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codeName="ThisWorkbook"/>
  <mc:AlternateContent xmlns:mc="http://schemas.openxmlformats.org/markup-compatibility/2006">
    <mc:Choice Requires="x15">
      <x15ac:absPath xmlns:x15ac="http://schemas.microsoft.com/office/spreadsheetml/2010/11/ac" url="T:\rvo\HDO_IUCRVO\Inkoop boven EU\2. AT2\2026\202605121 - SA 67 Geophysical Site Investigation (WOZ)\2 Aanbestedingsdoc\DEF\"/>
    </mc:Choice>
  </mc:AlternateContent>
  <xr:revisionPtr revIDLastSave="0" documentId="8_{A3FA7C72-0076-4AF2-950F-9225CD13F7E8}" xr6:coauthVersionLast="47" xr6:coauthVersionMax="47" xr10:uidLastSave="{00000000-0000-0000-0000-000000000000}"/>
  <bookViews>
    <workbookView xWindow="-120" yWindow="-120" windowWidth="51840" windowHeight="21240" xr2:uid="{301BE8E6-770D-4DCA-9987-262DCA7390C4}"/>
  </bookViews>
  <sheets>
    <sheet name="Cycle times &amp; prices" sheetId="5" r:id="rId1"/>
    <sheet name="Key Dates" sheetId="16" r:id="rId2"/>
  </sheets>
  <definedNames>
    <definedName name="_xlnm.Print_Area" localSheetId="0">'Cycle times &amp; prices'!$B$2:$K$67</definedName>
    <definedName name="_xlnm.Print_Titles" localSheetId="0">'Cycle times &amp; prices'!$2:$6</definedName>
    <definedName name="Combi_Hs_threshold">#REF!</definedName>
    <definedName name="Combi_month">#REF!</definedName>
    <definedName name="Combi_persistence">#REF!</definedName>
    <definedName name="Combi_quantile">#REF!</definedName>
    <definedName name="Combi_U10_threshold">#REF!</definedName>
    <definedName name="Combi_window">#REF!</definedName>
    <definedName name="Hs_range">'Cycle times &amp; prices'!$M$11:$M$18</definedName>
    <definedName name="IA">'Cycle times &amp; prices'!$E$8</definedName>
    <definedName name="OffshoreStartDate">'Cycle times &amp; prices'!$I$26</definedName>
    <definedName name="Survey_Duration">'Cycle times &amp; prices'!$F$27:$F$27</definedName>
    <definedName name="SurveyEnd">'Cycle times &amp; prices'!$I$29</definedName>
    <definedName name="Vw_range">'Cycle times &amp; prices'!$N$11:$N$19</definedName>
    <definedName name="Wave_Hs">'Cycle times &amp; prices'!$E$10</definedName>
    <definedName name="WeatherWindow_Ww">'Cycle times &amp; prices'!$G$10</definedName>
    <definedName name="Wind_Vw">'Cycle times &amp; prices'!$F$10</definedName>
    <definedName name="WoW_Costs">'Cycle times &amp; prices'!$I$54</definedName>
    <definedName name="WoW_Tenderer">'Cycle times &amp; prices'!$H$29</definedName>
    <definedName name="Ww_range">'Cycle times &amp; prices'!$O$11:$O$18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1" i="5" l="1"/>
  <c r="H65" i="5" s="1"/>
  <c r="H54" i="5" l="1"/>
  <c r="I22" i="5" l="1"/>
  <c r="B7" i="16"/>
  <c r="A7" i="16"/>
  <c r="D14" i="5" l="1"/>
  <c r="B4" i="16" s="1"/>
  <c r="I16" i="5" l="1"/>
  <c r="H47" i="5" l="1" a="1"/>
  <c r="H47" i="5" s="1"/>
  <c r="I25" i="5" l="1"/>
  <c r="B11" i="16"/>
  <c r="A11" i="16"/>
  <c r="B10" i="16"/>
  <c r="A10" i="16"/>
  <c r="B9" i="16"/>
  <c r="A9" i="16"/>
  <c r="B8" i="16"/>
  <c r="A8" i="16"/>
  <c r="A4" i="16"/>
  <c r="A5" i="16"/>
  <c r="A6" i="16"/>
  <c r="C6" i="16"/>
  <c r="C4" i="16"/>
  <c r="D28" i="5" l="1"/>
  <c r="D54" i="5" l="1"/>
  <c r="D46" i="5"/>
  <c r="I51" i="5" l="1"/>
  <c r="I52" i="5" l="1"/>
  <c r="I47" i="5"/>
  <c r="I45" i="5" l="1"/>
  <c r="I17" i="5" l="1"/>
  <c r="I18" i="5" s="1"/>
  <c r="I19" i="5" s="1"/>
  <c r="I20" i="5" s="1"/>
  <c r="I21" i="5" s="1"/>
  <c r="D24" i="5" s="1"/>
  <c r="C5" i="16" l="1"/>
  <c r="I57" i="5"/>
  <c r="I48" i="5"/>
  <c r="I26" i="5" l="1"/>
  <c r="I27" i="5" l="1"/>
  <c r="I28" i="5" s="1"/>
  <c r="I29" i="5" s="1"/>
  <c r="I56" i="5" l="1"/>
  <c r="C7" i="16" l="1"/>
  <c r="I31" i="5" l="1"/>
  <c r="I35" i="5" l="1"/>
  <c r="I34" i="5" s="1"/>
  <c r="I33" i="5"/>
  <c r="C8" i="16" s="1"/>
  <c r="I32" i="5"/>
  <c r="I36" i="5" l="1"/>
  <c r="I37" i="5" s="1"/>
  <c r="I38" i="5" s="1"/>
  <c r="I39" i="5" s="1"/>
  <c r="C9" i="16"/>
  <c r="C10" i="16" l="1"/>
  <c r="C11" i="16"/>
  <c r="I54" i="5" l="1"/>
  <c r="H40"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Barbara Cox | BLIX Consultancy</author>
    <author>Mossel, S. (Sil)</author>
  </authors>
  <commentList>
    <comment ref="J8" authorId="0" shapeId="0" xr:uid="{B6ECA9EE-3438-44D5-B444-D22C9A1458F4}">
      <text>
        <r>
          <rPr>
            <sz val="9"/>
            <color indexed="81"/>
            <rFont val="Tahoma"/>
            <family val="2"/>
          </rPr>
          <t>All numbers indicated in green are starting points set by CLIENT. 
All numbers indicated in blue (yellow filled cells) are to be provided by CONTRACTOR and will form part of the PRICING SCHEDULE / CONTRACT PRICE as included in Annex [5] Contract Section III (Remuneration), and/or KEY DATES as included in Annex [4] - Key Dates. All quantities will be used for assessment purposes and will also be the basis for determining the final CONTRACT PRICE and KEY DATES for these activities to be carried out under the CONTRACT.</t>
        </r>
      </text>
    </comment>
    <comment ref="J10" authorId="0" shapeId="0" xr:uid="{292E0887-C541-41E9-B261-5197CD1760FA}">
      <text>
        <r>
          <rPr>
            <sz val="9"/>
            <color indexed="81"/>
            <rFont val="Tahoma"/>
            <family val="2"/>
          </rPr>
          <t xml:space="preserve">CONTRACTOR to provide limiting operational conditions (Hs(m), Vw(m/s)) and minimum required weather window(Ww[hrs])  to perform the survey for the vessel(s) proposed. </t>
        </r>
      </text>
    </comment>
    <comment ref="J13" authorId="0" shapeId="0" xr:uid="{DA7A60DD-E5B5-4670-B1AA-775629A01AD4}">
      <text>
        <r>
          <rPr>
            <sz val="9"/>
            <color indexed="81"/>
            <rFont val="Tahoma"/>
            <family val="2"/>
          </rPr>
          <t>CONTRACTOR shall specify the cycle times for executing the works by filling in the yellow cells.
Please note that Liquidated Damages become applicable in case CONTRACTOR fails to meet Key Dates 4i  (Annex [4] - Key Dates) as per Annex [5] - Contract Section II (Conditions of Contract)- Clause 42!</t>
        </r>
      </text>
    </comment>
    <comment ref="J24" authorId="0" shapeId="0" xr:uid="{8ADE130C-EBA3-45AE-ACA0-4E4D7B3CE4E8}">
      <text>
        <r>
          <rPr>
            <sz val="9"/>
            <color indexed="81"/>
            <rFont val="Tahoma"/>
            <family val="2"/>
          </rPr>
          <t xml:space="preserve">Actual mobilisation can move forward should project documentation be approved sooner.
In case the finalisation date of the project documentation is later than 7 days before the start of the mobilization, this cell is coloured red. This means that the time allowed for preparation is estimated to be not sufficient in relation to the planned mobilisation date! </t>
        </r>
      </text>
    </comment>
    <comment ref="J27" authorId="0" shapeId="0" xr:uid="{E6274600-FA65-4BCC-BE32-A3AD81EA6C38}">
      <text>
        <r>
          <rPr>
            <sz val="9"/>
            <color indexed="81"/>
            <rFont val="Tahoma"/>
            <family val="2"/>
          </rPr>
          <t>The survey length is set by the CONTRACTOR. The survey might be acquired in multiple vessels and/or in multiple passes. In the Project Execution Plan, the CONTRACTOR should provide schedule in which the  survey length is fully covered and the indicated survey time is justified based on the number of vessels, number of passes, and speed (km/day).</t>
        </r>
      </text>
    </comment>
    <comment ref="J35" authorId="0" shapeId="0" xr:uid="{0115805F-6259-47F2-B7B6-770B856811E7}">
      <text>
        <r>
          <rPr>
            <sz val="9"/>
            <color indexed="81"/>
            <rFont val="Tahoma"/>
            <family val="2"/>
          </rPr>
          <t>For key dates 4e: please note that CLIENT has set a minimum duration of 8 and a maximum of 15 weeks after the OFFSHORE COMPLETION DATE for issuing the first revision of the final geophysical report.</t>
        </r>
      </text>
    </comment>
    <comment ref="J47" authorId="1" shapeId="0" xr:uid="{8FC86120-EE5A-452F-8227-EFE98E5DC0AD}">
      <text>
        <r>
          <rPr>
            <sz val="9"/>
            <color indexed="81"/>
            <rFont val="Tahoma"/>
            <family val="2"/>
          </rPr>
          <t xml:space="preserve">To be invoiced per completed &amp; Client-approved block. Size requirements of blocks are described in the scope of work, and exact sizes to be offered in the PEP and to be approved by the Client. </t>
        </r>
      </text>
    </comment>
    <comment ref="J60" authorId="0" shapeId="0" xr:uid="{E1EE8BC7-5642-429C-9AA3-D8EC65B605AD}">
      <text>
        <r>
          <rPr>
            <sz val="9"/>
            <color indexed="81"/>
            <rFont val="Tahoma"/>
            <family val="2"/>
          </rPr>
          <t xml:space="preserve">The number of points that can be awarded is determined through linear interpolation between the minimum and maximum price. In case the total price offered is lower than the minimum or higher than the maximum price the proposal is rejected!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<sst xmlns="http://schemas.openxmlformats.org/spreadsheetml/2006/main" count="151" uniqueCount="119">
  <si>
    <t>VIRTUAL CYCLE TIME &amp; PRICE GEOPHYSICAL SURVEY FOR ASSESSMENT</t>
  </si>
  <si>
    <t>Project:</t>
  </si>
  <si>
    <t>Company:</t>
  </si>
  <si>
    <t>Originator:</t>
  </si>
  <si>
    <t>Note</t>
  </si>
  <si>
    <r>
      <t>km</t>
    </r>
    <r>
      <rPr>
        <b/>
        <vertAlign val="superscript"/>
        <sz val="10"/>
        <rFont val="Calibri"/>
        <family val="2"/>
      </rPr>
      <t>2</t>
    </r>
  </si>
  <si>
    <t>I.0</t>
  </si>
  <si>
    <t>II. Vessels used for which equipment &amp; Limiting condition and required weather window</t>
  </si>
  <si>
    <t>Hs (m)</t>
  </si>
  <si>
    <t>Vw (m/s)</t>
  </si>
  <si>
    <t>Ww (hrs)</t>
  </si>
  <si>
    <t>Vessel name(s)</t>
  </si>
  <si>
    <t>II.0</t>
  </si>
  <si>
    <t>1
1</t>
  </si>
  <si>
    <t>Hs [m]</t>
  </si>
  <si>
    <t>Vw [m/s]</t>
  </si>
  <si>
    <t>Ww [hr]</t>
  </si>
  <si>
    <t>Unit</t>
  </si>
  <si>
    <t>Cycle</t>
  </si>
  <si>
    <t>Qty</t>
  </si>
  <si>
    <t>Total (days)</t>
  </si>
  <si>
    <t>(end) date</t>
  </si>
  <si>
    <t>Key dates</t>
  </si>
  <si>
    <t>III.0</t>
  </si>
  <si>
    <t>Preparation</t>
  </si>
  <si>
    <t>2a</t>
  </si>
  <si>
    <t>days</t>
  </si>
  <si>
    <t>2b</t>
  </si>
  <si>
    <r>
      <t>Review 1</t>
    </r>
    <r>
      <rPr>
        <vertAlign val="superscript"/>
        <sz val="10"/>
        <color theme="1"/>
        <rFont val="Calibri"/>
        <family val="2"/>
      </rPr>
      <t>st</t>
    </r>
    <r>
      <rPr>
        <sz val="10"/>
        <color theme="1"/>
        <rFont val="Calibri"/>
        <family val="2"/>
      </rPr>
      <t xml:space="preserve"> revision project documentation</t>
    </r>
  </si>
  <si>
    <t>2c</t>
  </si>
  <si>
    <t>2d</t>
  </si>
  <si>
    <t>Review 2nd revision project documentation</t>
  </si>
  <si>
    <t>2e</t>
  </si>
  <si>
    <t>2f</t>
  </si>
  <si>
    <t>Minimum number of days between finalization project documentation and start mobilization</t>
  </si>
  <si>
    <t>2g</t>
  </si>
  <si>
    <t>Technical Kick-off Meeting (TKOM) 3 weeks before mobilisation</t>
  </si>
  <si>
    <t xml:space="preserve">Field work  </t>
  </si>
  <si>
    <t>3a</t>
  </si>
  <si>
    <t>INVALID IF COLOURED RED:</t>
  </si>
  <si>
    <t>III.3</t>
  </si>
  <si>
    <t>3b</t>
  </si>
  <si>
    <r>
      <t xml:space="preserve">Mobilisation </t>
    </r>
    <r>
      <rPr>
        <b/>
        <sz val="10"/>
        <color theme="1"/>
        <rFont val="Calibri"/>
        <family val="2"/>
      </rPr>
      <t>MIN: 2 days / MAX: 7 days</t>
    </r>
  </si>
  <si>
    <t>3c</t>
  </si>
  <si>
    <r>
      <t xml:space="preserve">Testing (and transit to site) </t>
    </r>
    <r>
      <rPr>
        <b/>
        <sz val="10"/>
        <color theme="1"/>
        <rFont val="Calibri"/>
        <family val="2"/>
      </rPr>
      <t>MIN: 1 day / MAX: 7 days</t>
    </r>
  </si>
  <si>
    <t>3d</t>
  </si>
  <si>
    <t>III.4</t>
  </si>
  <si>
    <t>3e</t>
  </si>
  <si>
    <t>3f</t>
  </si>
  <si>
    <t>Data processing and reporting</t>
  </si>
  <si>
    <t>4a</t>
  </si>
  <si>
    <t>OFFSHORE COMPLETION DATE (including WAITING ON WEATHER)</t>
  </si>
  <si>
    <t>4b</t>
  </si>
  <si>
    <r>
      <t xml:space="preserve">Delivery of offshore processed survey data (incl. WoW): </t>
    </r>
    <r>
      <rPr>
        <b/>
        <sz val="10"/>
        <rFont val="Calibri"/>
        <family val="2"/>
      </rPr>
      <t>MIN: 6 WEEKS /  MAX 10 WEEKS</t>
    </r>
  </si>
  <si>
    <t>processing time: days</t>
  </si>
  <si>
    <t>4c</t>
  </si>
  <si>
    <r>
      <t xml:space="preserve">Field (Operations) Report (days after OFFSHORE COMPLETION DATE) </t>
    </r>
    <r>
      <rPr>
        <b/>
        <sz val="10"/>
        <rFont val="Calibri"/>
        <family val="2"/>
      </rPr>
      <t>MAX: 3 WEEKS</t>
    </r>
  </si>
  <si>
    <t>1
1
1</t>
  </si>
  <si>
    <t>4d</t>
  </si>
  <si>
    <t>4e</t>
  </si>
  <si>
    <t>4f</t>
  </si>
  <si>
    <t>4g</t>
  </si>
  <si>
    <t>4h</t>
  </si>
  <si>
    <t>4i</t>
  </si>
  <si>
    <t>TOTAL DURATION CYCLE TIME INCLUDING WEATHER</t>
  </si>
  <si>
    <t>ITEM</t>
  </si>
  <si>
    <t>Unit Rate</t>
  </si>
  <si>
    <t>Price</t>
  </si>
  <si>
    <t>Mob/Demob of vessel(s), survey equipment and personnel to site</t>
  </si>
  <si>
    <t>1.1</t>
  </si>
  <si>
    <t>Lump sum</t>
  </si>
  <si>
    <r>
      <t>/km</t>
    </r>
    <r>
      <rPr>
        <vertAlign val="superscript"/>
        <sz val="10"/>
        <color theme="1"/>
        <rFont val="Calibri"/>
        <family val="2"/>
      </rPr>
      <t>2</t>
    </r>
  </si>
  <si>
    <t>Extra port call upon Client request (optional)</t>
  </si>
  <si>
    <t>/port call</t>
  </si>
  <si>
    <t>Reporting</t>
  </si>
  <si>
    <t>Lump Sum</t>
  </si>
  <si>
    <t>Waiting on Weather</t>
  </si>
  <si>
    <t>/day</t>
  </si>
  <si>
    <t>Other</t>
  </si>
  <si>
    <t>Project meetings to be held in Clients offices (Utrecht or The Hague)</t>
  </si>
  <si>
    <t>/meeting</t>
  </si>
  <si>
    <t>Activities related to dissemination of results (webinars and Project site Description)</t>
  </si>
  <si>
    <t>V. INPUT FOR ASSESSMENT OF THE OFFER</t>
  </si>
  <si>
    <t>INPUT FOR ASSESSMENT OF THE PRICE CRITERION - Fixed prices/rates</t>
  </si>
  <si>
    <t>V.0</t>
  </si>
  <si>
    <t>TOTAL VIRTUAL PRICE for assessment</t>
  </si>
  <si>
    <t>Max. number of points that can be awarded</t>
  </si>
  <si>
    <t>Minimum Price (determined by CLIENT)</t>
  </si>
  <si>
    <t>Maximum Price (determined by CLIENT)</t>
  </si>
  <si>
    <t>Points gained for the TOTAL PRICE proposed:</t>
  </si>
  <si>
    <t>Points</t>
  </si>
  <si>
    <r>
      <t xml:space="preserve">in </t>
    </r>
    <r>
      <rPr>
        <b/>
        <u/>
        <sz val="11"/>
        <color rgb="FF00B050"/>
        <rFont val="Calibri"/>
        <family val="2"/>
        <scheme val="minor"/>
      </rPr>
      <t>green, bold and underlined</t>
    </r>
    <r>
      <rPr>
        <sz val="11"/>
        <color rgb="FF000000"/>
        <rFont val="Calibri"/>
        <family val="2"/>
        <scheme val="minor"/>
      </rPr>
      <t xml:space="preserve"> key date for which contractor is liable for liquidated damages in case of failure to complete these dates</t>
    </r>
  </si>
  <si>
    <t>No.</t>
  </si>
  <si>
    <t>Description</t>
  </si>
  <si>
    <t>Date</t>
  </si>
  <si>
    <t xml:space="preserve">Finalize  project documentation (incl additional revisions/review rounds i.a.) </t>
  </si>
  <si>
    <t xml:space="preserve">Start of Mobilisation </t>
  </si>
  <si>
    <t>Search Area 6/7 Investigation Area (Sa67-IA)</t>
  </si>
  <si>
    <t>I. Survey Scope Search Area Lot 1</t>
  </si>
  <si>
    <t xml:space="preserve">Sa67 GP Lot1 | MBES: Multi Beam Echo Sounder | SSS: Side Scan Sonar | MAG: Magnetometer |  SBP: Sub Bottom Profiler </t>
  </si>
  <si>
    <t>Tie line approved data delivery</t>
  </si>
  <si>
    <r>
      <t>1</t>
    </r>
    <r>
      <rPr>
        <vertAlign val="superscript"/>
        <sz val="10"/>
        <color theme="1"/>
        <rFont val="Calibri"/>
        <family val="2"/>
      </rPr>
      <t>st</t>
    </r>
    <r>
      <rPr>
        <sz val="10"/>
        <color theme="1"/>
        <rFont val="Calibri"/>
        <family val="2"/>
      </rPr>
      <t xml:space="preserve"> revision of project documentation</t>
    </r>
  </si>
  <si>
    <t>2nd revision of project documentation</t>
  </si>
  <si>
    <t>Finalize  project documentation (incl additional revisions/review rounds i.a.)</t>
  </si>
  <si>
    <r>
      <t xml:space="preserve">Finalisation of data processing and interpretation (workshop with CLIENT)
At latest </t>
    </r>
    <r>
      <rPr>
        <b/>
        <sz val="10"/>
        <rFont val="Calibri"/>
        <family val="2"/>
      </rPr>
      <t>two (2) weeks</t>
    </r>
    <r>
      <rPr>
        <sz val="10"/>
        <rFont val="Calibri"/>
        <family val="2"/>
      </rPr>
      <t xml:space="preserve"> before 1st revision Draft of the Interpretation Report</t>
    </r>
  </si>
  <si>
    <r>
      <t>Field (Operations) report 2D survey data | MBES | SSS | MAG | SBP |</t>
    </r>
    <r>
      <rPr>
        <sz val="10"/>
        <color rgb="FFFF0000"/>
        <rFont val="Calibri"/>
        <family val="2"/>
      </rPr>
      <t xml:space="preserve"> Seabed Sampling</t>
    </r>
    <r>
      <rPr>
        <sz val="10"/>
        <rFont val="Calibri"/>
        <family val="2"/>
      </rPr>
      <t xml:space="preserve"> obtained under 2.1 </t>
    </r>
  </si>
  <si>
    <r>
      <t xml:space="preserve">Sa67-IA | MBES | SSS | MAG | SBP  </t>
    </r>
    <r>
      <rPr>
        <sz val="10"/>
        <color rgb="FFFF0000"/>
        <rFont val="Calibri"/>
        <family val="2"/>
      </rPr>
      <t>| Seabed Sampling</t>
    </r>
    <r>
      <rPr>
        <sz val="10"/>
        <color theme="1"/>
        <rFont val="Calibri"/>
        <family val="2"/>
      </rPr>
      <t xml:space="preserve"> - Acquisition and (fast-track) processing</t>
    </r>
  </si>
  <si>
    <t>III. Cycle time Geophysical Survey SA 6/7 Campaign Lot 1</t>
  </si>
  <si>
    <t xml:space="preserve">Client Review of 1st revision Draft of the Interpretation Report  - SA 6/7  </t>
  </si>
  <si>
    <t>Issue 2nd revision Draft of the Final Interpretation Report  - SA 6/7   - including all raw / processed / interpreted digital data  MIN: 2 WEEKS / MAX: 4 WEEKS</t>
  </si>
  <si>
    <t xml:space="preserve">Client review of 2nd revision Draft of the Final Interpretation Report  - SA 6/7  </t>
  </si>
  <si>
    <t>Issue Final Interpretation Report - SA 6/7  
including all raw / processed / interpretated digital data MIN: 7 days / MAX: 14 days</t>
  </si>
  <si>
    <t>IV. Rates Geophysical Survey SA 6/7 Wind Farm Zone Lot 1</t>
  </si>
  <si>
    <t>III.8</t>
  </si>
  <si>
    <r>
      <t>Issue 1st revision Draft of the Final Interpretation Report - SA 6/7  - including all raw / processed / interpreted digital data (days after OFFSHORE COMPLETION DATE) MIN: 8</t>
    </r>
    <r>
      <rPr>
        <b/>
        <sz val="10"/>
        <rFont val="Calibri"/>
        <family val="2"/>
      </rPr>
      <t xml:space="preserve"> WEEKS / MAX 16 WEEKS</t>
    </r>
  </si>
  <si>
    <t>Full set of Final Interpretation Report(s), drawings &amp; digital data (including: complete raw, processed &amp; interpreted dataset, HDD and digital data delivery to CLIENT and Lot 2 Contractor)</t>
  </si>
  <si>
    <t>Seabed Survey | MBES | SSS | MAG | SBP (excluding waiting on weather)</t>
  </si>
  <si>
    <r>
      <t xml:space="preserve">WAITING ON WEATHER calculated by CONTRACTOR: </t>
    </r>
    <r>
      <rPr>
        <b/>
        <sz val="10"/>
        <rFont val="Calibri"/>
        <family val="2"/>
      </rPr>
      <t>MAX: 80 days</t>
    </r>
    <r>
      <rPr>
        <sz val="10"/>
        <rFont val="Calibri"/>
        <family val="2"/>
      </rPr>
      <t xml:space="preserve"> | Expected Offshore Completion Date</t>
    </r>
  </si>
  <si>
    <t>WOZFB26001 Lot 1: Geophysical Survey Search Area 6/7 Seabed Survey Campaign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</si>
</sst>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 &quot;€&quot;\ * #,##0_ ;_ &quot;€&quot;\ * \-#,##0_ ;_ &quot;€&quot;\ * &quot;-&quot;_ ;_ @_ "/>
    <numFmt numFmtId="44" formatCode="_ &quot;€&quot;\ * #,##0.00_ ;_ &quot;€&quot;\ * \-#,##0.00_ ;_ &quot;€&quot;\ * &quot;-&quot;??_ ;_ @_ "/>
    <numFmt numFmtId="43" formatCode="_ * #,##0.00_ ;_ * \-#,##0.00_ ;_ * &quot;-&quot;??_ ;_ @_ "/>
    <numFmt numFmtId="164" formatCode="0.0"/>
    <numFmt numFmtId="165" formatCode="General_)"/>
    <numFmt numFmtId="166" formatCode="dd/mmm/yyyy\ \(ddd\)"/>
    <numFmt numFmtId="167" formatCode="_ * #,##0.0_ ;_ * \-#,##0.0_ ;_ * &quot;-&quot;??_ ;_ @_ "/>
  </numFmts>
  <fonts count="38" x14ac:knownFonts="1">
    <font>
      <sz val="11"/>
      <color theme="1"/>
      <name val="Calibri"/>
      <family val="2"/>
      <scheme val="minor"/>
    </font>
    <font>
      <sz val="10"/>
      <color theme="1"/>
      <name val="Calibri"/>
      <family val="2"/>
    </font>
    <font>
      <sz val="11"/>
      <color theme="1"/>
      <name val="Calibri"/>
      <family val="2"/>
      <scheme val="minor"/>
    </font>
    <font>
      <sz val="10"/>
      <color theme="1"/>
      <name val="Calibri"/>
      <family val="2"/>
      <scheme val="minor"/>
    </font>
    <font>
      <sz val="10"/>
      <name val="Calibri"/>
      <family val="2"/>
    </font>
    <font>
      <b/>
      <sz val="10"/>
      <name val="Calibri"/>
      <family val="2"/>
    </font>
    <font>
      <b/>
      <sz val="10"/>
      <color theme="1"/>
      <name val="Calibri"/>
      <family val="2"/>
    </font>
    <font>
      <sz val="10"/>
      <color rgb="FF0000FF"/>
      <name val="Calibri"/>
      <family val="2"/>
    </font>
    <font>
      <vertAlign val="superscript"/>
      <sz val="10"/>
      <color theme="1"/>
      <name val="Calibri"/>
      <family val="2"/>
    </font>
    <font>
      <b/>
      <sz val="10"/>
      <color theme="1"/>
      <name val="Calibri"/>
      <family val="2"/>
      <scheme val="minor"/>
    </font>
    <font>
      <b/>
      <vertAlign val="superscript"/>
      <sz val="10"/>
      <name val="Calibri"/>
      <family val="2"/>
    </font>
    <font>
      <sz val="10"/>
      <name val="Calibri"/>
      <family val="2"/>
      <scheme val="minor"/>
    </font>
    <font>
      <b/>
      <i/>
      <sz val="10"/>
      <color rgb="FFC00000"/>
      <name val="Calibri"/>
      <family val="2"/>
      <scheme val="minor"/>
    </font>
    <font>
      <b/>
      <sz val="10"/>
      <color rgb="FF00B050"/>
      <name val="Calibri"/>
      <family val="2"/>
    </font>
    <font>
      <b/>
      <sz val="10"/>
      <color rgb="FF00B050"/>
      <name val="Calibri"/>
      <family val="2"/>
      <scheme val="minor"/>
    </font>
    <font>
      <sz val="10"/>
      <color rgb="FF0000FF"/>
      <name val="Calibri"/>
      <family val="2"/>
      <scheme val="minor"/>
    </font>
    <font>
      <b/>
      <sz val="10"/>
      <color rgb="FF0000FF"/>
      <name val="Calibri"/>
      <family val="2"/>
    </font>
    <font>
      <sz val="8"/>
      <name val="Calibri"/>
      <family val="2"/>
      <scheme val="minor"/>
    </font>
    <font>
      <sz val="11"/>
      <color rgb="FF000000"/>
      <name val="Calibri"/>
      <family val="2"/>
      <scheme val="minor"/>
    </font>
    <font>
      <b/>
      <u/>
      <sz val="11"/>
      <color rgb="FF00B050"/>
      <name val="Calibri"/>
      <family val="2"/>
      <scheme val="minor"/>
    </font>
    <font>
      <b/>
      <sz val="9"/>
      <color rgb="FFFFFFFF"/>
      <name val="Verdana"/>
      <family val="2"/>
    </font>
    <font>
      <sz val="9"/>
      <color rgb="FF000000"/>
      <name val="Verdana"/>
      <family val="2"/>
    </font>
    <font>
      <b/>
      <u/>
      <sz val="9"/>
      <color rgb="FF00B050"/>
      <name val="Verdana"/>
      <family val="2"/>
    </font>
    <font>
      <b/>
      <sz val="10"/>
      <color theme="0"/>
      <name val="Calibri"/>
      <family val="2"/>
      <scheme val="minor"/>
    </font>
    <font>
      <sz val="10"/>
      <color theme="0"/>
      <name val="Calibri"/>
      <family val="2"/>
    </font>
    <font>
      <b/>
      <u val="double"/>
      <sz val="10"/>
      <name val="Calibri"/>
      <family val="2"/>
    </font>
    <font>
      <b/>
      <sz val="10"/>
      <color theme="0"/>
      <name val="Calibri"/>
      <family val="2"/>
    </font>
    <font>
      <sz val="10"/>
      <name val="Verdana"/>
      <family val="2"/>
    </font>
    <font>
      <b/>
      <u/>
      <sz val="10"/>
      <color rgb="FF00B050"/>
      <name val="Verdana"/>
      <family val="2"/>
    </font>
    <font>
      <sz val="9"/>
      <color indexed="81"/>
      <name val="Tahoma"/>
      <family val="2"/>
    </font>
    <font>
      <b/>
      <i/>
      <sz val="10"/>
      <color rgb="FFFF0000"/>
      <name val="Calibri"/>
      <family val="2"/>
      <scheme val="minor"/>
    </font>
    <font>
      <b/>
      <sz val="11"/>
      <color theme="0"/>
      <name val="Calibri"/>
      <family val="2"/>
      <scheme val="minor"/>
    </font>
    <font>
      <u/>
      <sz val="9"/>
      <color theme="1"/>
      <name val="Verdana"/>
      <family val="2"/>
    </font>
    <font>
      <u/>
      <sz val="10"/>
      <color theme="1"/>
      <name val="Verdana"/>
      <family val="2"/>
    </font>
    <font>
      <b/>
      <i/>
      <sz val="10"/>
      <color rgb="FFFF0000"/>
      <name val="Calibri"/>
      <family val="2"/>
    </font>
    <font>
      <sz val="10"/>
      <color rgb="FFFF0000"/>
      <name val="Calibri"/>
      <family val="2"/>
    </font>
    <font>
      <b/>
      <sz val="10"/>
      <color theme="9"/>
      <name val="Calibri"/>
      <family val="2"/>
      <scheme val="minor"/>
    </font>
    <font>
      <b/>
      <sz val="10"/>
      <color theme="9"/>
      <name val="Calibri"/>
      <family val="2"/>
    </font>
  </fonts>
  <fills count="13">
    <fill>
      <patternFill patternType="none"/>
    </fill>
    <fill>
      <patternFill patternType="gray125"/>
    </fill>
    <fill>
      <patternFill patternType="solid">
        <fgColor theme="4" tint="0.39997558519241921"/>
        <bgColor indexed="64"/>
      </patternFill>
    </fill>
    <fill>
      <patternFill patternType="solid">
        <fgColor theme="8" tint="-0.49998474074526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rgb="FF002060"/>
        <bgColor indexed="64"/>
      </patternFill>
    </fill>
    <fill>
      <patternFill patternType="solid">
        <fgColor rgb="FFFFFF99"/>
        <bgColor indexed="64"/>
      </patternFill>
    </fill>
    <fill>
      <patternFill patternType="solid">
        <fgColor rgb="FFFFFFFF"/>
        <bgColor rgb="FF000000"/>
      </patternFill>
    </fill>
    <fill>
      <patternFill patternType="solid">
        <fgColor rgb="FF1F4E78"/>
        <bgColor rgb="FF000000"/>
      </patternFill>
    </fill>
    <fill>
      <patternFill patternType="solid">
        <fgColor rgb="FFA5A5A5"/>
      </patternFill>
    </fill>
  </fills>
  <borders count="38">
    <border>
      <left/>
      <right/>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auto="1"/>
      </right>
      <top style="medium">
        <color auto="1"/>
      </top>
      <bottom/>
      <diagonal/>
    </border>
    <border>
      <left/>
      <right style="medium">
        <color auto="1"/>
      </right>
      <top/>
      <bottom/>
      <diagonal/>
    </border>
    <border>
      <left/>
      <right style="thin">
        <color auto="1"/>
      </right>
      <top/>
      <bottom style="thin">
        <color auto="1"/>
      </bottom>
      <diagonal/>
    </border>
    <border>
      <left style="thin">
        <color auto="1"/>
      </left>
      <right/>
      <top/>
      <bottom style="thin">
        <color auto="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thin">
        <color theme="5"/>
      </left>
      <right/>
      <top/>
      <bottom/>
      <diagonal/>
    </border>
    <border>
      <left/>
      <right style="thin">
        <color theme="5"/>
      </right>
      <top/>
      <bottom/>
      <diagonal/>
    </border>
    <border>
      <left style="double">
        <color rgb="FF3F3F3F"/>
      </left>
      <right style="double">
        <color rgb="FF3F3F3F"/>
      </right>
      <top style="double">
        <color rgb="FF3F3F3F"/>
      </top>
      <bottom style="double">
        <color rgb="FF3F3F3F"/>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auto="1"/>
      </bottom>
      <diagonal/>
    </border>
    <border>
      <left style="medium">
        <color indexed="64"/>
      </left>
      <right/>
      <top style="thin">
        <color indexed="64"/>
      </top>
      <bottom/>
      <diagonal/>
    </border>
  </borders>
  <cellStyleXfs count="5">
    <xf numFmtId="0" fontId="0"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1" fillId="12" borderId="33" applyNumberFormat="0" applyAlignment="0" applyProtection="0"/>
  </cellStyleXfs>
  <cellXfs count="229">
    <xf numFmtId="0" fontId="0" fillId="0" borderId="0" xfId="0"/>
    <xf numFmtId="166" fontId="11" fillId="0" borderId="15" xfId="0" applyNumberFormat="1" applyFont="1" applyBorder="1" applyAlignment="1">
      <alignment vertical="center"/>
    </xf>
    <xf numFmtId="166" fontId="3" fillId="0" borderId="15" xfId="0" applyNumberFormat="1" applyFont="1" applyBorder="1" applyAlignment="1">
      <alignment vertical="center"/>
    </xf>
    <xf numFmtId="0" fontId="6" fillId="4" borderId="8" xfId="0" applyFont="1" applyFill="1" applyBorder="1" applyAlignment="1">
      <alignment vertical="center" wrapText="1"/>
    </xf>
    <xf numFmtId="0" fontId="6" fillId="4" borderId="14" xfId="0" applyFont="1" applyFill="1" applyBorder="1" applyAlignment="1">
      <alignment horizontal="right" vertical="center"/>
    </xf>
    <xf numFmtId="164" fontId="9" fillId="0" borderId="14" xfId="0" applyNumberFormat="1" applyFont="1" applyBorder="1" applyAlignment="1">
      <alignment vertical="center"/>
    </xf>
    <xf numFmtId="164" fontId="9" fillId="0" borderId="17" xfId="0" applyNumberFormat="1" applyFont="1" applyBorder="1" applyAlignment="1">
      <alignment vertical="center"/>
    </xf>
    <xf numFmtId="0" fontId="1" fillId="0" borderId="15" xfId="0" applyFont="1" applyBorder="1" applyAlignment="1">
      <alignment vertical="center"/>
    </xf>
    <xf numFmtId="42" fontId="1" fillId="0" borderId="15" xfId="0" applyNumberFormat="1" applyFont="1" applyBorder="1" applyAlignment="1">
      <alignment vertical="center"/>
    </xf>
    <xf numFmtId="0" fontId="6" fillId="4" borderId="8" xfId="0" applyFont="1" applyFill="1" applyBorder="1" applyAlignment="1">
      <alignment vertical="center"/>
    </xf>
    <xf numFmtId="0" fontId="13" fillId="0" borderId="16" xfId="0" applyFont="1" applyBorder="1" applyAlignment="1">
      <alignment vertical="center" wrapText="1"/>
    </xf>
    <xf numFmtId="0" fontId="18" fillId="10" borderId="0" xfId="0" applyFont="1" applyFill="1"/>
    <xf numFmtId="0" fontId="20" fillId="11" borderId="27" xfId="0" applyFont="1" applyFill="1" applyBorder="1" applyAlignment="1">
      <alignment vertical="center" wrapText="1"/>
    </xf>
    <xf numFmtId="0" fontId="20" fillId="11" borderId="28" xfId="0" applyFont="1" applyFill="1" applyBorder="1" applyAlignment="1">
      <alignment vertical="center" wrapText="1"/>
    </xf>
    <xf numFmtId="0" fontId="20" fillId="11" borderId="28" xfId="0" applyFont="1" applyFill="1" applyBorder="1" applyAlignment="1">
      <alignment horizontal="center" vertical="center" wrapText="1"/>
    </xf>
    <xf numFmtId="0" fontId="21" fillId="10" borderId="29" xfId="0" applyFont="1" applyFill="1" applyBorder="1" applyAlignment="1">
      <alignment vertical="center" wrapText="1"/>
    </xf>
    <xf numFmtId="0" fontId="21" fillId="10" borderId="3" xfId="0" applyFont="1" applyFill="1" applyBorder="1" applyAlignment="1">
      <alignment vertical="center" wrapText="1"/>
    </xf>
    <xf numFmtId="0" fontId="22" fillId="10" borderId="29" xfId="0" applyFont="1" applyFill="1" applyBorder="1" applyAlignment="1">
      <alignment vertical="center" wrapText="1"/>
    </xf>
    <xf numFmtId="0" fontId="22" fillId="10" borderId="3" xfId="0" applyFont="1" applyFill="1" applyBorder="1" applyAlignment="1">
      <alignment vertical="center" wrapText="1"/>
    </xf>
    <xf numFmtId="0" fontId="21" fillId="10" borderId="29" xfId="0" applyFont="1" applyFill="1" applyBorder="1" applyAlignment="1">
      <alignment horizontal="left" vertical="center" wrapText="1"/>
    </xf>
    <xf numFmtId="0" fontId="3" fillId="0" borderId="0" xfId="0" applyFont="1"/>
    <xf numFmtId="0" fontId="1" fillId="0" borderId="0" xfId="0" applyFont="1" applyAlignment="1">
      <alignment vertical="center"/>
    </xf>
    <xf numFmtId="165" fontId="4" fillId="0" borderId="8" xfId="0" applyNumberFormat="1" applyFont="1" applyBorder="1" applyAlignment="1">
      <alignment horizontal="right" vertical="center"/>
    </xf>
    <xf numFmtId="10" fontId="7" fillId="0" borderId="0" xfId="3" applyNumberFormat="1" applyFont="1" applyFill="1" applyBorder="1" applyAlignment="1" applyProtection="1">
      <alignment horizontal="center" vertical="center"/>
      <protection locked="0"/>
    </xf>
    <xf numFmtId="10" fontId="7" fillId="0" borderId="13" xfId="3" applyNumberFormat="1" applyFont="1" applyFill="1" applyBorder="1" applyAlignment="1" applyProtection="1">
      <alignment horizontal="center" vertical="center"/>
      <protection locked="0"/>
    </xf>
    <xf numFmtId="165" fontId="25" fillId="0" borderId="1" xfId="0" applyNumberFormat="1" applyFont="1" applyBorder="1" applyAlignment="1">
      <alignment horizontal="center" vertical="center"/>
    </xf>
    <xf numFmtId="165" fontId="25" fillId="0" borderId="4" xfId="0" applyNumberFormat="1" applyFont="1" applyBorder="1" applyAlignment="1">
      <alignment vertical="center"/>
    </xf>
    <xf numFmtId="0" fontId="1" fillId="0" borderId="5" xfId="0" applyFont="1" applyBorder="1" applyAlignment="1">
      <alignment vertical="center"/>
    </xf>
    <xf numFmtId="0" fontId="1" fillId="0" borderId="22" xfId="0" applyFont="1" applyBorder="1" applyAlignment="1">
      <alignment vertical="center"/>
    </xf>
    <xf numFmtId="0" fontId="26" fillId="8" borderId="9" xfId="0" applyFont="1" applyFill="1" applyBorder="1" applyAlignment="1">
      <alignment horizontal="center" vertical="center"/>
    </xf>
    <xf numFmtId="0" fontId="26" fillId="8" borderId="11" xfId="0" applyFont="1" applyFill="1" applyBorder="1" applyAlignment="1">
      <alignment horizontal="center" vertical="center"/>
    </xf>
    <xf numFmtId="0" fontId="3" fillId="0" borderId="12" xfId="0" applyFont="1" applyBorder="1"/>
    <xf numFmtId="0" fontId="24" fillId="8" borderId="16" xfId="0" applyFont="1" applyFill="1" applyBorder="1" applyAlignment="1">
      <alignment vertical="center"/>
    </xf>
    <xf numFmtId="165" fontId="26" fillId="8" borderId="8" xfId="0" applyNumberFormat="1" applyFont="1" applyFill="1" applyBorder="1" applyAlignment="1">
      <alignment horizontal="center" vertical="center"/>
    </xf>
    <xf numFmtId="165" fontId="26" fillId="8" borderId="6" xfId="0" applyNumberFormat="1" applyFont="1" applyFill="1" applyBorder="1" applyAlignment="1">
      <alignment horizontal="center" vertical="center"/>
    </xf>
    <xf numFmtId="0" fontId="6" fillId="2" borderId="14" xfId="0" applyFont="1" applyFill="1" applyBorder="1" applyAlignment="1">
      <alignment vertical="center"/>
    </xf>
    <xf numFmtId="0" fontId="6" fillId="2" borderId="14" xfId="0" applyFont="1" applyFill="1" applyBorder="1" applyAlignment="1">
      <alignment horizontal="center" vertical="center"/>
    </xf>
    <xf numFmtId="0" fontId="6" fillId="2" borderId="17" xfId="0" applyFont="1" applyFill="1" applyBorder="1" applyAlignment="1">
      <alignment horizontal="center" vertical="center"/>
    </xf>
    <xf numFmtId="0" fontId="1" fillId="0" borderId="0" xfId="0" applyFont="1" applyAlignment="1">
      <alignment vertical="top"/>
    </xf>
    <xf numFmtId="0" fontId="1" fillId="0" borderId="3" xfId="0" applyFont="1" applyBorder="1" applyAlignment="1">
      <alignment vertical="center"/>
    </xf>
    <xf numFmtId="0" fontId="1" fillId="0" borderId="26" xfId="0" applyFont="1" applyBorder="1" applyAlignment="1">
      <alignment horizontal="center" vertical="center"/>
    </xf>
    <xf numFmtId="0" fontId="1" fillId="0" borderId="22" xfId="0" applyFont="1" applyBorder="1" applyAlignment="1">
      <alignment vertical="center" wrapText="1"/>
    </xf>
    <xf numFmtId="0" fontId="4" fillId="0" borderId="16" xfId="0" applyFont="1" applyBorder="1" applyAlignment="1">
      <alignment vertical="center" wrapText="1"/>
    </xf>
    <xf numFmtId="0" fontId="6" fillId="4" borderId="17" xfId="0" applyFont="1" applyFill="1" applyBorder="1" applyAlignment="1">
      <alignment vertical="center" wrapText="1"/>
    </xf>
    <xf numFmtId="0" fontId="4" fillId="5" borderId="19" xfId="0" applyFont="1" applyFill="1" applyBorder="1" applyAlignment="1">
      <alignment horizontal="center" vertical="center"/>
    </xf>
    <xf numFmtId="165" fontId="4" fillId="5" borderId="21" xfId="0" applyNumberFormat="1" applyFont="1" applyFill="1" applyBorder="1" applyAlignment="1">
      <alignment horizontal="center" vertical="center"/>
    </xf>
    <xf numFmtId="0" fontId="4" fillId="5" borderId="21" xfId="0" applyFont="1" applyFill="1" applyBorder="1" applyAlignment="1">
      <alignment horizontal="center" vertical="center"/>
    </xf>
    <xf numFmtId="0" fontId="4" fillId="0" borderId="13" xfId="0" applyFont="1" applyBorder="1" applyAlignment="1">
      <alignment horizontal="center" vertical="center"/>
    </xf>
    <xf numFmtId="0" fontId="4" fillId="0" borderId="0" xfId="0" applyFont="1" applyAlignment="1">
      <alignment horizontal="center" vertical="center"/>
    </xf>
    <xf numFmtId="0" fontId="4" fillId="0" borderId="26" xfId="0" applyFont="1" applyBorder="1" applyAlignment="1">
      <alignment horizontal="center" vertical="center"/>
    </xf>
    <xf numFmtId="0" fontId="24" fillId="0" borderId="0" xfId="0" applyFont="1" applyAlignment="1">
      <alignment vertical="center"/>
    </xf>
    <xf numFmtId="0" fontId="24" fillId="0" borderId="0" xfId="0" applyFont="1" applyAlignment="1">
      <alignment vertical="center" wrapText="1"/>
    </xf>
    <xf numFmtId="0" fontId="26" fillId="0" borderId="0" xfId="0" applyFont="1" applyAlignment="1">
      <alignment horizontal="center" vertical="center"/>
    </xf>
    <xf numFmtId="0" fontId="1" fillId="0" borderId="22" xfId="0" applyFont="1" applyBorder="1" applyAlignment="1">
      <alignment horizontal="center" vertical="center"/>
    </xf>
    <xf numFmtId="166" fontId="3" fillId="0" borderId="20" xfId="0" applyNumberFormat="1" applyFont="1" applyBorder="1" applyAlignment="1">
      <alignment vertical="center"/>
    </xf>
    <xf numFmtId="165" fontId="4" fillId="0" borderId="14" xfId="0" applyNumberFormat="1" applyFont="1" applyBorder="1" applyAlignment="1">
      <alignment horizontal="right" vertical="center"/>
    </xf>
    <xf numFmtId="0" fontId="1" fillId="0" borderId="10" xfId="0" applyFont="1" applyBorder="1" applyAlignment="1">
      <alignment horizontal="left" vertical="center"/>
    </xf>
    <xf numFmtId="166" fontId="3" fillId="0" borderId="17" xfId="0" applyNumberFormat="1" applyFont="1" applyBorder="1" applyAlignment="1">
      <alignment vertical="center"/>
    </xf>
    <xf numFmtId="165" fontId="26" fillId="8" borderId="10" xfId="0" applyNumberFormat="1" applyFont="1" applyFill="1" applyBorder="1" applyAlignment="1">
      <alignment horizontal="center" vertical="center"/>
    </xf>
    <xf numFmtId="0" fontId="26" fillId="8" borderId="10" xfId="0" applyFont="1" applyFill="1" applyBorder="1" applyAlignment="1">
      <alignment horizontal="center" vertical="center"/>
    </xf>
    <xf numFmtId="0" fontId="6" fillId="0" borderId="19" xfId="0" applyFont="1" applyBorder="1" applyAlignment="1">
      <alignment vertical="center"/>
    </xf>
    <xf numFmtId="165" fontId="26" fillId="8" borderId="19" xfId="0" applyNumberFormat="1" applyFont="1" applyFill="1" applyBorder="1" applyAlignment="1">
      <alignment vertical="center"/>
    </xf>
    <xf numFmtId="166" fontId="3" fillId="0" borderId="19" xfId="0" applyNumberFormat="1" applyFont="1" applyBorder="1" applyAlignment="1">
      <alignment vertical="center"/>
    </xf>
    <xf numFmtId="165" fontId="16" fillId="9" borderId="15" xfId="0" applyNumberFormat="1" applyFont="1" applyFill="1" applyBorder="1" applyAlignment="1" applyProtection="1">
      <alignment vertical="center"/>
      <protection locked="0"/>
    </xf>
    <xf numFmtId="0" fontId="7" fillId="9" borderId="15" xfId="0" applyFont="1" applyFill="1" applyBorder="1" applyAlignment="1" applyProtection="1">
      <alignment vertical="center"/>
      <protection locked="0"/>
    </xf>
    <xf numFmtId="2" fontId="7" fillId="9" borderId="15" xfId="0" applyNumberFormat="1" applyFont="1" applyFill="1" applyBorder="1" applyAlignment="1" applyProtection="1">
      <alignment horizontal="center" vertical="center"/>
      <protection locked="0"/>
    </xf>
    <xf numFmtId="1" fontId="7" fillId="9" borderId="15" xfId="0" applyNumberFormat="1" applyFont="1" applyFill="1" applyBorder="1" applyAlignment="1" applyProtection="1">
      <alignment horizontal="center" vertical="center"/>
      <protection locked="0"/>
    </xf>
    <xf numFmtId="0" fontId="26" fillId="8" borderId="15" xfId="0" applyFont="1" applyFill="1" applyBorder="1" applyAlignment="1">
      <alignment horizontal="center" vertical="center"/>
    </xf>
    <xf numFmtId="1" fontId="15" fillId="9" borderId="15" xfId="0" applyNumberFormat="1" applyFont="1" applyFill="1" applyBorder="1" applyAlignment="1" applyProtection="1">
      <alignment horizontal="center" vertical="center"/>
      <protection locked="0"/>
    </xf>
    <xf numFmtId="166" fontId="15" fillId="9" borderId="15" xfId="0" applyNumberFormat="1" applyFont="1" applyFill="1" applyBorder="1" applyAlignment="1" applyProtection="1">
      <alignment vertical="center"/>
      <protection locked="0"/>
    </xf>
    <xf numFmtId="42" fontId="7" fillId="9" borderId="15" xfId="1" applyNumberFormat="1" applyFont="1" applyFill="1" applyBorder="1" applyAlignment="1" applyProtection="1">
      <alignment horizontal="left" vertical="center"/>
      <protection locked="0"/>
    </xf>
    <xf numFmtId="44" fontId="7" fillId="9" borderId="15" xfId="1" applyFont="1" applyFill="1" applyBorder="1" applyAlignment="1" applyProtection="1">
      <alignment horizontal="left" vertical="center"/>
      <protection locked="0"/>
    </xf>
    <xf numFmtId="0" fontId="1" fillId="0" borderId="15" xfId="0" quotePrefix="1" applyFont="1" applyBorder="1" applyAlignment="1">
      <alignment vertical="center" wrapText="1"/>
    </xf>
    <xf numFmtId="0" fontId="4" fillId="0" borderId="15" xfId="0" quotePrefix="1" applyFont="1" applyBorder="1" applyAlignment="1">
      <alignment vertical="center" wrapText="1"/>
    </xf>
    <xf numFmtId="165" fontId="13" fillId="0" borderId="15" xfId="0" applyNumberFormat="1" applyFont="1" applyBorder="1" applyAlignment="1">
      <alignment horizontal="center" vertical="center"/>
    </xf>
    <xf numFmtId="0" fontId="3" fillId="0" borderId="15" xfId="0" applyFont="1" applyBorder="1"/>
    <xf numFmtId="165" fontId="4" fillId="0" borderId="17" xfId="0" applyNumberFormat="1" applyFont="1" applyBorder="1" applyAlignment="1">
      <alignment horizontal="right" vertical="center" wrapText="1"/>
    </xf>
    <xf numFmtId="1" fontId="15" fillId="9" borderId="17" xfId="0" applyNumberFormat="1" applyFont="1" applyFill="1" applyBorder="1" applyAlignment="1" applyProtection="1">
      <alignment horizontal="center" vertical="center"/>
      <protection locked="0"/>
    </xf>
    <xf numFmtId="165" fontId="4" fillId="0" borderId="6" xfId="0" applyNumberFormat="1" applyFont="1" applyBorder="1" applyAlignment="1">
      <alignment horizontal="right" vertical="center"/>
    </xf>
    <xf numFmtId="165" fontId="4" fillId="0" borderId="17" xfId="0" applyNumberFormat="1" applyFont="1" applyBorder="1" applyAlignment="1">
      <alignment horizontal="right" vertical="center"/>
    </xf>
    <xf numFmtId="0" fontId="23" fillId="12" borderId="33" xfId="4" applyFont="1" applyAlignment="1" applyProtection="1">
      <alignment vertical="center"/>
    </xf>
    <xf numFmtId="164" fontId="6" fillId="6" borderId="16" xfId="0" applyNumberFormat="1" applyFont="1" applyFill="1" applyBorder="1" applyAlignment="1">
      <alignment vertical="center"/>
    </xf>
    <xf numFmtId="0" fontId="6" fillId="7" borderId="17" xfId="0" applyFont="1" applyFill="1" applyBorder="1" applyAlignment="1">
      <alignment vertical="center"/>
    </xf>
    <xf numFmtId="14" fontId="27" fillId="10" borderId="27" xfId="0" applyNumberFormat="1" applyFont="1" applyFill="1" applyBorder="1" applyAlignment="1">
      <alignment horizontal="center" vertical="center"/>
    </xf>
    <xf numFmtId="14" fontId="28" fillId="10" borderId="27" xfId="0" applyNumberFormat="1" applyFont="1" applyFill="1" applyBorder="1" applyAlignment="1">
      <alignment horizontal="center" vertical="center"/>
    </xf>
    <xf numFmtId="0" fontId="32" fillId="10" borderId="29" xfId="0" applyFont="1" applyFill="1" applyBorder="1" applyAlignment="1">
      <alignment vertical="center" wrapText="1"/>
    </xf>
    <xf numFmtId="0" fontId="32" fillId="10" borderId="3" xfId="0" applyFont="1" applyFill="1" applyBorder="1" applyAlignment="1">
      <alignment vertical="center" wrapText="1"/>
    </xf>
    <xf numFmtId="14" fontId="33" fillId="10" borderId="27" xfId="0" applyNumberFormat="1" applyFont="1" applyFill="1" applyBorder="1" applyAlignment="1">
      <alignment horizontal="center" vertical="center"/>
    </xf>
    <xf numFmtId="0" fontId="4" fillId="0" borderId="13" xfId="0" applyFont="1" applyBorder="1" applyAlignment="1">
      <alignment vertical="center"/>
    </xf>
    <xf numFmtId="14" fontId="1" fillId="0" borderId="0" xfId="0" applyNumberFormat="1" applyFont="1" applyAlignment="1">
      <alignment vertical="center"/>
    </xf>
    <xf numFmtId="0" fontId="6" fillId="4" borderId="13" xfId="0" applyFont="1" applyFill="1" applyBorder="1" applyAlignment="1">
      <alignment vertical="center" wrapText="1"/>
    </xf>
    <xf numFmtId="15" fontId="1" fillId="0" borderId="0" xfId="0" applyNumberFormat="1" applyFont="1" applyAlignment="1">
      <alignment vertical="center"/>
    </xf>
    <xf numFmtId="165" fontId="5" fillId="0" borderId="34" xfId="0" applyNumberFormat="1" applyFont="1" applyBorder="1" applyAlignment="1">
      <alignment horizontal="right" vertical="center"/>
    </xf>
    <xf numFmtId="165" fontId="5" fillId="0" borderId="35" xfId="0" applyNumberFormat="1" applyFont="1" applyBorder="1" applyAlignment="1">
      <alignment horizontal="right" vertical="center"/>
    </xf>
    <xf numFmtId="165" fontId="26" fillId="8" borderId="34" xfId="0" applyNumberFormat="1" applyFont="1" applyFill="1" applyBorder="1" applyAlignment="1">
      <alignment vertical="center"/>
    </xf>
    <xf numFmtId="0" fontId="3" fillId="0" borderId="30" xfId="0" applyFont="1" applyBorder="1" applyAlignment="1">
      <alignment vertical="center" wrapText="1"/>
    </xf>
    <xf numFmtId="165" fontId="4" fillId="0" borderId="0" xfId="0" applyNumberFormat="1" applyFont="1" applyAlignment="1">
      <alignment horizontal="right" vertical="center"/>
    </xf>
    <xf numFmtId="165" fontId="26" fillId="8" borderId="34" xfId="0" applyNumberFormat="1" applyFont="1" applyFill="1" applyBorder="1" applyAlignment="1">
      <alignment horizontal="left" vertical="center"/>
    </xf>
    <xf numFmtId="0" fontId="6" fillId="2" borderId="35" xfId="0" applyFont="1" applyFill="1" applyBorder="1" applyAlignment="1">
      <alignment vertical="center"/>
    </xf>
    <xf numFmtId="165" fontId="4" fillId="0" borderId="34" xfId="0" applyNumberFormat="1" applyFont="1" applyBorder="1" applyAlignment="1">
      <alignment horizontal="right" vertical="center"/>
    </xf>
    <xf numFmtId="0" fontId="6" fillId="4" borderId="35" xfId="0" applyFont="1" applyFill="1" applyBorder="1" applyAlignment="1">
      <alignment vertical="center"/>
    </xf>
    <xf numFmtId="165" fontId="4" fillId="0" borderId="35" xfId="0" applyNumberFormat="1" applyFont="1" applyBorder="1" applyAlignment="1">
      <alignment horizontal="right" vertical="center"/>
    </xf>
    <xf numFmtId="165" fontId="4" fillId="0" borderId="23" xfId="0" applyNumberFormat="1" applyFont="1" applyBorder="1" applyAlignment="1">
      <alignment horizontal="right" vertical="center"/>
    </xf>
    <xf numFmtId="165" fontId="4" fillId="0" borderId="37" xfId="0" applyNumberFormat="1" applyFont="1" applyBorder="1" applyAlignment="1">
      <alignment horizontal="right" vertical="center"/>
    </xf>
    <xf numFmtId="0" fontId="6" fillId="4" borderId="23" xfId="0" applyFont="1" applyFill="1" applyBorder="1" applyAlignment="1">
      <alignment horizontal="left" vertical="center"/>
    </xf>
    <xf numFmtId="0" fontId="1" fillId="0" borderId="34" xfId="0" applyFont="1" applyBorder="1" applyAlignment="1">
      <alignment vertical="center"/>
    </xf>
    <xf numFmtId="0" fontId="6" fillId="4" borderId="34" xfId="0" applyFont="1" applyFill="1" applyBorder="1" applyAlignment="1">
      <alignment horizontal="left" vertical="center"/>
    </xf>
    <xf numFmtId="0" fontId="1" fillId="0" borderId="34" xfId="0" applyFont="1" applyBorder="1" applyAlignment="1">
      <alignment horizontal="left" vertical="center"/>
    </xf>
    <xf numFmtId="0" fontId="1" fillId="0" borderId="2" xfId="0" applyFont="1" applyBorder="1" applyAlignment="1">
      <alignment horizontal="center" vertical="center"/>
    </xf>
    <xf numFmtId="165" fontId="25" fillId="0" borderId="0" xfId="0" applyNumberFormat="1" applyFont="1" applyAlignment="1">
      <alignment vertical="center"/>
    </xf>
    <xf numFmtId="165" fontId="4" fillId="0" borderId="0" xfId="0" applyNumberFormat="1" applyFont="1" applyAlignment="1">
      <alignment vertical="center"/>
    </xf>
    <xf numFmtId="0" fontId="6" fillId="4" borderId="14" xfId="0" applyFont="1" applyFill="1" applyBorder="1" applyAlignment="1">
      <alignment horizontal="left" vertical="center" wrapText="1"/>
    </xf>
    <xf numFmtId="0" fontId="6" fillId="4" borderId="17" xfId="0" applyFont="1" applyFill="1" applyBorder="1" applyAlignment="1">
      <alignment horizontal="left" vertical="center" wrapText="1"/>
    </xf>
    <xf numFmtId="166" fontId="14" fillId="0" borderId="19" xfId="0" applyNumberFormat="1" applyFont="1" applyBorder="1" applyAlignment="1">
      <alignment vertical="center"/>
    </xf>
    <xf numFmtId="165" fontId="4" fillId="0" borderId="36" xfId="0" applyNumberFormat="1" applyFont="1" applyBorder="1" applyAlignment="1">
      <alignment horizontal="right" vertical="center"/>
    </xf>
    <xf numFmtId="166" fontId="11" fillId="0" borderId="20" xfId="0" applyNumberFormat="1" applyFont="1" applyBorder="1" applyAlignment="1">
      <alignment vertical="center"/>
    </xf>
    <xf numFmtId="0" fontId="3" fillId="4" borderId="14" xfId="0" quotePrefix="1" applyFont="1" applyFill="1" applyBorder="1" applyAlignment="1">
      <alignment horizontal="lef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1" fontId="13" fillId="0" borderId="17" xfId="0" applyNumberFormat="1" applyFont="1" applyBorder="1" applyAlignment="1">
      <alignment horizontal="center" vertical="center"/>
    </xf>
    <xf numFmtId="0" fontId="1" fillId="0" borderId="12" xfId="0" applyFont="1" applyBorder="1" applyAlignment="1">
      <alignment vertical="center"/>
    </xf>
    <xf numFmtId="165" fontId="4" fillId="0" borderId="13" xfId="0" applyNumberFormat="1" applyFont="1" applyBorder="1" applyAlignment="1">
      <alignment horizontal="right" vertical="center"/>
    </xf>
    <xf numFmtId="0" fontId="1" fillId="0" borderId="7" xfId="0" applyFont="1" applyBorder="1" applyAlignment="1">
      <alignment vertical="center"/>
    </xf>
    <xf numFmtId="0" fontId="4" fillId="0" borderId="21" xfId="0" applyFont="1" applyBorder="1" applyAlignment="1">
      <alignment horizontal="center" vertical="center"/>
    </xf>
    <xf numFmtId="0" fontId="13" fillId="0" borderId="15" xfId="0" applyFont="1" applyBorder="1" applyAlignment="1">
      <alignment horizontal="center" vertical="center"/>
    </xf>
    <xf numFmtId="0" fontId="1" fillId="0" borderId="15" xfId="0" applyFont="1" applyBorder="1" applyAlignment="1">
      <alignment horizontal="left" vertical="center" wrapText="1"/>
    </xf>
    <xf numFmtId="0" fontId="6" fillId="4" borderId="10" xfId="0" applyFont="1" applyFill="1" applyBorder="1" applyAlignment="1">
      <alignment horizontal="left" vertical="center" wrapText="1"/>
    </xf>
    <xf numFmtId="0" fontId="1" fillId="0" borderId="16" xfId="0" applyFont="1" applyBorder="1" applyAlignment="1">
      <alignment vertical="center"/>
    </xf>
    <xf numFmtId="0" fontId="1" fillId="0" borderId="15" xfId="0" applyFont="1" applyBorder="1" applyAlignment="1">
      <alignment vertical="center" wrapText="1"/>
    </xf>
    <xf numFmtId="0" fontId="4" fillId="0" borderId="16" xfId="0" applyFont="1" applyBorder="1" applyAlignment="1">
      <alignment vertical="center"/>
    </xf>
    <xf numFmtId="0" fontId="4" fillId="0" borderId="17" xfId="0" applyFont="1" applyBorder="1" applyAlignment="1">
      <alignment vertical="center"/>
    </xf>
    <xf numFmtId="0" fontId="6" fillId="0" borderId="15" xfId="0" applyFont="1" applyBorder="1" applyAlignment="1">
      <alignment horizontal="left" vertical="center" wrapText="1"/>
    </xf>
    <xf numFmtId="0" fontId="13" fillId="0" borderId="15" xfId="0" applyFont="1" applyBorder="1" applyAlignment="1">
      <alignment horizontal="center" vertical="center" wrapText="1"/>
    </xf>
    <xf numFmtId="0" fontId="35" fillId="0" borderId="0" xfId="0" applyFont="1" applyAlignment="1">
      <alignment vertical="center"/>
    </xf>
    <xf numFmtId="167" fontId="13" fillId="0" borderId="15" xfId="2" applyNumberFormat="1" applyFont="1" applyFill="1" applyBorder="1" applyAlignment="1" applyProtection="1">
      <alignment vertical="center"/>
    </xf>
    <xf numFmtId="1" fontId="36" fillId="0" borderId="6" xfId="0" applyNumberFormat="1" applyFont="1" applyBorder="1" applyAlignment="1" applyProtection="1">
      <alignment horizontal="center" vertical="center"/>
      <protection locked="0"/>
    </xf>
    <xf numFmtId="1" fontId="37" fillId="0" borderId="17" xfId="0" applyNumberFormat="1" applyFont="1" applyBorder="1" applyAlignment="1">
      <alignment horizontal="center" vertical="center"/>
    </xf>
    <xf numFmtId="1" fontId="36" fillId="0" borderId="17" xfId="0" applyNumberFormat="1" applyFont="1" applyBorder="1" applyAlignment="1" applyProtection="1">
      <alignment horizontal="center" vertical="center"/>
      <protection locked="0"/>
    </xf>
    <xf numFmtId="1" fontId="36" fillId="0" borderId="15" xfId="0" applyNumberFormat="1" applyFont="1" applyBorder="1" applyAlignment="1">
      <alignment horizontal="center" vertical="center"/>
    </xf>
    <xf numFmtId="1" fontId="36" fillId="0" borderId="17" xfId="3" applyNumberFormat="1" applyFont="1" applyBorder="1" applyAlignment="1" applyProtection="1">
      <alignment horizontal="center" vertical="center"/>
    </xf>
    <xf numFmtId="164" fontId="15" fillId="9" borderId="15" xfId="0" applyNumberFormat="1" applyFont="1" applyFill="1" applyBorder="1" applyAlignment="1" applyProtection="1">
      <alignment horizontal="center" vertical="center"/>
      <protection locked="0"/>
    </xf>
    <xf numFmtId="0" fontId="6" fillId="9" borderId="15" xfId="0" applyFont="1" applyFill="1" applyBorder="1" applyAlignment="1" applyProtection="1">
      <alignment horizontal="left" vertical="center" wrapText="1"/>
      <protection locked="0"/>
    </xf>
    <xf numFmtId="0" fontId="6" fillId="2" borderId="34" xfId="0" applyFont="1" applyFill="1" applyBorder="1" applyAlignment="1">
      <alignment horizontal="left" vertical="center"/>
    </xf>
    <xf numFmtId="0" fontId="6" fillId="2" borderId="15" xfId="0" applyFont="1" applyFill="1" applyBorder="1" applyAlignment="1">
      <alignment horizontal="left" vertical="center"/>
    </xf>
    <xf numFmtId="0" fontId="26" fillId="3" borderId="34" xfId="0" applyFont="1" applyFill="1" applyBorder="1" applyAlignment="1">
      <alignment horizontal="left" vertical="center"/>
    </xf>
    <xf numFmtId="0" fontId="26" fillId="3" borderId="15" xfId="0" applyFont="1" applyFill="1" applyBorder="1" applyAlignment="1">
      <alignment horizontal="left" vertical="center"/>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6" fillId="4" borderId="15" xfId="0" applyFont="1" applyFill="1" applyBorder="1" applyAlignment="1">
      <alignment horizontal="left" vertical="center" wrapText="1"/>
    </xf>
    <xf numFmtId="0" fontId="1" fillId="0" borderId="15" xfId="0" applyFont="1" applyBorder="1" applyAlignment="1">
      <alignment horizontal="left" vertical="center" wrapText="1"/>
    </xf>
    <xf numFmtId="0" fontId="1" fillId="0" borderId="34" xfId="0" applyFont="1" applyBorder="1" applyAlignment="1">
      <alignment horizontal="center" vertical="center"/>
    </xf>
    <xf numFmtId="0" fontId="1" fillId="0" borderId="15" xfId="0" applyFont="1" applyBorder="1" applyAlignment="1">
      <alignment horizontal="center" vertical="center"/>
    </xf>
    <xf numFmtId="0" fontId="4" fillId="5" borderId="15" xfId="0" applyFont="1" applyFill="1" applyBorder="1" applyAlignment="1">
      <alignment horizontal="left" vertical="center"/>
    </xf>
    <xf numFmtId="42" fontId="13" fillId="0" borderId="19" xfId="0" applyNumberFormat="1" applyFont="1" applyBorder="1" applyAlignment="1">
      <alignment horizontal="center" vertical="center"/>
    </xf>
    <xf numFmtId="1" fontId="13" fillId="0" borderId="15" xfId="0" applyNumberFormat="1" applyFont="1" applyBorder="1" applyAlignment="1">
      <alignment horizontal="center" vertical="center"/>
    </xf>
    <xf numFmtId="44" fontId="6" fillId="0" borderId="16" xfId="0" applyNumberFormat="1" applyFont="1" applyBorder="1" applyAlignment="1">
      <alignment horizontal="left" vertical="center"/>
    </xf>
    <xf numFmtId="44" fontId="6" fillId="0" borderId="17" xfId="0" applyNumberFormat="1" applyFont="1" applyBorder="1" applyAlignment="1">
      <alignment horizontal="left" vertical="center"/>
    </xf>
    <xf numFmtId="0" fontId="1" fillId="0" borderId="15" xfId="0" applyFont="1" applyBorder="1" applyAlignment="1">
      <alignment horizontal="right" vertical="center"/>
    </xf>
    <xf numFmtId="0" fontId="6" fillId="0" borderId="15" xfId="0" applyFont="1" applyBorder="1" applyAlignment="1">
      <alignment horizontal="right" vertical="center"/>
    </xf>
    <xf numFmtId="0" fontId="6" fillId="0" borderId="16" xfId="0" applyFont="1" applyBorder="1" applyAlignment="1">
      <alignment horizontal="right" vertical="center"/>
    </xf>
    <xf numFmtId="42" fontId="13" fillId="0" borderId="15" xfId="0" applyNumberFormat="1" applyFont="1" applyBorder="1" applyAlignment="1">
      <alignment horizontal="center" vertical="center"/>
    </xf>
    <xf numFmtId="0" fontId="6" fillId="0" borderId="35" xfId="0" applyFont="1" applyBorder="1" applyAlignment="1">
      <alignment horizontal="left" vertical="center"/>
    </xf>
    <xf numFmtId="0" fontId="6" fillId="0" borderId="17" xfId="0" applyFont="1" applyBorder="1" applyAlignment="1">
      <alignment horizontal="left" vertical="center"/>
    </xf>
    <xf numFmtId="0" fontId="34" fillId="0" borderId="16" xfId="0" applyFont="1" applyBorder="1" applyAlignment="1">
      <alignment horizontal="right" vertical="center"/>
    </xf>
    <xf numFmtId="0" fontId="34" fillId="0" borderId="14" xfId="0" applyFont="1" applyBorder="1" applyAlignment="1">
      <alignment horizontal="right" vertical="center"/>
    </xf>
    <xf numFmtId="0" fontId="34" fillId="0" borderId="17" xfId="0" applyFont="1" applyBorder="1" applyAlignment="1">
      <alignment horizontal="right" vertical="center"/>
    </xf>
    <xf numFmtId="165" fontId="30" fillId="0" borderId="16" xfId="0" quotePrefix="1" applyNumberFormat="1" applyFont="1" applyBorder="1" applyAlignment="1">
      <alignment horizontal="right" vertical="center"/>
    </xf>
    <xf numFmtId="165" fontId="30" fillId="0" borderId="14" xfId="0" quotePrefix="1" applyNumberFormat="1" applyFont="1" applyBorder="1" applyAlignment="1">
      <alignment horizontal="right" vertical="center"/>
    </xf>
    <xf numFmtId="2" fontId="11" fillId="0" borderId="16" xfId="0" applyNumberFormat="1" applyFont="1" applyBorder="1" applyAlignment="1" applyProtection="1">
      <alignment horizontal="center" vertical="center"/>
      <protection locked="0"/>
    </xf>
    <xf numFmtId="2" fontId="11" fillId="0" borderId="17" xfId="0" applyNumberFormat="1" applyFont="1" applyBorder="1" applyAlignment="1" applyProtection="1">
      <alignment horizontal="center" vertical="center"/>
      <protection locked="0"/>
    </xf>
    <xf numFmtId="9" fontId="11" fillId="0" borderId="15" xfId="3" applyFont="1" applyBorder="1" applyAlignment="1" applyProtection="1">
      <alignment horizontal="center" vertical="center"/>
    </xf>
    <xf numFmtId="0" fontId="12" fillId="0" borderId="15" xfId="0" quotePrefix="1" applyFont="1" applyBorder="1" applyAlignment="1">
      <alignment horizontal="right" vertical="center"/>
    </xf>
    <xf numFmtId="0" fontId="6" fillId="4" borderId="9"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12" fillId="0" borderId="17" xfId="0" quotePrefix="1" applyFont="1" applyBorder="1" applyAlignment="1">
      <alignment horizontal="right" vertical="center"/>
    </xf>
    <xf numFmtId="0" fontId="6" fillId="0" borderId="14" xfId="0" applyFont="1" applyBorder="1" applyAlignment="1">
      <alignment horizontal="left" vertical="center"/>
    </xf>
    <xf numFmtId="0" fontId="1" fillId="0" borderId="16" xfId="0" applyFont="1" applyBorder="1" applyAlignment="1">
      <alignment horizontal="left" vertical="center"/>
    </xf>
    <xf numFmtId="0" fontId="1" fillId="0" borderId="17" xfId="0" applyFont="1" applyBorder="1" applyAlignment="1">
      <alignment horizontal="left" vertical="center"/>
    </xf>
    <xf numFmtId="0" fontId="1" fillId="0" borderId="16" xfId="0" applyFont="1" applyBorder="1" applyAlignment="1">
      <alignment vertical="center"/>
    </xf>
    <xf numFmtId="0" fontId="1" fillId="0" borderId="17" xfId="0" applyFont="1" applyBorder="1" applyAlignment="1">
      <alignment vertical="center"/>
    </xf>
    <xf numFmtId="0" fontId="1" fillId="0" borderId="15" xfId="0" applyFont="1" applyBorder="1" applyAlignment="1">
      <alignment vertical="center" wrapText="1"/>
    </xf>
    <xf numFmtId="0" fontId="6" fillId="2" borderId="35" xfId="0" applyFont="1" applyFill="1" applyBorder="1" applyAlignment="1">
      <alignment horizontal="left" vertical="center"/>
    </xf>
    <xf numFmtId="0" fontId="6" fillId="2" borderId="14" xfId="0" applyFont="1" applyFill="1" applyBorder="1" applyAlignment="1">
      <alignment horizontal="left" vertical="center"/>
    </xf>
    <xf numFmtId="165" fontId="26" fillId="8" borderId="24" xfId="0" applyNumberFormat="1" applyFont="1" applyFill="1" applyBorder="1" applyAlignment="1">
      <alignment horizontal="center" vertical="center"/>
    </xf>
    <xf numFmtId="165" fontId="26" fillId="8" borderId="18" xfId="0" applyNumberFormat="1" applyFont="1" applyFill="1" applyBorder="1" applyAlignment="1">
      <alignment horizontal="center" vertical="center"/>
    </xf>
    <xf numFmtId="165" fontId="26" fillId="8" borderId="25" xfId="0" applyNumberFormat="1" applyFont="1" applyFill="1" applyBorder="1" applyAlignment="1">
      <alignment horizontal="center" vertical="center"/>
    </xf>
    <xf numFmtId="165" fontId="4" fillId="0" borderId="36" xfId="0" applyNumberFormat="1" applyFont="1" applyBorder="1" applyAlignment="1">
      <alignment horizontal="center" vertical="center"/>
    </xf>
    <xf numFmtId="165" fontId="4" fillId="0" borderId="8" xfId="0" applyNumberFormat="1" applyFont="1" applyBorder="1" applyAlignment="1">
      <alignment horizontal="center" vertical="center"/>
    </xf>
    <xf numFmtId="165" fontId="4" fillId="0" borderId="6" xfId="0" applyNumberFormat="1" applyFont="1" applyBorder="1" applyAlignment="1">
      <alignment horizontal="center" vertical="center"/>
    </xf>
    <xf numFmtId="165" fontId="26" fillId="8" borderId="35" xfId="0" applyNumberFormat="1" applyFont="1" applyFill="1" applyBorder="1" applyAlignment="1">
      <alignment horizontal="left" vertical="center"/>
    </xf>
    <xf numFmtId="165" fontId="26" fillId="8" borderId="14" xfId="0" applyNumberFormat="1" applyFont="1" applyFill="1" applyBorder="1" applyAlignment="1">
      <alignment horizontal="left" vertical="center"/>
    </xf>
    <xf numFmtId="165" fontId="26" fillId="8" borderId="17" xfId="0" applyNumberFormat="1" applyFont="1" applyFill="1" applyBorder="1" applyAlignment="1">
      <alignment horizontal="left" vertical="center"/>
    </xf>
    <xf numFmtId="0" fontId="3" fillId="0" borderId="14" xfId="0" applyFont="1" applyBorder="1" applyAlignment="1">
      <alignment horizontal="center" vertical="center"/>
    </xf>
    <xf numFmtId="0" fontId="3" fillId="0" borderId="17" xfId="0" applyFont="1" applyBorder="1" applyAlignment="1">
      <alignment horizontal="center" vertical="center"/>
    </xf>
    <xf numFmtId="164" fontId="13" fillId="0" borderId="35" xfId="0" applyNumberFormat="1" applyFont="1" applyBorder="1" applyAlignment="1">
      <alignment horizontal="right" vertical="center"/>
    </xf>
    <xf numFmtId="164" fontId="13" fillId="0" borderId="14" xfId="0" applyNumberFormat="1" applyFont="1" applyBorder="1" applyAlignment="1">
      <alignment horizontal="right" vertical="center"/>
    </xf>
    <xf numFmtId="164" fontId="13" fillId="0" borderId="17" xfId="0" applyNumberFormat="1" applyFont="1" applyBorder="1" applyAlignment="1">
      <alignment horizontal="right" vertical="center"/>
    </xf>
    <xf numFmtId="165" fontId="5" fillId="0" borderId="16" xfId="0" applyNumberFormat="1" applyFont="1" applyBorder="1" applyAlignment="1">
      <alignment horizontal="left" vertical="center"/>
    </xf>
    <xf numFmtId="165" fontId="5" fillId="0" borderId="14" xfId="0" applyNumberFormat="1" applyFont="1" applyBorder="1" applyAlignment="1">
      <alignment horizontal="left" vertical="center"/>
    </xf>
    <xf numFmtId="165" fontId="5" fillId="0" borderId="17" xfId="0" applyNumberFormat="1" applyFont="1" applyBorder="1" applyAlignment="1">
      <alignment horizontal="left" vertical="center"/>
    </xf>
    <xf numFmtId="0" fontId="6" fillId="0" borderId="15" xfId="0" applyFont="1" applyBorder="1" applyAlignment="1">
      <alignment horizontal="center" vertical="center"/>
    </xf>
    <xf numFmtId="0" fontId="30" fillId="0" borderId="7" xfId="0" quotePrefix="1" applyFont="1" applyBorder="1" applyAlignment="1">
      <alignment horizontal="right" vertical="center"/>
    </xf>
    <xf numFmtId="0" fontId="30" fillId="0" borderId="8" xfId="0" quotePrefix="1" applyFont="1" applyBorder="1" applyAlignment="1">
      <alignment horizontal="right" vertical="center"/>
    </xf>
    <xf numFmtId="0" fontId="3" fillId="0" borderId="16" xfId="0" quotePrefix="1" applyFont="1" applyBorder="1" applyAlignment="1">
      <alignment horizontal="center" vertical="center"/>
    </xf>
    <xf numFmtId="0" fontId="3" fillId="0" borderId="17" xfId="0" quotePrefix="1" applyFont="1" applyBorder="1" applyAlignment="1">
      <alignment horizontal="center" vertical="center"/>
    </xf>
    <xf numFmtId="0" fontId="3" fillId="0" borderId="7" xfId="0" quotePrefix="1" applyFont="1" applyBorder="1" applyAlignment="1">
      <alignment horizontal="center" vertical="center"/>
    </xf>
    <xf numFmtId="0" fontId="3" fillId="0" borderId="6" xfId="0" quotePrefix="1" applyFont="1" applyBorder="1" applyAlignment="1">
      <alignment horizontal="center" vertical="center"/>
    </xf>
    <xf numFmtId="0" fontId="6" fillId="4" borderId="16" xfId="0" applyFont="1" applyFill="1" applyBorder="1" applyAlignment="1">
      <alignment horizontal="left" vertical="center"/>
    </xf>
    <xf numFmtId="0" fontId="6" fillId="4" borderId="10" xfId="0" applyFont="1" applyFill="1" applyBorder="1" applyAlignment="1">
      <alignment horizontal="left" vertical="center"/>
    </xf>
    <xf numFmtId="165" fontId="3" fillId="0" borderId="17" xfId="0" applyNumberFormat="1" applyFont="1" applyBorder="1" applyAlignment="1">
      <alignment horizontal="center" vertical="center"/>
    </xf>
    <xf numFmtId="165" fontId="3" fillId="0" borderId="15" xfId="0" applyNumberFormat="1" applyFont="1" applyBorder="1" applyAlignment="1">
      <alignment horizontal="center" vertical="center"/>
    </xf>
    <xf numFmtId="0" fontId="30" fillId="0" borderId="17" xfId="0" quotePrefix="1" applyFont="1" applyBorder="1" applyAlignment="1">
      <alignment horizontal="right" vertical="center"/>
    </xf>
    <xf numFmtId="0" fontId="30" fillId="0" borderId="15" xfId="0" quotePrefix="1" applyFont="1" applyBorder="1" applyAlignment="1">
      <alignment horizontal="right" vertical="center"/>
    </xf>
    <xf numFmtId="166" fontId="1" fillId="0" borderId="16" xfId="0" applyNumberFormat="1" applyFont="1" applyBorder="1" applyAlignment="1">
      <alignment horizontal="left" vertical="center"/>
    </xf>
    <xf numFmtId="0" fontId="1" fillId="0" borderId="14" xfId="0" applyFont="1" applyBorder="1" applyAlignment="1">
      <alignment horizontal="left" vertical="center"/>
    </xf>
    <xf numFmtId="0" fontId="4" fillId="0" borderId="16" xfId="0" applyFont="1" applyBorder="1" applyAlignment="1">
      <alignment horizontal="left" vertical="center"/>
    </xf>
    <xf numFmtId="0" fontId="4" fillId="0" borderId="11" xfId="0" applyFont="1" applyBorder="1" applyAlignment="1">
      <alignment horizontal="left" vertical="center"/>
    </xf>
    <xf numFmtId="0" fontId="3" fillId="0" borderId="32" xfId="0" applyFont="1" applyBorder="1" applyAlignment="1">
      <alignment horizontal="center" vertical="center"/>
    </xf>
    <xf numFmtId="0" fontId="3" fillId="0" borderId="31" xfId="0" applyFont="1" applyBorder="1" applyAlignment="1">
      <alignment horizontal="center" vertical="center"/>
    </xf>
    <xf numFmtId="0" fontId="1" fillId="0" borderId="15" xfId="0" applyFont="1" applyBorder="1" applyAlignment="1">
      <alignment horizontal="left" vertical="center"/>
    </xf>
    <xf numFmtId="0" fontId="1" fillId="0" borderId="35" xfId="0" applyFont="1" applyBorder="1" applyAlignment="1">
      <alignment horizontal="center" vertical="center"/>
    </xf>
    <xf numFmtId="0" fontId="1" fillId="0" borderId="14" xfId="0" applyFont="1" applyBorder="1" applyAlignment="1">
      <alignment horizontal="center" vertical="center"/>
    </xf>
    <xf numFmtId="0" fontId="1" fillId="0" borderId="17" xfId="0" applyFont="1" applyBorder="1" applyAlignment="1">
      <alignment horizontal="center" vertical="center"/>
    </xf>
    <xf numFmtId="0" fontId="26" fillId="3" borderId="35" xfId="0" applyFont="1" applyFill="1" applyBorder="1" applyAlignment="1">
      <alignment horizontal="left" vertical="center"/>
    </xf>
    <xf numFmtId="0" fontId="26" fillId="3" borderId="14" xfId="0" applyFont="1" applyFill="1" applyBorder="1" applyAlignment="1">
      <alignment horizontal="left" vertical="center"/>
    </xf>
    <xf numFmtId="0" fontId="26" fillId="3" borderId="17" xfId="0" applyFont="1" applyFill="1" applyBorder="1" applyAlignment="1">
      <alignment horizontal="left" vertical="center"/>
    </xf>
    <xf numFmtId="0" fontId="18" fillId="10" borderId="0" xfId="0" applyFont="1" applyFill="1" applyAlignment="1">
      <alignment horizontal="left" vertical="top" wrapText="1"/>
    </xf>
  </cellXfs>
  <cellStyles count="5">
    <cellStyle name="Controlecel" xfId="4" builtinId="23"/>
    <cellStyle name="Komma" xfId="2" builtinId="3"/>
    <cellStyle name="Procent" xfId="3" builtinId="5"/>
    <cellStyle name="Standaard" xfId="0" builtinId="0"/>
    <cellStyle name="Valuta" xfId="1" builtinId="4"/>
  </cellStyles>
  <dxfs count="9">
    <dxf>
      <font>
        <b/>
        <i val="0"/>
        <color rgb="FFFF0000"/>
      </font>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i val="0"/>
        <color rgb="FFFF0000"/>
      </font>
      <fill>
        <patternFill patternType="solid">
          <bgColor rgb="FFFFFF99"/>
        </patternFill>
      </fill>
      <border>
        <left style="thin">
          <color rgb="FFFF0000"/>
        </left>
        <right style="thin">
          <color rgb="FFFF0000"/>
        </right>
        <top style="thin">
          <color rgb="FFFF0000"/>
        </top>
        <bottom style="thin">
          <color rgb="FFFF0000"/>
        </bottom>
      </border>
    </dxf>
    <dxf>
      <font>
        <b/>
        <i val="0"/>
        <color rgb="FFFF0000"/>
      </font>
      <fill>
        <patternFill>
          <bgColor rgb="FFFFFF99"/>
        </patternFill>
      </fill>
      <border>
        <left style="thin">
          <color rgb="FFFF0000"/>
        </left>
        <right style="thin">
          <color rgb="FFFF0000"/>
        </right>
        <top style="thin">
          <color rgb="FFFF0000"/>
        </top>
        <bottom style="thin">
          <color rgb="FFFF0000"/>
        </bottom>
        <vertical/>
        <horizontal/>
      </border>
    </dxf>
    <dxf>
      <font>
        <b/>
        <i val="0"/>
        <color rgb="FFFF0000"/>
      </font>
      <fill>
        <patternFill patternType="none">
          <bgColor auto="1"/>
        </patternFill>
      </fill>
      <border>
        <left style="thin">
          <color rgb="FFFF0000"/>
        </left>
        <right style="thin">
          <color rgb="FFFF0000"/>
        </right>
        <top style="thin">
          <color rgb="FFFF0000"/>
        </top>
        <bottom style="thin">
          <color rgb="FFFF0000"/>
        </bottom>
      </border>
    </dxf>
    <dxf>
      <font>
        <b/>
        <i val="0"/>
        <color rgb="FFFF0000"/>
      </font>
      <fill>
        <patternFill patternType="solid">
          <bgColor rgb="FFFFFF99"/>
        </patternFill>
      </fill>
      <border>
        <left style="thin">
          <color rgb="FFFF0000"/>
        </left>
        <right style="thin">
          <color rgb="FFFF0000"/>
        </right>
        <top style="thin">
          <color rgb="FFFF0000"/>
        </top>
        <bottom style="thin">
          <color rgb="FFFF0000"/>
        </bottom>
      </border>
    </dxf>
    <dxf>
      <font>
        <b/>
        <i val="0"/>
        <color rgb="FFFF0000"/>
      </font>
      <fill>
        <patternFill>
          <bgColor rgb="FFFFFF99"/>
        </patternFill>
      </fill>
      <border>
        <left style="thin">
          <color rgb="FFFF0000"/>
        </left>
        <right style="thin">
          <color rgb="FFFF0000"/>
        </right>
        <top style="thin">
          <color rgb="FFFF0000"/>
        </top>
        <bottom style="thin">
          <color rgb="FFFF0000"/>
        </bottom>
        <vertical/>
        <horizontal/>
      </border>
    </dxf>
    <dxf>
      <font>
        <color theme="0" tint="-0.24994659260841701"/>
      </font>
      <fill>
        <patternFill>
          <bgColor theme="0" tint="-0.24994659260841701"/>
        </patternFill>
      </fill>
    </dxf>
    <dxf>
      <font>
        <color auto="1"/>
      </font>
      <fill>
        <patternFill>
          <bgColor rgb="FFFFAFAF"/>
        </patternFill>
      </fill>
      <border>
        <vertical/>
        <horizontal/>
      </border>
    </dxf>
  </dxfs>
  <tableStyles count="0" defaultTableStyle="TableStyleMedium2" defaultPivotStyle="PivotStyleLight16"/>
  <colors>
    <mruColors>
      <color rgb="FFFFFF99"/>
      <color rgb="FFFFFFCC"/>
      <color rgb="FF0000FF"/>
      <color rgb="FFFFC7CE"/>
      <color rgb="FF9C0006"/>
      <color rgb="FF006100"/>
      <color rgb="FFFFFFFF"/>
      <color rgb="FFF9A9A9"/>
      <color rgb="FFFF8B8B"/>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11207</xdr:colOff>
      <xdr:row>2</xdr:row>
      <xdr:rowOff>11208</xdr:rowOff>
    </xdr:from>
    <xdr:to>
      <xdr:col>7</xdr:col>
      <xdr:colOff>933975</xdr:colOff>
      <xdr:row>5</xdr:row>
      <xdr:rowOff>152260</xdr:rowOff>
    </xdr:to>
    <xdr:pic>
      <xdr:nvPicPr>
        <xdr:cNvPr id="2" name="Picture 1" descr="https://eherkenning.kpn.com/content/uploads/2014/06/rvo.p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92968" y="375643"/>
          <a:ext cx="2175402" cy="9113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67"/>
  <sheetViews>
    <sheetView tabSelected="1" workbookViewId="0">
      <selection activeCell="D3" sqref="D3"/>
    </sheetView>
  </sheetViews>
  <sheetFormatPr defaultColWidth="9.1796875" defaultRowHeight="13" x14ac:dyDescent="0.35"/>
  <cols>
    <col min="1" max="1" width="2.1796875" style="21" customWidth="1"/>
    <col min="2" max="2" width="2" style="21" customWidth="1"/>
    <col min="3" max="3" width="12.81640625" style="21" customWidth="1"/>
    <col min="4" max="4" width="93.453125" style="21" customWidth="1"/>
    <col min="5" max="5" width="18.1796875" style="21" customWidth="1"/>
    <col min="6" max="6" width="19.453125" style="21" customWidth="1"/>
    <col min="7" max="7" width="19" style="21" bestFit="1" customWidth="1"/>
    <col min="8" max="8" width="18.81640625" style="21" customWidth="1"/>
    <col min="9" max="9" width="18.453125" style="21" customWidth="1"/>
    <col min="10" max="10" width="5" style="48" bestFit="1" customWidth="1"/>
    <col min="11" max="11" width="2.453125" style="21" customWidth="1"/>
    <col min="12" max="12" width="7" style="50" customWidth="1"/>
    <col min="13" max="13" width="13.54296875" style="21" hidden="1" customWidth="1"/>
    <col min="14" max="15" width="9.1796875" style="21" hidden="1" customWidth="1"/>
    <col min="16" max="16384" width="9.1796875" style="21"/>
  </cols>
  <sheetData>
    <row r="1" spans="2:15" ht="13.5" thickBot="1" x14ac:dyDescent="0.4"/>
    <row r="2" spans="2:15" ht="28.5" customHeight="1" x14ac:dyDescent="0.35">
      <c r="B2" s="109"/>
      <c r="C2" s="185" t="s">
        <v>0</v>
      </c>
      <c r="D2" s="186"/>
      <c r="E2" s="186"/>
      <c r="F2" s="186"/>
      <c r="G2" s="186"/>
      <c r="H2" s="186"/>
      <c r="I2" s="187"/>
      <c r="J2" s="25"/>
      <c r="K2" s="26"/>
    </row>
    <row r="3" spans="2:15" ht="20.25" customHeight="1" x14ac:dyDescent="0.35">
      <c r="B3" s="110"/>
      <c r="C3" s="92" t="s">
        <v>1</v>
      </c>
      <c r="D3" s="60" t="s">
        <v>118</v>
      </c>
      <c r="E3" s="202"/>
      <c r="F3" s="202"/>
      <c r="G3" s="202"/>
      <c r="H3" s="202"/>
      <c r="I3" s="202"/>
      <c r="J3" s="44"/>
      <c r="K3" s="53"/>
    </row>
    <row r="4" spans="2:15" ht="20.25" customHeight="1" x14ac:dyDescent="0.35">
      <c r="B4" s="110"/>
      <c r="C4" s="93" t="s">
        <v>2</v>
      </c>
      <c r="D4" s="63"/>
      <c r="E4" s="202"/>
      <c r="F4" s="202"/>
      <c r="G4" s="202"/>
      <c r="H4" s="202"/>
      <c r="I4" s="202"/>
      <c r="J4" s="45"/>
      <c r="K4" s="53"/>
    </row>
    <row r="5" spans="2:15" ht="20.25" customHeight="1" x14ac:dyDescent="0.35">
      <c r="B5" s="110"/>
      <c r="C5" s="93" t="s">
        <v>3</v>
      </c>
      <c r="D5" s="63"/>
      <c r="E5" s="202"/>
      <c r="F5" s="202"/>
      <c r="G5" s="202"/>
      <c r="H5" s="202"/>
      <c r="I5" s="202"/>
      <c r="J5" s="45"/>
      <c r="K5" s="53"/>
    </row>
    <row r="6" spans="2:15" ht="20.25" customHeight="1" x14ac:dyDescent="0.35">
      <c r="B6" s="110"/>
      <c r="C6" s="188"/>
      <c r="D6" s="189"/>
      <c r="E6" s="189"/>
      <c r="F6" s="189"/>
      <c r="G6" s="189"/>
      <c r="H6" s="189"/>
      <c r="I6" s="190"/>
      <c r="J6" s="46" t="s">
        <v>4</v>
      </c>
      <c r="K6" s="53"/>
    </row>
    <row r="7" spans="2:15" ht="28.5" customHeight="1" x14ac:dyDescent="0.35">
      <c r="B7" s="110"/>
      <c r="C7" s="191" t="s">
        <v>98</v>
      </c>
      <c r="D7" s="192"/>
      <c r="E7" s="192"/>
      <c r="F7" s="192"/>
      <c r="G7" s="192"/>
      <c r="H7" s="192"/>
      <c r="I7" s="193"/>
      <c r="J7" s="124"/>
      <c r="K7" s="27"/>
    </row>
    <row r="8" spans="2:15" ht="20.25" customHeight="1" x14ac:dyDescent="0.35">
      <c r="B8" s="110"/>
      <c r="C8" s="196" t="s">
        <v>97</v>
      </c>
      <c r="D8" s="197"/>
      <c r="E8" s="197">
        <v>1025</v>
      </c>
      <c r="F8" s="198"/>
      <c r="G8" s="199" t="s">
        <v>5</v>
      </c>
      <c r="H8" s="200"/>
      <c r="I8" s="201"/>
      <c r="J8" s="124" t="s">
        <v>6</v>
      </c>
      <c r="K8" s="27"/>
    </row>
    <row r="9" spans="2:15" ht="20.25" customHeight="1" thickBot="1" x14ac:dyDescent="0.4">
      <c r="B9" s="110"/>
      <c r="C9" s="94" t="s">
        <v>7</v>
      </c>
      <c r="D9" s="61"/>
      <c r="E9" s="58" t="s">
        <v>8</v>
      </c>
      <c r="F9" s="58" t="s">
        <v>9</v>
      </c>
      <c r="G9" s="59" t="s">
        <v>10</v>
      </c>
      <c r="H9" s="29"/>
      <c r="I9" s="30"/>
      <c r="J9" s="47"/>
      <c r="K9" s="28"/>
    </row>
    <row r="10" spans="2:15" ht="27" thickTop="1" thickBot="1" x14ac:dyDescent="0.4">
      <c r="B10" s="110"/>
      <c r="C10" s="93" t="s">
        <v>11</v>
      </c>
      <c r="D10" s="64"/>
      <c r="E10" s="65"/>
      <c r="F10" s="66"/>
      <c r="G10" s="66"/>
      <c r="H10" s="67"/>
      <c r="I10" s="67"/>
      <c r="J10" s="124" t="s">
        <v>12</v>
      </c>
      <c r="K10" s="28"/>
      <c r="L10" s="51" t="s">
        <v>13</v>
      </c>
      <c r="M10" s="80" t="s">
        <v>14</v>
      </c>
      <c r="N10" s="80" t="s">
        <v>15</v>
      </c>
      <c r="O10" s="80" t="s">
        <v>16</v>
      </c>
    </row>
    <row r="11" spans="2:15" ht="30" customHeight="1" thickTop="1" x14ac:dyDescent="0.3">
      <c r="B11" s="110"/>
      <c r="C11" s="95"/>
      <c r="D11" s="129" t="s">
        <v>99</v>
      </c>
      <c r="E11" s="31"/>
      <c r="F11" s="20"/>
      <c r="G11" s="96"/>
      <c r="H11" s="23"/>
      <c r="I11" s="24"/>
      <c r="J11" s="88"/>
      <c r="K11" s="28"/>
      <c r="M11" s="21">
        <v>0.25</v>
      </c>
      <c r="N11" s="21">
        <v>2</v>
      </c>
      <c r="O11" s="21">
        <v>1</v>
      </c>
    </row>
    <row r="12" spans="2:15" ht="20.25" customHeight="1" x14ac:dyDescent="0.35">
      <c r="B12" s="110"/>
      <c r="C12" s="97" t="s">
        <v>107</v>
      </c>
      <c r="D12" s="32"/>
      <c r="E12" s="33" t="s">
        <v>17</v>
      </c>
      <c r="F12" s="33" t="s">
        <v>18</v>
      </c>
      <c r="G12" s="33" t="s">
        <v>19</v>
      </c>
      <c r="H12" s="33" t="s">
        <v>20</v>
      </c>
      <c r="I12" s="34" t="s">
        <v>21</v>
      </c>
      <c r="J12" s="124"/>
      <c r="K12" s="28"/>
      <c r="M12" s="21">
        <v>0.75</v>
      </c>
      <c r="N12" s="21">
        <v>6</v>
      </c>
      <c r="O12" s="21">
        <v>4</v>
      </c>
    </row>
    <row r="13" spans="2:15" ht="20.25" customHeight="1" x14ac:dyDescent="0.35">
      <c r="B13" s="110"/>
      <c r="C13" s="98" t="s">
        <v>22</v>
      </c>
      <c r="D13" s="35"/>
      <c r="E13" s="35"/>
      <c r="F13" s="36"/>
      <c r="G13" s="36"/>
      <c r="H13" s="36"/>
      <c r="I13" s="37"/>
      <c r="J13" s="124" t="s">
        <v>23</v>
      </c>
      <c r="K13" s="28"/>
      <c r="M13" s="21">
        <v>1</v>
      </c>
      <c r="N13" s="21">
        <v>8</v>
      </c>
      <c r="O13" s="21">
        <v>6</v>
      </c>
    </row>
    <row r="14" spans="2:15" ht="20.25" customHeight="1" x14ac:dyDescent="0.35">
      <c r="B14" s="110"/>
      <c r="C14" s="102">
        <v>1</v>
      </c>
      <c r="D14" s="117" t="str">
        <f>"COMMENCEMENT DATE CONTRACT"</f>
        <v>COMMENCEMENT DATE CONTRACT</v>
      </c>
      <c r="E14" s="118"/>
      <c r="F14" s="118"/>
      <c r="G14" s="118"/>
      <c r="H14" s="119"/>
      <c r="I14" s="113">
        <v>46426</v>
      </c>
      <c r="J14" s="124"/>
      <c r="K14" s="28"/>
      <c r="M14" s="21">
        <v>1.25</v>
      </c>
      <c r="N14" s="21">
        <v>9</v>
      </c>
      <c r="O14" s="21">
        <v>12</v>
      </c>
    </row>
    <row r="15" spans="2:15" ht="20.25" customHeight="1" x14ac:dyDescent="0.35">
      <c r="B15" s="110"/>
      <c r="C15" s="209" t="s">
        <v>24</v>
      </c>
      <c r="D15" s="210"/>
      <c r="E15" s="127"/>
      <c r="F15" s="111"/>
      <c r="G15" s="116"/>
      <c r="H15" s="116"/>
      <c r="I15" s="112"/>
      <c r="J15" s="47"/>
      <c r="K15" s="28"/>
      <c r="M15" s="21">
        <v>1.5</v>
      </c>
      <c r="N15" s="21">
        <v>10</v>
      </c>
      <c r="O15" s="21">
        <v>18</v>
      </c>
    </row>
    <row r="16" spans="2:15" ht="20.25" customHeight="1" x14ac:dyDescent="0.35">
      <c r="B16" s="110"/>
      <c r="C16" s="114" t="s">
        <v>25</v>
      </c>
      <c r="D16" s="128" t="s">
        <v>101</v>
      </c>
      <c r="E16" s="79" t="s">
        <v>26</v>
      </c>
      <c r="F16" s="136">
        <v>21</v>
      </c>
      <c r="G16" s="207"/>
      <c r="H16" s="208"/>
      <c r="I16" s="115">
        <f>I14+F16</f>
        <v>46447</v>
      </c>
      <c r="J16" s="124"/>
      <c r="K16" s="28"/>
      <c r="M16" s="21">
        <v>1.75</v>
      </c>
      <c r="N16" s="21">
        <v>11</v>
      </c>
      <c r="O16" s="21">
        <v>24</v>
      </c>
    </row>
    <row r="17" spans="2:15" ht="20.25" customHeight="1" x14ac:dyDescent="0.35">
      <c r="B17" s="110"/>
      <c r="C17" s="101" t="s">
        <v>27</v>
      </c>
      <c r="D17" s="121" t="s">
        <v>28</v>
      </c>
      <c r="E17" s="122" t="s">
        <v>26</v>
      </c>
      <c r="F17" s="137">
        <v>14</v>
      </c>
      <c r="G17" s="205"/>
      <c r="H17" s="206"/>
      <c r="I17" s="1">
        <f>I16+F17</f>
        <v>46461</v>
      </c>
      <c r="J17" s="124"/>
      <c r="K17" s="28"/>
      <c r="M17" s="21">
        <v>2</v>
      </c>
      <c r="N17" s="21">
        <v>12</v>
      </c>
      <c r="O17" s="21">
        <v>48</v>
      </c>
    </row>
    <row r="18" spans="2:15" ht="20.25" customHeight="1" x14ac:dyDescent="0.35">
      <c r="B18" s="110"/>
      <c r="C18" s="101" t="s">
        <v>29</v>
      </c>
      <c r="D18" s="128" t="s">
        <v>102</v>
      </c>
      <c r="E18" s="79" t="s">
        <v>26</v>
      </c>
      <c r="F18" s="138">
        <v>14</v>
      </c>
      <c r="G18" s="205"/>
      <c r="H18" s="206"/>
      <c r="I18" s="1">
        <f>I17+F18</f>
        <v>46475</v>
      </c>
      <c r="J18" s="124"/>
      <c r="K18" s="28"/>
      <c r="M18" s="21">
        <v>2.25</v>
      </c>
      <c r="N18" s="21">
        <v>15</v>
      </c>
      <c r="O18" s="21">
        <v>72</v>
      </c>
    </row>
    <row r="19" spans="2:15" ht="20.25" customHeight="1" x14ac:dyDescent="0.35">
      <c r="B19" s="110"/>
      <c r="C19" s="101" t="s">
        <v>30</v>
      </c>
      <c r="D19" s="128" t="s">
        <v>31</v>
      </c>
      <c r="E19" s="79" t="s">
        <v>26</v>
      </c>
      <c r="F19" s="137">
        <v>14</v>
      </c>
      <c r="G19" s="205"/>
      <c r="H19" s="206"/>
      <c r="I19" s="1">
        <f>I18+F19</f>
        <v>46489</v>
      </c>
      <c r="J19" s="124"/>
      <c r="K19" s="28"/>
      <c r="N19" s="21">
        <v>20</v>
      </c>
    </row>
    <row r="20" spans="2:15" ht="20.25" customHeight="1" x14ac:dyDescent="0.35">
      <c r="B20" s="110"/>
      <c r="C20" s="101" t="s">
        <v>32</v>
      </c>
      <c r="D20" s="121" t="s">
        <v>103</v>
      </c>
      <c r="E20" s="122" t="s">
        <v>26</v>
      </c>
      <c r="F20" s="138">
        <v>7</v>
      </c>
      <c r="G20" s="203"/>
      <c r="H20" s="204"/>
      <c r="I20" s="1">
        <f>I19+F20</f>
        <v>46496</v>
      </c>
      <c r="J20" s="124"/>
      <c r="K20" s="28"/>
      <c r="N20" s="21">
        <v>25</v>
      </c>
    </row>
    <row r="21" spans="2:15" ht="20.25" customHeight="1" x14ac:dyDescent="0.35">
      <c r="B21" s="110"/>
      <c r="C21" s="101" t="s">
        <v>33</v>
      </c>
      <c r="D21" s="128" t="s">
        <v>34</v>
      </c>
      <c r="E21" s="79" t="s">
        <v>26</v>
      </c>
      <c r="F21" s="120">
        <v>2</v>
      </c>
      <c r="G21" s="205"/>
      <c r="H21" s="206"/>
      <c r="I21" s="1">
        <f>I20+F21</f>
        <v>46498</v>
      </c>
      <c r="J21" s="124"/>
      <c r="K21" s="28"/>
    </row>
    <row r="22" spans="2:15" ht="20.25" customHeight="1" x14ac:dyDescent="0.35">
      <c r="B22" s="110"/>
      <c r="C22" s="101" t="s">
        <v>35</v>
      </c>
      <c r="D22" s="123" t="s">
        <v>36</v>
      </c>
      <c r="E22" s="78"/>
      <c r="F22" s="120"/>
      <c r="G22" s="152"/>
      <c r="H22" s="152"/>
      <c r="I22" s="1">
        <f>I24-21</f>
        <v>-21</v>
      </c>
      <c r="J22" s="124"/>
      <c r="K22" s="28"/>
      <c r="L22" s="134"/>
    </row>
    <row r="23" spans="2:15" ht="20.25" customHeight="1" x14ac:dyDescent="0.35">
      <c r="B23" s="110"/>
      <c r="C23" s="100" t="s">
        <v>37</v>
      </c>
      <c r="D23" s="9"/>
      <c r="E23" s="9"/>
      <c r="F23" s="9"/>
      <c r="G23" s="3"/>
      <c r="H23" s="3"/>
      <c r="I23" s="90"/>
      <c r="J23" s="124"/>
      <c r="K23" s="28"/>
      <c r="M23" s="89">
        <v>0</v>
      </c>
    </row>
    <row r="24" spans="2:15" ht="20.25" customHeight="1" x14ac:dyDescent="0.35">
      <c r="B24" s="110"/>
      <c r="C24" s="99" t="s">
        <v>38</v>
      </c>
      <c r="D24" s="215" t="str">
        <f>"Start of Mobilisation Earliest" &amp; " " &amp; TEXT(I21,"dd-mm-jjjj")</f>
        <v>Start of Mobilisation Earliest 21-04-2027</v>
      </c>
      <c r="E24" s="216"/>
      <c r="F24" s="56"/>
      <c r="G24" s="203" t="s">
        <v>39</v>
      </c>
      <c r="H24" s="204"/>
      <c r="I24" s="69"/>
      <c r="J24" s="47" t="s">
        <v>40</v>
      </c>
      <c r="K24" s="28"/>
      <c r="M24" s="91">
        <v>45352</v>
      </c>
    </row>
    <row r="25" spans="2:15" ht="20.25" customHeight="1" x14ac:dyDescent="0.35">
      <c r="B25" s="110"/>
      <c r="C25" s="99" t="s">
        <v>41</v>
      </c>
      <c r="D25" s="128" t="s">
        <v>42</v>
      </c>
      <c r="E25" s="55" t="s">
        <v>26</v>
      </c>
      <c r="F25" s="68"/>
      <c r="G25" s="194"/>
      <c r="H25" s="195"/>
      <c r="I25" s="54">
        <f>I24+F25</f>
        <v>0</v>
      </c>
      <c r="J25" s="124"/>
      <c r="K25" s="28"/>
    </row>
    <row r="26" spans="2:15" ht="20.25" customHeight="1" x14ac:dyDescent="0.35">
      <c r="B26" s="110"/>
      <c r="C26" s="102" t="s">
        <v>43</v>
      </c>
      <c r="D26" s="128" t="s">
        <v>44</v>
      </c>
      <c r="E26" s="55" t="s">
        <v>26</v>
      </c>
      <c r="F26" s="68"/>
      <c r="G26" s="219"/>
      <c r="H26" s="220"/>
      <c r="I26" s="62">
        <f>I25+F26</f>
        <v>0</v>
      </c>
      <c r="J26" s="124"/>
      <c r="K26" s="28"/>
    </row>
    <row r="27" spans="2:15" ht="20.25" customHeight="1" x14ac:dyDescent="0.35">
      <c r="B27" s="110"/>
      <c r="C27" s="102" t="s">
        <v>45</v>
      </c>
      <c r="D27" s="128" t="s">
        <v>116</v>
      </c>
      <c r="E27" s="55" t="s">
        <v>26</v>
      </c>
      <c r="F27" s="68"/>
      <c r="G27" s="169"/>
      <c r="H27" s="170"/>
      <c r="I27" s="2">
        <f>OffshoreStartDate+F27</f>
        <v>0</v>
      </c>
      <c r="J27" s="124" t="s">
        <v>46</v>
      </c>
      <c r="K27" s="28"/>
    </row>
    <row r="28" spans="2:15" ht="20.25" customHeight="1" x14ac:dyDescent="0.35">
      <c r="B28" s="110"/>
      <c r="C28" s="102" t="s">
        <v>47</v>
      </c>
      <c r="D28" s="180" t="str">
        <f>"Offshore completion date | Excluding WAITING ON WEATHER"</f>
        <v>Offshore completion date | Excluding WAITING ON WEATHER</v>
      </c>
      <c r="E28" s="181"/>
      <c r="F28" s="171"/>
      <c r="G28" s="171"/>
      <c r="H28" s="171"/>
      <c r="I28" s="2">
        <f>I27</f>
        <v>0</v>
      </c>
      <c r="J28" s="124"/>
      <c r="K28" s="28"/>
    </row>
    <row r="29" spans="2:15" ht="20.25" customHeight="1" x14ac:dyDescent="0.35">
      <c r="B29" s="110"/>
      <c r="C29" s="103" t="s">
        <v>48</v>
      </c>
      <c r="D29" s="130" t="s">
        <v>117</v>
      </c>
      <c r="E29" s="131"/>
      <c r="F29" s="167" t="s">
        <v>39</v>
      </c>
      <c r="G29" s="168"/>
      <c r="H29" s="141"/>
      <c r="I29" s="57">
        <f>I28+H29</f>
        <v>0</v>
      </c>
      <c r="K29" s="28"/>
      <c r="L29" s="52">
        <v>80.010000000000005</v>
      </c>
    </row>
    <row r="30" spans="2:15" ht="26" x14ac:dyDescent="0.35">
      <c r="B30" s="110"/>
      <c r="C30" s="100" t="s">
        <v>49</v>
      </c>
      <c r="D30" s="3"/>
      <c r="E30" s="3"/>
      <c r="F30" s="9"/>
      <c r="G30" s="3"/>
      <c r="H30" s="4"/>
      <c r="I30" s="43"/>
      <c r="J30" s="124"/>
      <c r="K30" s="41"/>
      <c r="L30" s="51" t="s">
        <v>13</v>
      </c>
    </row>
    <row r="31" spans="2:15" ht="26" x14ac:dyDescent="0.3">
      <c r="B31" s="110"/>
      <c r="C31" s="99" t="s">
        <v>50</v>
      </c>
      <c r="D31" s="217" t="s">
        <v>51</v>
      </c>
      <c r="E31" s="218"/>
      <c r="F31" s="75"/>
      <c r="G31" s="172"/>
      <c r="H31" s="172"/>
      <c r="I31" s="2">
        <f>SurveyEnd</f>
        <v>0</v>
      </c>
      <c r="J31" s="124"/>
      <c r="K31" s="41"/>
      <c r="L31" s="51" t="s">
        <v>13</v>
      </c>
    </row>
    <row r="32" spans="2:15" x14ac:dyDescent="0.35">
      <c r="B32" s="110"/>
      <c r="C32" s="99" t="s">
        <v>52</v>
      </c>
      <c r="D32" s="42" t="s">
        <v>53</v>
      </c>
      <c r="E32" s="76" t="s">
        <v>54</v>
      </c>
      <c r="F32" s="77"/>
      <c r="G32" s="203" t="s">
        <v>39</v>
      </c>
      <c r="H32" s="204"/>
      <c r="I32" s="2">
        <f>I31+F32</f>
        <v>0</v>
      </c>
      <c r="J32" s="124"/>
      <c r="K32" s="41"/>
      <c r="L32" s="51"/>
    </row>
    <row r="33" spans="2:13" ht="39" x14ac:dyDescent="0.35">
      <c r="B33" s="110"/>
      <c r="C33" s="99" t="s">
        <v>55</v>
      </c>
      <c r="D33" s="130" t="s">
        <v>56</v>
      </c>
      <c r="E33" s="79" t="s">
        <v>26</v>
      </c>
      <c r="F33" s="77"/>
      <c r="G33" s="172"/>
      <c r="H33" s="172"/>
      <c r="I33" s="2">
        <f>I31+F33</f>
        <v>0</v>
      </c>
      <c r="J33" s="124"/>
      <c r="K33" s="41"/>
      <c r="L33" s="51" t="s">
        <v>57</v>
      </c>
    </row>
    <row r="34" spans="2:13" ht="39" x14ac:dyDescent="0.35">
      <c r="B34" s="110"/>
      <c r="C34" s="99" t="s">
        <v>58</v>
      </c>
      <c r="D34" s="42" t="s">
        <v>104</v>
      </c>
      <c r="E34" s="78"/>
      <c r="F34" s="140">
        <v>14</v>
      </c>
      <c r="G34" s="172"/>
      <c r="H34" s="172"/>
      <c r="I34" s="2">
        <f>IF(I35=M23,M23,I35-14)</f>
        <v>0</v>
      </c>
      <c r="J34" s="124"/>
      <c r="K34" s="41"/>
      <c r="L34" s="51" t="s">
        <v>57</v>
      </c>
    </row>
    <row r="35" spans="2:13" ht="39" x14ac:dyDescent="0.35">
      <c r="B35" s="110"/>
      <c r="C35" s="99" t="s">
        <v>59</v>
      </c>
      <c r="D35" s="42" t="s">
        <v>114</v>
      </c>
      <c r="E35" s="22" t="s">
        <v>26</v>
      </c>
      <c r="F35" s="68"/>
      <c r="G35" s="176"/>
      <c r="H35" s="172"/>
      <c r="I35" s="2">
        <f>I31+F35</f>
        <v>0</v>
      </c>
      <c r="J35" s="124" t="s">
        <v>113</v>
      </c>
      <c r="K35" s="41"/>
      <c r="L35" s="51" t="s">
        <v>57</v>
      </c>
    </row>
    <row r="36" spans="2:13" ht="26" x14ac:dyDescent="0.35">
      <c r="B36" s="110"/>
      <c r="C36" s="99" t="s">
        <v>60</v>
      </c>
      <c r="D36" s="130" t="s">
        <v>108</v>
      </c>
      <c r="E36" s="55" t="s">
        <v>26</v>
      </c>
      <c r="F36" s="139">
        <v>21</v>
      </c>
      <c r="G36" s="211"/>
      <c r="H36" s="212"/>
      <c r="I36" s="2">
        <f>F36+I35</f>
        <v>21</v>
      </c>
      <c r="J36" s="124"/>
      <c r="K36" s="28"/>
      <c r="L36" s="51" t="s">
        <v>13</v>
      </c>
    </row>
    <row r="37" spans="2:13" ht="39" x14ac:dyDescent="0.35">
      <c r="B37" s="110"/>
      <c r="C37" s="99" t="s">
        <v>61</v>
      </c>
      <c r="D37" s="42" t="s">
        <v>109</v>
      </c>
      <c r="E37" s="55" t="s">
        <v>26</v>
      </c>
      <c r="F37" s="68"/>
      <c r="G37" s="176"/>
      <c r="H37" s="172"/>
      <c r="I37" s="2">
        <f>I36+F37</f>
        <v>21</v>
      </c>
      <c r="J37" s="124"/>
      <c r="K37" s="28"/>
      <c r="L37" s="51" t="s">
        <v>57</v>
      </c>
    </row>
    <row r="38" spans="2:13" ht="26" x14ac:dyDescent="0.35">
      <c r="B38" s="110"/>
      <c r="C38" s="99" t="s">
        <v>62</v>
      </c>
      <c r="D38" s="130" t="s">
        <v>110</v>
      </c>
      <c r="E38" s="55" t="s">
        <v>26</v>
      </c>
      <c r="F38" s="139">
        <v>14</v>
      </c>
      <c r="G38" s="211"/>
      <c r="H38" s="212"/>
      <c r="I38" s="2">
        <f>I37+F38</f>
        <v>35</v>
      </c>
      <c r="J38" s="124"/>
      <c r="K38" s="28"/>
      <c r="L38" s="51" t="s">
        <v>13</v>
      </c>
    </row>
    <row r="39" spans="2:13" ht="39" x14ac:dyDescent="0.35">
      <c r="B39" s="110"/>
      <c r="C39" s="99" t="s">
        <v>63</v>
      </c>
      <c r="D39" s="10" t="s">
        <v>111</v>
      </c>
      <c r="E39" s="55" t="s">
        <v>26</v>
      </c>
      <c r="F39" s="68"/>
      <c r="G39" s="213" t="s">
        <v>39</v>
      </c>
      <c r="H39" s="214"/>
      <c r="I39" s="2">
        <f>I38+F39</f>
        <v>35</v>
      </c>
      <c r="J39" s="124"/>
      <c r="K39" s="28"/>
      <c r="L39" s="51" t="s">
        <v>57</v>
      </c>
      <c r="M39" s="89"/>
    </row>
    <row r="40" spans="2:13" ht="20.25" customHeight="1" x14ac:dyDescent="0.35">
      <c r="B40" s="110"/>
      <c r="C40" s="162" t="s">
        <v>64</v>
      </c>
      <c r="D40" s="177"/>
      <c r="E40" s="177"/>
      <c r="F40" s="177"/>
      <c r="G40" s="177"/>
      <c r="H40" s="5">
        <f>(MAX(I31:I39)-I14)</f>
        <v>-46391</v>
      </c>
      <c r="I40" s="6" t="s">
        <v>26</v>
      </c>
      <c r="J40" s="124"/>
      <c r="K40" s="28"/>
    </row>
    <row r="41" spans="2:13" ht="20.25" customHeight="1" x14ac:dyDescent="0.35">
      <c r="B41" s="110"/>
      <c r="C41" s="222"/>
      <c r="D41" s="223"/>
      <c r="E41" s="223"/>
      <c r="F41" s="223"/>
      <c r="G41" s="223"/>
      <c r="H41" s="223"/>
      <c r="I41" s="224"/>
      <c r="J41" s="124"/>
      <c r="K41" s="28"/>
    </row>
    <row r="42" spans="2:13" ht="35.25" customHeight="1" x14ac:dyDescent="0.35">
      <c r="B42" s="110"/>
      <c r="C42" s="225" t="s">
        <v>112</v>
      </c>
      <c r="D42" s="226"/>
      <c r="E42" s="226"/>
      <c r="F42" s="226"/>
      <c r="G42" s="226"/>
      <c r="H42" s="226"/>
      <c r="I42" s="227"/>
      <c r="J42" s="124"/>
      <c r="K42" s="28"/>
    </row>
    <row r="43" spans="2:13" ht="20.25" customHeight="1" x14ac:dyDescent="0.35">
      <c r="B43" s="110"/>
      <c r="C43" s="183" t="s">
        <v>65</v>
      </c>
      <c r="D43" s="184"/>
      <c r="E43" s="184"/>
      <c r="F43" s="36" t="s">
        <v>66</v>
      </c>
      <c r="G43" s="36" t="s">
        <v>17</v>
      </c>
      <c r="H43" s="36" t="s">
        <v>19</v>
      </c>
      <c r="I43" s="37" t="s">
        <v>67</v>
      </c>
      <c r="J43" s="124"/>
      <c r="K43" s="28"/>
    </row>
    <row r="44" spans="2:13" ht="20.25" customHeight="1" x14ac:dyDescent="0.35">
      <c r="B44" s="110"/>
      <c r="C44" s="104">
        <v>1</v>
      </c>
      <c r="D44" s="173" t="s">
        <v>68</v>
      </c>
      <c r="E44" s="174"/>
      <c r="F44" s="174"/>
      <c r="G44" s="174"/>
      <c r="H44" s="174"/>
      <c r="I44" s="175"/>
      <c r="J44" s="124"/>
      <c r="K44" s="28"/>
    </row>
    <row r="45" spans="2:13" ht="20.25" customHeight="1" x14ac:dyDescent="0.35">
      <c r="B45" s="110"/>
      <c r="C45" s="105" t="s">
        <v>69</v>
      </c>
      <c r="D45" s="150" t="s">
        <v>68</v>
      </c>
      <c r="E45" s="150"/>
      <c r="F45" s="70"/>
      <c r="G45" s="126" t="s">
        <v>70</v>
      </c>
      <c r="H45" s="125">
        <v>1</v>
      </c>
      <c r="I45" s="8">
        <f>F45*H45</f>
        <v>0</v>
      </c>
      <c r="J45" s="124"/>
      <c r="K45" s="28"/>
    </row>
    <row r="46" spans="2:13" ht="20.25" customHeight="1" x14ac:dyDescent="0.35">
      <c r="B46" s="110"/>
      <c r="C46" s="106">
        <v>2</v>
      </c>
      <c r="D46" s="149" t="str">
        <f>"Survey Operations: "&amp;D10&amp;" incl transit from to site excluding WOW"</f>
        <v>Survey Operations:  incl transit from to site excluding WOW</v>
      </c>
      <c r="E46" s="149"/>
      <c r="F46" s="149"/>
      <c r="G46" s="149"/>
      <c r="H46" s="149"/>
      <c r="I46" s="149"/>
      <c r="J46" s="124"/>
      <c r="K46" s="28"/>
    </row>
    <row r="47" spans="2:13" ht="20.25" customHeight="1" x14ac:dyDescent="0.35">
      <c r="B47" s="110"/>
      <c r="C47" s="107">
        <v>2.1</v>
      </c>
      <c r="D47" s="178" t="s">
        <v>106</v>
      </c>
      <c r="E47" s="179"/>
      <c r="F47" s="71"/>
      <c r="G47" s="72" t="s">
        <v>71</v>
      </c>
      <c r="H47" s="125" cm="1">
        <f t="array" ref="H47">IA</f>
        <v>1025</v>
      </c>
      <c r="I47" s="8">
        <f t="shared" ref="I47:I48" si="0">F47*H47</f>
        <v>0</v>
      </c>
      <c r="J47" s="124"/>
      <c r="K47" s="28"/>
    </row>
    <row r="48" spans="2:13" ht="20.25" customHeight="1" x14ac:dyDescent="0.35">
      <c r="B48" s="110"/>
      <c r="C48" s="107">
        <v>2.2000000000000002</v>
      </c>
      <c r="D48" s="221" t="s">
        <v>72</v>
      </c>
      <c r="E48" s="221"/>
      <c r="F48" s="71"/>
      <c r="G48" s="73" t="s">
        <v>73</v>
      </c>
      <c r="H48" s="125">
        <v>1</v>
      </c>
      <c r="I48" s="8">
        <f t="shared" si="0"/>
        <v>0</v>
      </c>
      <c r="J48" s="124"/>
      <c r="K48" s="28"/>
    </row>
    <row r="49" spans="2:11" ht="20.25" customHeight="1" x14ac:dyDescent="0.35">
      <c r="B49" s="110"/>
      <c r="C49" s="106">
        <v>4</v>
      </c>
      <c r="D49" s="149" t="s">
        <v>74</v>
      </c>
      <c r="E49" s="149"/>
      <c r="F49" s="149"/>
      <c r="G49" s="149"/>
      <c r="H49" s="149"/>
      <c r="I49" s="149"/>
      <c r="J49" s="124"/>
      <c r="K49" s="28"/>
    </row>
    <row r="50" spans="2:11" ht="20.25" customHeight="1" x14ac:dyDescent="0.35">
      <c r="B50" s="110"/>
      <c r="C50" s="107">
        <v>4.0999999999999996</v>
      </c>
      <c r="D50" s="147" t="s">
        <v>100</v>
      </c>
      <c r="E50" s="148"/>
      <c r="F50" s="142"/>
      <c r="G50" s="132"/>
      <c r="H50" s="133">
        <v>3</v>
      </c>
      <c r="I50" s="132"/>
      <c r="J50" s="124"/>
      <c r="K50" s="28"/>
    </row>
    <row r="51" spans="2:11" ht="20.25" customHeight="1" x14ac:dyDescent="0.35">
      <c r="B51" s="110"/>
      <c r="C51" s="107">
        <v>4.2</v>
      </c>
      <c r="D51" s="153" t="s">
        <v>105</v>
      </c>
      <c r="E51" s="153"/>
      <c r="F51" s="71"/>
      <c r="G51" s="7" t="s">
        <v>75</v>
      </c>
      <c r="H51" s="74">
        <v>1</v>
      </c>
      <c r="I51" s="8">
        <f t="shared" ref="I51" si="1">F51*H51</f>
        <v>0</v>
      </c>
      <c r="J51" s="124"/>
      <c r="K51" s="28"/>
    </row>
    <row r="52" spans="2:11" ht="36" customHeight="1" x14ac:dyDescent="0.35">
      <c r="B52" s="110"/>
      <c r="C52" s="107">
        <v>4.3</v>
      </c>
      <c r="D52" s="150" t="s">
        <v>115</v>
      </c>
      <c r="E52" s="150"/>
      <c r="F52" s="71"/>
      <c r="G52" s="7" t="s">
        <v>75</v>
      </c>
      <c r="H52" s="74">
        <v>1</v>
      </c>
      <c r="I52" s="8">
        <f t="shared" ref="I52" si="2">F52*H52</f>
        <v>0</v>
      </c>
      <c r="J52" s="124"/>
      <c r="K52" s="28"/>
    </row>
    <row r="53" spans="2:11" ht="20.25" customHeight="1" x14ac:dyDescent="0.35">
      <c r="B53" s="110"/>
      <c r="C53" s="106">
        <v>5</v>
      </c>
      <c r="D53" s="149" t="s">
        <v>76</v>
      </c>
      <c r="E53" s="149"/>
      <c r="F53" s="149"/>
      <c r="G53" s="149"/>
      <c r="H53" s="149"/>
      <c r="I53" s="149"/>
      <c r="J53" s="124"/>
      <c r="K53" s="28"/>
    </row>
    <row r="54" spans="2:11" ht="20.25" customHeight="1" x14ac:dyDescent="0.35">
      <c r="B54" s="110"/>
      <c r="C54" s="107">
        <v>5.0999999999999996</v>
      </c>
      <c r="D54" s="182" t="str">
        <f>"Waiting on Weather"</f>
        <v>Waiting on Weather</v>
      </c>
      <c r="E54" s="182"/>
      <c r="F54" s="71"/>
      <c r="G54" s="72" t="s">
        <v>77</v>
      </c>
      <c r="H54" s="135">
        <f>H29</f>
        <v>0</v>
      </c>
      <c r="I54" s="8">
        <f>F54*H54</f>
        <v>0</v>
      </c>
      <c r="J54" s="124"/>
      <c r="K54" s="28"/>
    </row>
    <row r="55" spans="2:11" ht="20.25" customHeight="1" x14ac:dyDescent="0.35">
      <c r="B55" s="110"/>
      <c r="C55" s="106">
        <v>6</v>
      </c>
      <c r="D55" s="149" t="s">
        <v>78</v>
      </c>
      <c r="E55" s="149"/>
      <c r="F55" s="149"/>
      <c r="G55" s="149"/>
      <c r="H55" s="149"/>
      <c r="I55" s="149"/>
      <c r="J55" s="124"/>
      <c r="K55" s="28"/>
    </row>
    <row r="56" spans="2:11" ht="20.25" customHeight="1" x14ac:dyDescent="0.35">
      <c r="B56" s="110"/>
      <c r="C56" s="107">
        <v>6.1</v>
      </c>
      <c r="D56" s="150" t="s">
        <v>79</v>
      </c>
      <c r="E56" s="150"/>
      <c r="F56" s="71"/>
      <c r="G56" s="129" t="s">
        <v>80</v>
      </c>
      <c r="H56" s="74">
        <v>5</v>
      </c>
      <c r="I56" s="8">
        <f>F56*H56</f>
        <v>0</v>
      </c>
      <c r="J56" s="124"/>
      <c r="K56" s="28"/>
    </row>
    <row r="57" spans="2:11" ht="20.25" customHeight="1" x14ac:dyDescent="0.35">
      <c r="B57" s="110"/>
      <c r="C57" s="107">
        <v>6.2</v>
      </c>
      <c r="D57" s="150" t="s">
        <v>81</v>
      </c>
      <c r="E57" s="150"/>
      <c r="F57" s="71"/>
      <c r="G57" s="7" t="s">
        <v>75</v>
      </c>
      <c r="H57" s="74">
        <v>1</v>
      </c>
      <c r="I57" s="8">
        <f>F57*H57</f>
        <v>0</v>
      </c>
      <c r="J57" s="124"/>
      <c r="K57" s="28"/>
    </row>
    <row r="58" spans="2:11" ht="20.25" customHeight="1" x14ac:dyDescent="0.35">
      <c r="B58" s="110"/>
      <c r="C58" s="151"/>
      <c r="D58" s="152"/>
      <c r="E58" s="152"/>
      <c r="F58" s="152"/>
      <c r="G58" s="152"/>
      <c r="H58" s="152"/>
      <c r="I58" s="152"/>
      <c r="J58" s="124"/>
      <c r="K58" s="28"/>
    </row>
    <row r="59" spans="2:11" ht="20.25" customHeight="1" x14ac:dyDescent="0.35">
      <c r="B59" s="110"/>
      <c r="C59" s="145" t="s">
        <v>82</v>
      </c>
      <c r="D59" s="146"/>
      <c r="E59" s="146"/>
      <c r="F59" s="146"/>
      <c r="G59" s="146"/>
      <c r="H59" s="146"/>
      <c r="I59" s="146"/>
      <c r="J59" s="124"/>
      <c r="K59" s="28"/>
    </row>
    <row r="60" spans="2:11" ht="20.25" customHeight="1" x14ac:dyDescent="0.35">
      <c r="B60" s="110"/>
      <c r="C60" s="143" t="s">
        <v>83</v>
      </c>
      <c r="D60" s="144"/>
      <c r="E60" s="144"/>
      <c r="F60" s="144"/>
      <c r="G60" s="144"/>
      <c r="H60" s="144"/>
      <c r="I60" s="144"/>
      <c r="J60" s="124" t="s">
        <v>84</v>
      </c>
      <c r="K60" s="28"/>
    </row>
    <row r="61" spans="2:11" ht="27.75" customHeight="1" x14ac:dyDescent="0.35">
      <c r="B61" s="110"/>
      <c r="C61" s="162" t="s">
        <v>85</v>
      </c>
      <c r="D61" s="163"/>
      <c r="E61" s="164" t="s">
        <v>39</v>
      </c>
      <c r="F61" s="165"/>
      <c r="G61" s="166"/>
      <c r="H61" s="156">
        <f>I45+I47+I51+I52+WoW_Costs+I56+I57</f>
        <v>0</v>
      </c>
      <c r="I61" s="157"/>
      <c r="J61" s="124"/>
      <c r="K61" s="28"/>
    </row>
    <row r="62" spans="2:11" ht="20.25" customHeight="1" x14ac:dyDescent="0.35">
      <c r="B62" s="110"/>
      <c r="C62" s="151"/>
      <c r="D62" s="152"/>
      <c r="E62" s="158" t="s">
        <v>86</v>
      </c>
      <c r="F62" s="158"/>
      <c r="G62" s="158"/>
      <c r="H62" s="155">
        <v>25</v>
      </c>
      <c r="I62" s="155"/>
      <c r="J62" s="124"/>
      <c r="K62" s="28"/>
    </row>
    <row r="63" spans="2:11" ht="20.25" customHeight="1" x14ac:dyDescent="0.35">
      <c r="B63" s="110"/>
      <c r="C63" s="151"/>
      <c r="D63" s="152"/>
      <c r="E63" s="158" t="s">
        <v>87</v>
      </c>
      <c r="F63" s="158"/>
      <c r="G63" s="158"/>
      <c r="H63" s="161">
        <v>9000000</v>
      </c>
      <c r="I63" s="161"/>
      <c r="J63" s="124"/>
      <c r="K63" s="28"/>
    </row>
    <row r="64" spans="2:11" ht="20.25" customHeight="1" x14ac:dyDescent="0.35">
      <c r="B64" s="110"/>
      <c r="C64" s="151"/>
      <c r="D64" s="152"/>
      <c r="E64" s="158" t="s">
        <v>88</v>
      </c>
      <c r="F64" s="158"/>
      <c r="G64" s="158"/>
      <c r="H64" s="154">
        <v>16000000</v>
      </c>
      <c r="I64" s="154"/>
      <c r="J64" s="124"/>
      <c r="K64" s="28"/>
    </row>
    <row r="65" spans="1:11" ht="20.149999999999999" customHeight="1" x14ac:dyDescent="0.35">
      <c r="B65" s="110"/>
      <c r="C65" s="151"/>
      <c r="D65" s="152"/>
      <c r="E65" s="159" t="s">
        <v>89</v>
      </c>
      <c r="F65" s="159"/>
      <c r="G65" s="160"/>
      <c r="H65" s="81">
        <f>IF(H61&lt;H63,0,IF(H61&gt;H64,0,H62-H62*(H61-H63)/(H64-H63)))</f>
        <v>0</v>
      </c>
      <c r="I65" s="82" t="s">
        <v>90</v>
      </c>
      <c r="J65" s="47"/>
      <c r="K65" s="28"/>
    </row>
    <row r="66" spans="1:11" ht="13.5" thickBot="1" x14ac:dyDescent="0.4">
      <c r="A66" s="38"/>
      <c r="C66" s="108"/>
      <c r="D66" s="40"/>
      <c r="E66" s="40"/>
      <c r="F66" s="40"/>
      <c r="G66" s="40"/>
      <c r="H66" s="40"/>
      <c r="I66" s="40"/>
      <c r="J66" s="49"/>
      <c r="K66" s="39"/>
    </row>
    <row r="67" spans="1:11" x14ac:dyDescent="0.35">
      <c r="A67" s="38"/>
    </row>
  </sheetData>
  <sheetProtection algorithmName="SHA-512" hashValue="ewMGgvCYmtxRl9VKT33fJrT5OLhuNXVMIHiOTvXrZOqj3WFA4emXBkX042m05r2bha+j+0zhrTnFG5P5Jqdscw==" saltValue="DOi4WKC0O8MY/YHuX13XFA==" spinCount="100000" sheet="1" objects="1" scenarios="1"/>
  <mergeCells count="65">
    <mergeCell ref="D24:E24"/>
    <mergeCell ref="G24:H24"/>
    <mergeCell ref="G34:H34"/>
    <mergeCell ref="D31:E31"/>
    <mergeCell ref="G32:H32"/>
    <mergeCell ref="G26:H26"/>
    <mergeCell ref="C2:I2"/>
    <mergeCell ref="C6:I6"/>
    <mergeCell ref="C7:I7"/>
    <mergeCell ref="G25:H25"/>
    <mergeCell ref="C8:D8"/>
    <mergeCell ref="E8:F8"/>
    <mergeCell ref="G8:I8"/>
    <mergeCell ref="E3:I5"/>
    <mergeCell ref="G20:H20"/>
    <mergeCell ref="G19:H19"/>
    <mergeCell ref="G18:H18"/>
    <mergeCell ref="G17:H17"/>
    <mergeCell ref="G16:H16"/>
    <mergeCell ref="C15:D15"/>
    <mergeCell ref="G22:H22"/>
    <mergeCell ref="G21:H21"/>
    <mergeCell ref="D49:I49"/>
    <mergeCell ref="D46:I46"/>
    <mergeCell ref="D47:E47"/>
    <mergeCell ref="D28:E28"/>
    <mergeCell ref="D54:E54"/>
    <mergeCell ref="C43:E43"/>
    <mergeCell ref="G31:H31"/>
    <mergeCell ref="G38:H38"/>
    <mergeCell ref="G39:H39"/>
    <mergeCell ref="G37:H37"/>
    <mergeCell ref="D48:E48"/>
    <mergeCell ref="D45:E45"/>
    <mergeCell ref="C41:I41"/>
    <mergeCell ref="C42:I42"/>
    <mergeCell ref="G36:H36"/>
    <mergeCell ref="F29:G29"/>
    <mergeCell ref="G27:H27"/>
    <mergeCell ref="F28:H28"/>
    <mergeCell ref="G33:H33"/>
    <mergeCell ref="D44:I44"/>
    <mergeCell ref="G35:H35"/>
    <mergeCell ref="C40:G40"/>
    <mergeCell ref="H64:I64"/>
    <mergeCell ref="H62:I62"/>
    <mergeCell ref="H61:I61"/>
    <mergeCell ref="C62:D65"/>
    <mergeCell ref="E62:G62"/>
    <mergeCell ref="E64:G64"/>
    <mergeCell ref="E65:G65"/>
    <mergeCell ref="H63:I63"/>
    <mergeCell ref="E63:G63"/>
    <mergeCell ref="C61:D61"/>
    <mergeCell ref="E61:G61"/>
    <mergeCell ref="C60:I60"/>
    <mergeCell ref="C59:I59"/>
    <mergeCell ref="D50:E50"/>
    <mergeCell ref="D55:I55"/>
    <mergeCell ref="D57:E57"/>
    <mergeCell ref="C58:I58"/>
    <mergeCell ref="D52:E52"/>
    <mergeCell ref="D51:E51"/>
    <mergeCell ref="D53:I53"/>
    <mergeCell ref="D56:E56"/>
  </mergeCells>
  <phoneticPr fontId="17" type="noConversion"/>
  <conditionalFormatting sqref="D10">
    <cfRule type="expression" dxfId="8" priority="492">
      <formula>OR(NOT(#REF!),NOT(#REF!))</formula>
    </cfRule>
  </conditionalFormatting>
  <conditionalFormatting sqref="F27:G27">
    <cfRule type="expression" dxfId="7" priority="16">
      <formula>NOT(UseVessel_A_NWZ)</formula>
    </cfRule>
  </conditionalFormatting>
  <conditionalFormatting sqref="H29">
    <cfRule type="cellIs" dxfId="6" priority="2" operator="greaterThan">
      <formula>80</formula>
    </cfRule>
    <cfRule type="cellIs" dxfId="5" priority="134" operator="equal">
      <formula>0</formula>
    </cfRule>
  </conditionalFormatting>
  <conditionalFormatting sqref="H61:I61">
    <cfRule type="cellIs" dxfId="4" priority="102" operator="notBetween">
      <formula>$H$63</formula>
      <formula>$H$64</formula>
    </cfRule>
  </conditionalFormatting>
  <conditionalFormatting sqref="I24">
    <cfRule type="cellIs" dxfId="3" priority="3" operator="lessThan">
      <formula>$M$24</formula>
    </cfRule>
    <cfRule type="cellIs" dxfId="2" priority="503" operator="lessThan">
      <formula>$I$21</formula>
    </cfRule>
  </conditionalFormatting>
  <conditionalFormatting sqref="I32">
    <cfRule type="cellIs" dxfId="1" priority="504" operator="greaterThan">
      <formula>#REF!</formula>
    </cfRule>
  </conditionalFormatting>
  <conditionalFormatting sqref="I39">
    <cfRule type="cellIs" dxfId="0" priority="505" operator="greaterThan">
      <formula>#REF!</formula>
    </cfRule>
  </conditionalFormatting>
  <dataValidations count="14">
    <dataValidation type="decimal" allowBlank="1" showInputMessage="1" showErrorMessage="1" error="This value should be between 7 days (1 week) and 14 days (2 weeks)." sqref="F39" xr:uid="{00000000-0002-0000-0000-000004000000}">
      <formula1>7</formula1>
      <formula2>14</formula2>
    </dataValidation>
    <dataValidation type="decimal" allowBlank="1" showInputMessage="1" showErrorMessage="1" error="This value should be between 14 days (2 weeks) and 28 days (4 weeks)." sqref="F37" xr:uid="{00000000-0002-0000-0000-000005000000}">
      <formula1>14</formula1>
      <formula2>28</formula2>
    </dataValidation>
    <dataValidation type="decimal" allowBlank="1" showInputMessage="1" showErrorMessage="1" errorTitle="Minimum revision periods" error="Review time of the CONTRACTOR for the 2nd revision of the project documentation should have a minimum of 7 days and a maximum of 14 days!" sqref="F18" xr:uid="{B257191A-F560-404C-B44C-2168A7E80BD2}">
      <formula1>14</formula1>
      <formula2>21</formula2>
    </dataValidation>
    <dataValidation type="decimal" allowBlank="1" showInputMessage="1" showErrorMessage="1" errorTitle="Mobilisation time" error="Mobilisation of the CONTRACTOR should be between 2 and 7 days." sqref="F25" xr:uid="{51E074E7-DE45-4535-8291-F1E2AEA5B41B}">
      <formula1>2</formula1>
      <formula2>7</formula2>
    </dataValidation>
    <dataValidation type="decimal" allowBlank="1" showInputMessage="1" showErrorMessage="1" errorTitle="Testing" error="Testing should have a minimum of 1 day and a maximum of 7 days" sqref="F26" xr:uid="{90DCC283-50A2-41B3-88C1-F984F4CA6523}">
      <formula1>1</formula1>
      <formula2>7</formula2>
    </dataValidation>
    <dataValidation type="decimal" operator="lessThanOrEqual" allowBlank="1" showInputMessage="1" showErrorMessage="1" error="Value should be smaller or equal to 3 weeks (21 days) " sqref="F33" xr:uid="{4838CDAC-50BA-4FB5-A1A7-D2C9F27E757A}">
      <formula1>21</formula1>
    </dataValidation>
    <dataValidation type="decimal" allowBlank="1" showInputMessage="1" showErrorMessage="1" errorTitle="Minimum revision periods" error="Review time of the CONTRACTOR for the 1st revision of the project documentation should have a minimum of 14 days and a maximum of 28 days!" sqref="F16" xr:uid="{B5719428-B8CA-41ED-B5D7-F58DDEC2B04D}">
      <formula1>21</formula1>
      <formula2>35</formula2>
    </dataValidation>
    <dataValidation type="decimal" allowBlank="1" showInputMessage="1" showErrorMessage="1" error="Review time of the CONTRACTOR for the FINAL revision of the project documentation should have a minimum of 7 days and a maximum of 14 days!" sqref="F20" xr:uid="{64ABB82E-E09E-45E1-9A6D-ED058B436458}">
      <formula1>7</formula1>
      <formula2>14</formula2>
    </dataValidation>
    <dataValidation type="list" allowBlank="1" showInputMessage="1" showErrorMessage="1" sqref="E10" xr:uid="{890E50C1-93CA-474A-BE3E-E9C5CADFE22B}">
      <formula1>Hs_range</formula1>
    </dataValidation>
    <dataValidation type="list" allowBlank="1" showInputMessage="1" showErrorMessage="1" sqref="F10" xr:uid="{69B0D7F2-E220-4A1A-B0E5-2CD4FACE2330}">
      <formula1>Vw_range</formula1>
    </dataValidation>
    <dataValidation type="list" allowBlank="1" showInputMessage="1" showErrorMessage="1" sqref="G10" xr:uid="{0DAFD4BD-90F0-45C8-9831-AA713EF7EA08}">
      <formula1>Ww_range</formula1>
    </dataValidation>
    <dataValidation type="decimal" operator="greaterThanOrEqual" allowBlank="1" showInputMessage="1" showErrorMessage="1" errorTitle="Earliest start date" error="Start date for mobilisation cannot be before 01 Mar 2024" sqref="I24" xr:uid="{0E5DB0D0-18F3-4F2B-BF04-63B2EAF373B1}">
      <formula1>M24</formula1>
    </dataValidation>
    <dataValidation type="decimal" allowBlank="1" showInputMessage="1" showErrorMessage="1" error="Delivery of offshore processed data can be minimum of 6 weeks (42 days) and a maximum of 10 weeks (70 days)" sqref="F32" xr:uid="{25FB0D98-A08D-48E1-9796-234F015652D8}">
      <formula1>42</formula1>
      <formula2>70</formula2>
    </dataValidation>
    <dataValidation type="decimal" operator="lessThanOrEqual" allowBlank="1" showInputMessage="1" showErrorMessage="1" error="Maximum number of Waiting On Weather days is 80" sqref="H29" xr:uid="{BDDC62B7-BB4E-41D3-9925-F277F493F000}">
      <formula1>80</formula1>
    </dataValidation>
  </dataValidations>
  <pageMargins left="0.59055118110236227" right="0.59055118110236227" top="0.59055118110236227" bottom="0.59055118110236227" header="0.31496062992125984" footer="0.39370078740157483"/>
  <pageSetup paperSize="8" scale="65" fitToHeight="0" orientation="portrait" r:id="rId1"/>
  <headerFooter>
    <oddFooter>&amp;L&amp;8&amp;F/&amp;A&amp;C&amp;8Print date: &amp;D&amp;R&amp;8Page &amp;P/&amp;N</oddFooter>
  </headerFooter>
  <rowBreaks count="3" manualBreakCount="3">
    <brk id="40" min="1" max="10" man="1"/>
    <brk id="58" min="1" max="10" man="1"/>
    <brk id="65" min="1" max="10"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3FF6D-6F39-4B9E-B61E-A215695AC1B5}">
  <dimension ref="A1:C11"/>
  <sheetViews>
    <sheetView workbookViewId="0">
      <selection sqref="A1:C1"/>
    </sheetView>
  </sheetViews>
  <sheetFormatPr defaultRowHeight="14.5" x14ac:dyDescent="0.35"/>
  <cols>
    <col min="1" max="1" width="20.81640625" customWidth="1"/>
    <col min="2" max="2" width="68.81640625" customWidth="1"/>
    <col min="3" max="3" width="46" customWidth="1"/>
  </cols>
  <sheetData>
    <row r="1" spans="1:3" x14ac:dyDescent="0.35">
      <c r="A1" s="228" t="s">
        <v>91</v>
      </c>
      <c r="B1" s="228"/>
      <c r="C1" s="228"/>
    </row>
    <row r="2" spans="1:3" ht="15" thickBot="1" x14ac:dyDescent="0.4">
      <c r="A2" s="11"/>
      <c r="B2" s="11"/>
      <c r="C2" s="11"/>
    </row>
    <row r="3" spans="1:3" ht="20.25" customHeight="1" thickBot="1" x14ac:dyDescent="0.4">
      <c r="A3" s="12" t="s">
        <v>92</v>
      </c>
      <c r="B3" s="13" t="s">
        <v>93</v>
      </c>
      <c r="C3" s="14" t="s">
        <v>94</v>
      </c>
    </row>
    <row r="4" spans="1:3" ht="25" customHeight="1" thickBot="1" x14ac:dyDescent="0.4">
      <c r="A4" s="19">
        <f>'Cycle times &amp; prices'!C14</f>
        <v>1</v>
      </c>
      <c r="B4" s="16" t="str">
        <f>'Cycle times &amp; prices'!D14</f>
        <v>COMMENCEMENT DATE CONTRACT</v>
      </c>
      <c r="C4" s="83">
        <f>'Cycle times &amp; prices'!I14</f>
        <v>46426</v>
      </c>
    </row>
    <row r="5" spans="1:3" ht="25" customHeight="1" thickBot="1" x14ac:dyDescent="0.4">
      <c r="A5" s="15" t="str">
        <f>'Cycle times &amp; prices'!C20</f>
        <v>2e</v>
      </c>
      <c r="B5" s="16" t="s">
        <v>95</v>
      </c>
      <c r="C5" s="83">
        <f>'Cycle times &amp; prices'!I20</f>
        <v>46496</v>
      </c>
    </row>
    <row r="6" spans="1:3" ht="25" customHeight="1" thickBot="1" x14ac:dyDescent="0.4">
      <c r="A6" s="15" t="str">
        <f>'Cycle times &amp; prices'!C24</f>
        <v>3a</v>
      </c>
      <c r="B6" s="16" t="s">
        <v>96</v>
      </c>
      <c r="C6" s="83">
        <f>'Cycle times &amp; prices'!I24</f>
        <v>0</v>
      </c>
    </row>
    <row r="7" spans="1:3" ht="25" customHeight="1" thickBot="1" x14ac:dyDescent="0.4">
      <c r="A7" s="15" t="str">
        <f>'Cycle times &amp; prices'!C29</f>
        <v>3f</v>
      </c>
      <c r="B7" s="16" t="str">
        <f>'Cycle times &amp; prices'!D29</f>
        <v>WAITING ON WEATHER calculated by CONTRACTOR: MAX: 80 days | Expected Offshore Completion Date</v>
      </c>
      <c r="C7" s="83">
        <f>SurveyEnd</f>
        <v>0</v>
      </c>
    </row>
    <row r="8" spans="1:3" ht="46.5" customHeight="1" thickBot="1" x14ac:dyDescent="0.4">
      <c r="A8" s="85" t="str">
        <f>'Cycle times &amp; prices'!C33</f>
        <v>4c</v>
      </c>
      <c r="B8" s="86" t="str">
        <f>'Cycle times &amp; prices'!D33</f>
        <v>Field (Operations) Report (days after OFFSHORE COMPLETION DATE) MAX: 3 WEEKS</v>
      </c>
      <c r="C8" s="87">
        <f>'Cycle times &amp; prices'!I33</f>
        <v>0</v>
      </c>
    </row>
    <row r="9" spans="1:3" ht="42" customHeight="1" thickBot="1" x14ac:dyDescent="0.4">
      <c r="A9" s="85" t="str">
        <f>'Cycle times &amp; prices'!C35</f>
        <v>4e</v>
      </c>
      <c r="B9" s="86" t="str">
        <f>'Cycle times &amp; prices'!D35</f>
        <v>Issue 1st revision Draft of the Final Interpretation Report - SA 6/7  - including all raw / processed / interpreted digital data (days after OFFSHORE COMPLETION DATE) MIN: 8 WEEKS / MAX 16 WEEKS</v>
      </c>
      <c r="C9" s="87">
        <f>'Cycle times &amp; prices'!I35</f>
        <v>0</v>
      </c>
    </row>
    <row r="10" spans="1:3" ht="48" customHeight="1" thickBot="1" x14ac:dyDescent="0.4">
      <c r="A10" s="85" t="str">
        <f>'Cycle times &amp; prices'!C37</f>
        <v>4g</v>
      </c>
      <c r="B10" s="86" t="str">
        <f>'Cycle times &amp; prices'!D37</f>
        <v>Issue 2nd revision Draft of the Final Interpretation Report  - SA 6/7   - including all raw / processed / interpreted digital data  MIN: 2 WEEKS / MAX: 4 WEEKS</v>
      </c>
      <c r="C10" s="87">
        <f>'Cycle times &amp; prices'!I37</f>
        <v>21</v>
      </c>
    </row>
    <row r="11" spans="1:3" ht="35" thickBot="1" x14ac:dyDescent="0.4">
      <c r="A11" s="17" t="str">
        <f>'Cycle times &amp; prices'!C39</f>
        <v>4i</v>
      </c>
      <c r="B11" s="18" t="str">
        <f>'Cycle times &amp; prices'!D39</f>
        <v>Issue Final Interpretation Report - SA 6/7  
including all raw / processed / interpretated digital data MIN: 7 days / MAX: 14 days</v>
      </c>
      <c r="C11" s="84">
        <f>'Cycle times &amp; prices'!I39</f>
        <v>35</v>
      </c>
    </row>
  </sheetData>
  <mergeCells count="1">
    <mergeCell ref="A1:C1"/>
  </mergeCells>
  <pageMargins left="0.7" right="0.7" top="0.75" bottom="0.75" header="0.3" footer="0.3"/>
  <pageSetup paperSize="9" orientation="portrait" horizontalDpi="1200" verticalDpi="1200" r:id="rId1"/>
</worksheet>
</file>

<file path=docMetadata/LabelInfo.xml><?xml version="1.0" encoding="utf-8"?>
<clbl:labelList xmlns:clbl="http://schemas.microsoft.com/office/2020/mipLabelMetadata">
  <clbl:label id="{0a9b9e15-83d2-4075-9282-a04e05c6580a}" enabled="1" method="Standard" siteId="{24139d14-c62c-4c47-8bdd-ce71ea1d50cf}" removed="0"/>
  <clbl:label id="{4bde8109-f994-4a60-a1d3-5c95e2ff3620}" enabled="1" method="Privileged" siteId="{1321633e-f6b9-44e2-a44f-59b9d264ecb7}"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14</vt:i4>
      </vt:variant>
    </vt:vector>
  </HeadingPairs>
  <TitlesOfParts>
    <vt:vector size="16" baseType="lpstr">
      <vt:lpstr>Cycle times &amp; prices</vt:lpstr>
      <vt:lpstr>Key Dates</vt:lpstr>
      <vt:lpstr>'Cycle times &amp; prices'!Afdrukbereik</vt:lpstr>
      <vt:lpstr>'Cycle times &amp; prices'!Afdruktitels</vt:lpstr>
      <vt:lpstr>Hs_range</vt:lpstr>
      <vt:lpstr>IA</vt:lpstr>
      <vt:lpstr>OffshoreStartDate</vt:lpstr>
      <vt:lpstr>Survey_Duration</vt:lpstr>
      <vt:lpstr>SurveyEnd</vt:lpstr>
      <vt:lpstr>Vw_range</vt:lpstr>
      <vt:lpstr>Wave_Hs</vt:lpstr>
      <vt:lpstr>WeatherWindow_Ww</vt:lpstr>
      <vt:lpstr>Wind_Vw</vt:lpstr>
      <vt:lpstr>WoW_Costs</vt:lpstr>
      <vt:lpstr>WoW_Tenderer</vt:lpstr>
      <vt:lpstr>Ww_range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M.W. Timmerman</dc:creator>
  <cp:keywords/>
  <dc:description/>
  <cp:lastModifiedBy>Krieken, Y.L. van (Yvonne)</cp:lastModifiedBy>
  <cp:revision/>
  <dcterms:created xsi:type="dcterms:W3CDTF">2014-08-29T10:25:00Z</dcterms:created>
  <dcterms:modified xsi:type="dcterms:W3CDTF">2026-09-14T13:01:53Z</dcterms:modified>
  <cp:category/>
  <cp:contentStatus/>
</cp:coreProperties>
</file>