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ppaconsultancy.sharepoint.com/sites/Pro10BV/Gedeelde documenten/1.Procurement/Waterschappen/Unie van Waterschappen/2026 Schoonmaak/2. Aanbestedingsleidraad/"/>
    </mc:Choice>
  </mc:AlternateContent>
  <xr:revisionPtr revIDLastSave="948" documentId="8_{E3F7A694-93D1-47CC-A4CD-DE5AAB41CDCD}" xr6:coauthVersionLast="47" xr6:coauthVersionMax="47" xr10:uidLastSave="{106A065A-A4BF-45BC-AB9D-B8C426F96213}"/>
  <bookViews>
    <workbookView xWindow="28680" yWindow="-120" windowWidth="29040" windowHeight="15720" tabRatio="903" xr2:uid="{00000000-000D-0000-FFFF-FFFF00000000}"/>
  </bookViews>
  <sheets>
    <sheet name="Invulinstructie" sheetId="1" r:id="rId1"/>
    <sheet name="1. Inschrijfstaat" sheetId="2" r:id="rId2"/>
    <sheet name="2a. Regulier en periodiek" sheetId="3" r:id="rId3"/>
    <sheet name="2b. Overige werkzaamheden" sheetId="5" r:id="rId4"/>
    <sheet name="2c. Werkzaamheden op afroep" sheetId="9" r:id="rId5"/>
    <sheet name="3. Sanitaire middelen (huur)" sheetId="7" r:id="rId6"/>
    <sheet name="4a. Glasbewassing" sheetId="4" r:id="rId7"/>
    <sheet name="4b. Gevelonderhoud" sheetId="11" r:id="rId8"/>
    <sheet name="5. Uurtarieven" sheetId="10" r:id="rId9"/>
  </sheets>
  <definedNames>
    <definedName name="_xlnm._FilterDatabase" localSheetId="2" hidden="1">'2a. Regulier en periodiek'!$A$4:$T$160</definedName>
    <definedName name="_xlnm.Print_Area" localSheetId="3">'2b. Overige werkzaamheden'!$A$1:$F$28</definedName>
    <definedName name="_xlnm.Print_Area" localSheetId="4">'2c. Werkzaamheden op afroep'!$A$1:$F$42</definedName>
    <definedName name="_xlnm.Print_Area" localSheetId="5">'3. Sanitaire middelen (huur)'!$A$1:$F$27</definedName>
    <definedName name="_xlnm.Print_Area" localSheetId="6">'4a. Glasbewassing'!$A$1:$J$11</definedName>
    <definedName name="_xlnm.Print_Area" localSheetId="7">'4b. Gevelonderhoud'!$A$1:$L$12</definedName>
    <definedName name="_xlnm.Print_Area" localSheetId="8">'5. Uurtarieven'!$A$1:$I$31</definedName>
    <definedName name="_xlnm.Print_Area" localSheetId="0">Invulinstructie!$A$1:$K$43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7" i="3" l="1"/>
  <c r="Q19" i="3"/>
  <c r="P24" i="3" l="1"/>
  <c r="C9" i="11"/>
  <c r="T3" i="3" l="1"/>
  <c r="T2" i="3"/>
  <c r="T1" i="3"/>
  <c r="M3" i="3"/>
  <c r="M2" i="3"/>
  <c r="M1" i="3"/>
  <c r="F2" i="3"/>
  <c r="P162" i="3"/>
  <c r="L6" i="3"/>
  <c r="L162" i="3" s="1"/>
  <c r="P158" i="3"/>
  <c r="P143" i="3"/>
  <c r="P144" i="3"/>
  <c r="P145" i="3"/>
  <c r="P146" i="3"/>
  <c r="P147" i="3"/>
  <c r="P148" i="3"/>
  <c r="P149" i="3"/>
  <c r="P150" i="3"/>
  <c r="P151" i="3"/>
  <c r="P152" i="3"/>
  <c r="P153" i="3"/>
  <c r="P154" i="3"/>
  <c r="P155" i="3"/>
  <c r="P156" i="3"/>
  <c r="P140" i="3"/>
  <c r="P115" i="3"/>
  <c r="P116" i="3"/>
  <c r="P117" i="3"/>
  <c r="P118" i="3"/>
  <c r="P119" i="3"/>
  <c r="P120" i="3"/>
  <c r="P121" i="3"/>
  <c r="P122" i="3"/>
  <c r="P123" i="3"/>
  <c r="P124" i="3"/>
  <c r="P125" i="3"/>
  <c r="P126" i="3"/>
  <c r="P127" i="3"/>
  <c r="P128" i="3"/>
  <c r="P129" i="3"/>
  <c r="P130" i="3"/>
  <c r="P131" i="3"/>
  <c r="P132" i="3"/>
  <c r="P133" i="3"/>
  <c r="P134" i="3"/>
  <c r="P135" i="3"/>
  <c r="P136" i="3"/>
  <c r="P137" i="3"/>
  <c r="P138" i="3"/>
  <c r="P112" i="3"/>
  <c r="P91" i="3"/>
  <c r="P92" i="3"/>
  <c r="P93" i="3"/>
  <c r="P94" i="3"/>
  <c r="P95" i="3"/>
  <c r="P96" i="3"/>
  <c r="P97" i="3"/>
  <c r="P98" i="3"/>
  <c r="P99" i="3"/>
  <c r="P100" i="3"/>
  <c r="P101" i="3"/>
  <c r="P102" i="3"/>
  <c r="P103" i="3"/>
  <c r="P104" i="3"/>
  <c r="P105" i="3"/>
  <c r="P106" i="3"/>
  <c r="P107" i="3"/>
  <c r="P108" i="3"/>
  <c r="P109" i="3"/>
  <c r="P110" i="3"/>
  <c r="P12" i="3"/>
  <c r="P43" i="3"/>
  <c r="P78" i="3"/>
  <c r="P113" i="3"/>
  <c r="P141" i="3"/>
  <c r="P159" i="3"/>
  <c r="P13" i="3"/>
  <c r="P44" i="3"/>
  <c r="P79" i="3"/>
  <c r="P114" i="3"/>
  <c r="P142" i="3"/>
  <c r="P160" i="3"/>
  <c r="P80" i="3"/>
  <c r="P81" i="3"/>
  <c r="P82" i="3"/>
  <c r="P83" i="3"/>
  <c r="P84" i="3"/>
  <c r="P85" i="3"/>
  <c r="P86" i="3"/>
  <c r="P87" i="3"/>
  <c r="P88" i="3"/>
  <c r="P89" i="3"/>
  <c r="P90" i="3"/>
  <c r="P77" i="3"/>
  <c r="P57" i="3"/>
  <c r="P58" i="3"/>
  <c r="P59" i="3"/>
  <c r="P60" i="3"/>
  <c r="P61" i="3"/>
  <c r="P62" i="3"/>
  <c r="P63" i="3"/>
  <c r="P64" i="3"/>
  <c r="P65" i="3"/>
  <c r="P66" i="3"/>
  <c r="P67" i="3"/>
  <c r="P68" i="3"/>
  <c r="P69" i="3"/>
  <c r="P70" i="3"/>
  <c r="P71" i="3"/>
  <c r="P72" i="3"/>
  <c r="P73" i="3"/>
  <c r="P74" i="3"/>
  <c r="P75" i="3"/>
  <c r="P32" i="3"/>
  <c r="P33" i="3"/>
  <c r="P34" i="3"/>
  <c r="P35" i="3"/>
  <c r="P36" i="3"/>
  <c r="P37" i="3"/>
  <c r="P38" i="3"/>
  <c r="P39" i="3"/>
  <c r="P40" i="3"/>
  <c r="P41" i="3"/>
  <c r="P42" i="3"/>
  <c r="P45" i="3"/>
  <c r="P46" i="3"/>
  <c r="P47" i="3"/>
  <c r="P48" i="3"/>
  <c r="P49" i="3"/>
  <c r="P50" i="3"/>
  <c r="P51" i="3"/>
  <c r="P52" i="3"/>
  <c r="P53" i="3"/>
  <c r="P54" i="3"/>
  <c r="P55" i="3"/>
  <c r="P56" i="3"/>
  <c r="P31" i="3"/>
  <c r="P28" i="3"/>
  <c r="P29" i="3"/>
  <c r="P27" i="3"/>
  <c r="P7" i="3"/>
  <c r="P8" i="3"/>
  <c r="P9" i="3"/>
  <c r="P10" i="3"/>
  <c r="P11" i="3"/>
  <c r="P14" i="3"/>
  <c r="P15" i="3"/>
  <c r="P16" i="3"/>
  <c r="P17" i="3"/>
  <c r="P18" i="3"/>
  <c r="P19" i="3"/>
  <c r="P20" i="3"/>
  <c r="P21" i="3"/>
  <c r="P22" i="3"/>
  <c r="P23" i="3"/>
  <c r="P6" i="3"/>
  <c r="L158" i="3"/>
  <c r="L143" i="3"/>
  <c r="L144" i="3"/>
  <c r="L145" i="3"/>
  <c r="L146" i="3"/>
  <c r="L147" i="3"/>
  <c r="L148" i="3"/>
  <c r="L149" i="3"/>
  <c r="L150" i="3"/>
  <c r="L151" i="3"/>
  <c r="L152" i="3"/>
  <c r="L153" i="3"/>
  <c r="L154" i="3"/>
  <c r="L155" i="3"/>
  <c r="L156" i="3"/>
  <c r="L140" i="3"/>
  <c r="L134" i="3"/>
  <c r="L135" i="3"/>
  <c r="L136" i="3"/>
  <c r="L137" i="3"/>
  <c r="L138" i="3"/>
  <c r="L115" i="3"/>
  <c r="L116" i="3"/>
  <c r="L117" i="3"/>
  <c r="L118" i="3"/>
  <c r="L119" i="3"/>
  <c r="L120" i="3"/>
  <c r="L121" i="3"/>
  <c r="L122" i="3"/>
  <c r="L123" i="3"/>
  <c r="L124" i="3"/>
  <c r="L125" i="3"/>
  <c r="L126" i="3"/>
  <c r="L127" i="3"/>
  <c r="L128" i="3"/>
  <c r="L129" i="3"/>
  <c r="L130" i="3"/>
  <c r="L131" i="3"/>
  <c r="L132" i="3"/>
  <c r="L133" i="3"/>
  <c r="L112" i="3"/>
  <c r="L92" i="3"/>
  <c r="L93" i="3"/>
  <c r="L94" i="3"/>
  <c r="L95" i="3"/>
  <c r="L96" i="3"/>
  <c r="L97" i="3"/>
  <c r="L98" i="3"/>
  <c r="L99" i="3"/>
  <c r="L100" i="3"/>
  <c r="L101" i="3"/>
  <c r="L102" i="3"/>
  <c r="L103" i="3"/>
  <c r="L104" i="3"/>
  <c r="L105" i="3"/>
  <c r="L106" i="3"/>
  <c r="L107" i="3"/>
  <c r="L108" i="3"/>
  <c r="L109" i="3"/>
  <c r="L110" i="3"/>
  <c r="L12" i="3"/>
  <c r="L43" i="3"/>
  <c r="L78" i="3"/>
  <c r="L113" i="3"/>
  <c r="L141" i="3"/>
  <c r="L159" i="3"/>
  <c r="L13" i="3"/>
  <c r="L44" i="3"/>
  <c r="L79" i="3"/>
  <c r="L114" i="3"/>
  <c r="L142" i="3"/>
  <c r="L160" i="3"/>
  <c r="L80" i="3"/>
  <c r="L81" i="3"/>
  <c r="L82" i="3"/>
  <c r="L83" i="3"/>
  <c r="L84" i="3"/>
  <c r="L85" i="3"/>
  <c r="L86" i="3"/>
  <c r="L87" i="3"/>
  <c r="L88" i="3"/>
  <c r="L89" i="3"/>
  <c r="L90" i="3"/>
  <c r="L91" i="3"/>
  <c r="L77" i="3"/>
  <c r="L69" i="3"/>
  <c r="L70" i="3"/>
  <c r="L71" i="3"/>
  <c r="L72" i="3"/>
  <c r="L73" i="3"/>
  <c r="L74" i="3"/>
  <c r="L75" i="3"/>
  <c r="L51" i="3"/>
  <c r="L52" i="3"/>
  <c r="L53" i="3"/>
  <c r="L54" i="3"/>
  <c r="L55" i="3"/>
  <c r="L56" i="3"/>
  <c r="L57" i="3"/>
  <c r="L58" i="3"/>
  <c r="L59" i="3"/>
  <c r="L60" i="3"/>
  <c r="L61" i="3"/>
  <c r="L62" i="3"/>
  <c r="L63" i="3"/>
  <c r="L64" i="3"/>
  <c r="L65" i="3"/>
  <c r="L66" i="3"/>
  <c r="L67" i="3"/>
  <c r="L68" i="3"/>
  <c r="L32" i="3"/>
  <c r="L33" i="3"/>
  <c r="L34" i="3"/>
  <c r="L35" i="3"/>
  <c r="L36" i="3"/>
  <c r="L37" i="3"/>
  <c r="L38" i="3"/>
  <c r="L39" i="3"/>
  <c r="L40" i="3"/>
  <c r="L41" i="3"/>
  <c r="L42" i="3"/>
  <c r="L45" i="3"/>
  <c r="L46" i="3"/>
  <c r="L47" i="3"/>
  <c r="L48" i="3"/>
  <c r="L49" i="3"/>
  <c r="L50" i="3"/>
  <c r="L31" i="3"/>
  <c r="L28" i="3"/>
  <c r="L29" i="3"/>
  <c r="L27" i="3"/>
  <c r="L7" i="3"/>
  <c r="L8" i="3"/>
  <c r="L9" i="3"/>
  <c r="L10" i="3"/>
  <c r="L11" i="3"/>
  <c r="L14" i="3"/>
  <c r="L15" i="3"/>
  <c r="L16" i="3"/>
  <c r="L17" i="3"/>
  <c r="L18" i="3"/>
  <c r="L19" i="3"/>
  <c r="L20" i="3"/>
  <c r="L21" i="3"/>
  <c r="L22" i="3"/>
  <c r="L23" i="3"/>
  <c r="L24" i="3"/>
  <c r="M6" i="3" l="1"/>
  <c r="E22" i="5"/>
  <c r="E18" i="5"/>
  <c r="E6" i="7"/>
  <c r="E7" i="7"/>
  <c r="E8" i="7"/>
  <c r="E9" i="7"/>
  <c r="E10" i="7"/>
  <c r="E11" i="7"/>
  <c r="E12" i="7"/>
  <c r="E5" i="7"/>
  <c r="I7" i="11"/>
  <c r="I6" i="11"/>
  <c r="J6" i="11" s="1"/>
  <c r="I5" i="11"/>
  <c r="I4" i="11"/>
  <c r="J4" i="11" s="1"/>
  <c r="F5" i="4"/>
  <c r="I5" i="4" s="1"/>
  <c r="F6" i="4"/>
  <c r="I6" i="4" s="1"/>
  <c r="F4" i="4"/>
  <c r="I4" i="4" s="1"/>
  <c r="E14" i="5"/>
  <c r="E6" i="5"/>
  <c r="E10" i="5"/>
  <c r="E14" i="7" l="1"/>
  <c r="B7" i="2" s="1"/>
  <c r="C7" i="2" s="1"/>
  <c r="I8" i="4"/>
  <c r="B8" i="2" s="1"/>
  <c r="C8" i="2" s="1"/>
  <c r="E26" i="5"/>
  <c r="B5" i="2" s="1"/>
  <c r="C5" i="2" s="1"/>
  <c r="J9" i="11"/>
  <c r="B9" i="2" s="1"/>
  <c r="C9" i="2" s="1"/>
  <c r="Q144" i="3"/>
  <c r="Q145" i="3"/>
  <c r="Q146" i="3"/>
  <c r="Q147" i="3"/>
  <c r="Q148" i="3"/>
  <c r="Q149" i="3"/>
  <c r="Q150" i="3"/>
  <c r="Q151" i="3"/>
  <c r="Q152" i="3"/>
  <c r="Q153" i="3"/>
  <c r="Q154" i="3"/>
  <c r="Q155" i="3"/>
  <c r="Q156" i="3"/>
  <c r="Q116" i="3"/>
  <c r="Q117" i="3"/>
  <c r="Q118" i="3"/>
  <c r="Q119" i="3"/>
  <c r="Q120" i="3"/>
  <c r="Q121" i="3"/>
  <c r="Q122" i="3"/>
  <c r="Q123" i="3"/>
  <c r="Q125" i="3"/>
  <c r="Q126" i="3"/>
  <c r="Q127" i="3"/>
  <c r="Q128" i="3"/>
  <c r="Q129" i="3"/>
  <c r="Q130" i="3"/>
  <c r="Q131" i="3"/>
  <c r="Q132" i="3"/>
  <c r="Q133" i="3"/>
  <c r="Q134" i="3"/>
  <c r="Q135" i="3"/>
  <c r="Q136" i="3"/>
  <c r="Q137" i="3"/>
  <c r="Q43" i="3"/>
  <c r="Q78" i="3"/>
  <c r="Q113" i="3"/>
  <c r="Q141" i="3"/>
  <c r="Q13" i="3"/>
  <c r="Q44" i="3"/>
  <c r="Q79" i="3"/>
  <c r="Q114" i="3"/>
  <c r="Q142" i="3"/>
  <c r="Q160" i="3"/>
  <c r="Q80" i="3"/>
  <c r="Q81" i="3"/>
  <c r="Q82" i="3"/>
  <c r="Q83" i="3"/>
  <c r="Q84" i="3"/>
  <c r="Q85" i="3"/>
  <c r="Q86" i="3"/>
  <c r="Q87" i="3"/>
  <c r="Q88" i="3"/>
  <c r="Q89" i="3"/>
  <c r="Q90" i="3"/>
  <c r="Q91" i="3"/>
  <c r="Q92" i="3"/>
  <c r="Q93" i="3"/>
  <c r="Q95" i="3"/>
  <c r="Q96" i="3"/>
  <c r="Q97" i="3"/>
  <c r="Q98" i="3"/>
  <c r="Q99" i="3"/>
  <c r="Q100" i="3"/>
  <c r="Q101" i="3"/>
  <c r="Q102" i="3"/>
  <c r="Q103" i="3"/>
  <c r="Q104" i="3"/>
  <c r="Q105" i="3"/>
  <c r="Q106" i="3"/>
  <c r="Q107" i="3"/>
  <c r="Q109" i="3"/>
  <c r="Q110" i="3"/>
  <c r="Q12" i="3"/>
  <c r="Q65" i="3"/>
  <c r="Q66" i="3"/>
  <c r="Q67" i="3"/>
  <c r="Q68" i="3"/>
  <c r="Q69" i="3"/>
  <c r="Q70" i="3"/>
  <c r="Q71" i="3"/>
  <c r="Q72" i="3"/>
  <c r="Q74" i="3"/>
  <c r="Q75" i="3"/>
  <c r="Q52" i="3"/>
  <c r="Q53" i="3"/>
  <c r="Q54" i="3"/>
  <c r="Q55" i="3"/>
  <c r="Q56" i="3"/>
  <c r="Q57" i="3"/>
  <c r="Q58" i="3"/>
  <c r="Q59" i="3"/>
  <c r="Q60" i="3"/>
  <c r="Q61" i="3"/>
  <c r="Q62" i="3"/>
  <c r="Q63" i="3"/>
  <c r="Q64" i="3"/>
  <c r="Q33" i="3"/>
  <c r="Q34" i="3"/>
  <c r="Q35" i="3"/>
  <c r="Q36" i="3"/>
  <c r="Q37" i="3"/>
  <c r="Q38" i="3"/>
  <c r="Q39" i="3"/>
  <c r="Q40" i="3"/>
  <c r="Q45" i="3"/>
  <c r="Q46" i="3"/>
  <c r="Q47" i="3"/>
  <c r="Q48" i="3"/>
  <c r="Q49" i="3"/>
  <c r="Q50" i="3"/>
  <c r="Q51" i="3"/>
  <c r="Q29" i="3"/>
  <c r="Q7" i="3"/>
  <c r="Q8" i="3"/>
  <c r="Q9" i="3"/>
  <c r="Q10" i="3"/>
  <c r="Q11" i="3"/>
  <c r="Q14" i="3"/>
  <c r="Q15" i="3"/>
  <c r="Q16" i="3"/>
  <c r="Q17" i="3"/>
  <c r="Q18" i="3"/>
  <c r="Q20" i="3"/>
  <c r="Q21" i="3"/>
  <c r="Q22" i="3"/>
  <c r="Q23" i="3"/>
  <c r="Q24" i="3"/>
  <c r="M143" i="3"/>
  <c r="M148" i="3"/>
  <c r="M149" i="3"/>
  <c r="M150" i="3"/>
  <c r="M151" i="3"/>
  <c r="M152" i="3"/>
  <c r="M154" i="3"/>
  <c r="M155" i="3"/>
  <c r="M115" i="3"/>
  <c r="M119" i="3"/>
  <c r="M120" i="3"/>
  <c r="M121" i="3"/>
  <c r="M124" i="3"/>
  <c r="M127" i="3"/>
  <c r="M128" i="3"/>
  <c r="M130" i="3"/>
  <c r="M135" i="3"/>
  <c r="M136" i="3"/>
  <c r="M137" i="3"/>
  <c r="M106" i="3"/>
  <c r="M107" i="3"/>
  <c r="M108" i="3"/>
  <c r="M90" i="3"/>
  <c r="M93" i="3"/>
  <c r="M94" i="3"/>
  <c r="M95" i="3"/>
  <c r="M97" i="3"/>
  <c r="M102" i="3"/>
  <c r="M104" i="3"/>
  <c r="M43" i="3"/>
  <c r="M141" i="3"/>
  <c r="M159" i="3"/>
  <c r="M13" i="3"/>
  <c r="M79" i="3"/>
  <c r="M160" i="3"/>
  <c r="M80" i="3"/>
  <c r="M83" i="3"/>
  <c r="M84" i="3"/>
  <c r="M59" i="3"/>
  <c r="M60" i="3"/>
  <c r="M63" i="3"/>
  <c r="M64" i="3"/>
  <c r="M65" i="3"/>
  <c r="M67" i="3"/>
  <c r="M68" i="3"/>
  <c r="M69" i="3"/>
  <c r="M70" i="3"/>
  <c r="M73" i="3"/>
  <c r="M32" i="3"/>
  <c r="M33" i="3"/>
  <c r="M38" i="3"/>
  <c r="M39" i="3"/>
  <c r="M41" i="3"/>
  <c r="M42" i="3"/>
  <c r="M46" i="3"/>
  <c r="M52" i="3"/>
  <c r="M53" i="3"/>
  <c r="M54" i="3"/>
  <c r="M31" i="3"/>
  <c r="M28" i="3"/>
  <c r="M29" i="3"/>
  <c r="M27" i="3"/>
  <c r="R17" i="3"/>
  <c r="S17" i="3" s="1"/>
  <c r="R19" i="3"/>
  <c r="S19" i="3" s="1"/>
  <c r="M20" i="3"/>
  <c r="R21" i="3"/>
  <c r="S21" i="3" s="1"/>
  <c r="M22" i="3"/>
  <c r="M7" i="3"/>
  <c r="R18" i="3" l="1"/>
  <c r="S18" i="3" s="1"/>
  <c r="R11" i="3"/>
  <c r="S11" i="3" s="1"/>
  <c r="R10" i="3"/>
  <c r="S10" i="3" s="1"/>
  <c r="R15" i="3"/>
  <c r="S15" i="3" s="1"/>
  <c r="Q6" i="3"/>
  <c r="B14" i="2"/>
  <c r="R14" i="3"/>
  <c r="S14" i="3" s="1"/>
  <c r="R16" i="3"/>
  <c r="S16" i="3" s="1"/>
  <c r="M21" i="3"/>
  <c r="T21" i="3" s="1"/>
  <c r="R159" i="3"/>
  <c r="S159" i="3" s="1"/>
  <c r="R84" i="3"/>
  <c r="S84" i="3" s="1"/>
  <c r="M17" i="3"/>
  <c r="T17" i="3" s="1"/>
  <c r="R42" i="3"/>
  <c r="S42" i="3" s="1"/>
  <c r="R64" i="3"/>
  <c r="S64" i="3" s="1"/>
  <c r="T64" i="3" s="1"/>
  <c r="R67" i="3"/>
  <c r="S67" i="3" s="1"/>
  <c r="T67" i="3" s="1"/>
  <c r="R94" i="3"/>
  <c r="S94" i="3" s="1"/>
  <c r="R53" i="3"/>
  <c r="S53" i="3" s="1"/>
  <c r="T53" i="3" s="1"/>
  <c r="R103" i="3"/>
  <c r="S103" i="3" s="1"/>
  <c r="M103" i="3"/>
  <c r="R142" i="3"/>
  <c r="S142" i="3" s="1"/>
  <c r="M142" i="3"/>
  <c r="R110" i="3"/>
  <c r="S110" i="3" s="1"/>
  <c r="M110" i="3"/>
  <c r="R156" i="3"/>
  <c r="S156" i="3" s="1"/>
  <c r="M156" i="3"/>
  <c r="R58" i="3"/>
  <c r="S58" i="3" s="1"/>
  <c r="M58" i="3"/>
  <c r="R114" i="3"/>
  <c r="S114" i="3" s="1"/>
  <c r="M114" i="3"/>
  <c r="R101" i="3"/>
  <c r="S101" i="3" s="1"/>
  <c r="M101" i="3"/>
  <c r="R71" i="3"/>
  <c r="S71" i="3" s="1"/>
  <c r="M71" i="3"/>
  <c r="R75" i="3"/>
  <c r="S75" i="3" s="1"/>
  <c r="M75" i="3"/>
  <c r="R44" i="3"/>
  <c r="S44" i="3" s="1"/>
  <c r="M44" i="3"/>
  <c r="R88" i="3"/>
  <c r="S88" i="3" s="1"/>
  <c r="M88" i="3"/>
  <c r="R98" i="3"/>
  <c r="S98" i="3" s="1"/>
  <c r="M98" i="3"/>
  <c r="R40" i="3"/>
  <c r="S40" i="3" s="1"/>
  <c r="M40" i="3"/>
  <c r="R87" i="3"/>
  <c r="S87" i="3" s="1"/>
  <c r="M87" i="3"/>
  <c r="R122" i="3"/>
  <c r="S122" i="3" s="1"/>
  <c r="M122" i="3"/>
  <c r="R66" i="3"/>
  <c r="S66" i="3" s="1"/>
  <c r="M66" i="3"/>
  <c r="R85" i="3"/>
  <c r="S85" i="3" s="1"/>
  <c r="M85" i="3"/>
  <c r="R113" i="3"/>
  <c r="S113" i="3" s="1"/>
  <c r="M113" i="3"/>
  <c r="R128" i="3"/>
  <c r="S128" i="3" s="1"/>
  <c r="T128" i="3" s="1"/>
  <c r="R72" i="3"/>
  <c r="S72" i="3" s="1"/>
  <c r="M72" i="3"/>
  <c r="R109" i="3"/>
  <c r="S109" i="3" s="1"/>
  <c r="M109" i="3"/>
  <c r="R126" i="3"/>
  <c r="S126" i="3" s="1"/>
  <c r="M126" i="3"/>
  <c r="R99" i="3"/>
  <c r="S99" i="3" s="1"/>
  <c r="M99" i="3"/>
  <c r="R153" i="3"/>
  <c r="S153" i="3" s="1"/>
  <c r="M153" i="3"/>
  <c r="R37" i="3"/>
  <c r="S37" i="3" s="1"/>
  <c r="M37" i="3"/>
  <c r="R134" i="3"/>
  <c r="S134" i="3" s="1"/>
  <c r="M134" i="3"/>
  <c r="R36" i="3"/>
  <c r="S36" i="3" s="1"/>
  <c r="M36" i="3"/>
  <c r="R133" i="3"/>
  <c r="S133" i="3" s="1"/>
  <c r="M133" i="3"/>
  <c r="R147" i="3"/>
  <c r="S147" i="3" s="1"/>
  <c r="M147" i="3"/>
  <c r="R129" i="3"/>
  <c r="S129" i="3" s="1"/>
  <c r="M129" i="3"/>
  <c r="R45" i="3"/>
  <c r="S45" i="3" s="1"/>
  <c r="M45" i="3"/>
  <c r="R100" i="3"/>
  <c r="S100" i="3" s="1"/>
  <c r="M100" i="3"/>
  <c r="R74" i="3"/>
  <c r="S74" i="3" s="1"/>
  <c r="M74" i="3"/>
  <c r="R125" i="3"/>
  <c r="S125" i="3" s="1"/>
  <c r="M125" i="3"/>
  <c r="R57" i="3"/>
  <c r="S57" i="3" s="1"/>
  <c r="M57" i="3"/>
  <c r="R56" i="3"/>
  <c r="S56" i="3" s="1"/>
  <c r="M56" i="3"/>
  <c r="R123" i="3"/>
  <c r="S123" i="3" s="1"/>
  <c r="M123" i="3"/>
  <c r="R55" i="3"/>
  <c r="S55" i="3" s="1"/>
  <c r="M55" i="3"/>
  <c r="R86" i="3"/>
  <c r="S86" i="3" s="1"/>
  <c r="M86" i="3"/>
  <c r="R96" i="3"/>
  <c r="S96" i="3" s="1"/>
  <c r="M96" i="3"/>
  <c r="R78" i="3"/>
  <c r="S78" i="3" s="1"/>
  <c r="M78" i="3"/>
  <c r="R22" i="3"/>
  <c r="S22" i="3" s="1"/>
  <c r="T22" i="3" s="1"/>
  <c r="R51" i="3"/>
  <c r="S51" i="3" s="1"/>
  <c r="M51" i="3"/>
  <c r="R35" i="3"/>
  <c r="S35" i="3" s="1"/>
  <c r="M35" i="3"/>
  <c r="R82" i="3"/>
  <c r="S82" i="3" s="1"/>
  <c r="M82" i="3"/>
  <c r="R12" i="3"/>
  <c r="S12" i="3" s="1"/>
  <c r="M12" i="3"/>
  <c r="R92" i="3"/>
  <c r="S92" i="3" s="1"/>
  <c r="M92" i="3"/>
  <c r="R132" i="3"/>
  <c r="S132" i="3" s="1"/>
  <c r="M132" i="3"/>
  <c r="R118" i="3"/>
  <c r="S118" i="3" s="1"/>
  <c r="M118" i="3"/>
  <c r="R146" i="3"/>
  <c r="S146" i="3" s="1"/>
  <c r="M146" i="3"/>
  <c r="R20" i="3"/>
  <c r="S20" i="3" s="1"/>
  <c r="T20" i="3" s="1"/>
  <c r="R33" i="3"/>
  <c r="S33" i="3" s="1"/>
  <c r="T33" i="3" s="1"/>
  <c r="R136" i="3"/>
  <c r="S136" i="3" s="1"/>
  <c r="T136" i="3" s="1"/>
  <c r="R48" i="3"/>
  <c r="S48" i="3" s="1"/>
  <c r="M48" i="3"/>
  <c r="R89" i="3"/>
  <c r="S89" i="3" s="1"/>
  <c r="M89" i="3"/>
  <c r="R50" i="3"/>
  <c r="S50" i="3" s="1"/>
  <c r="M50" i="3"/>
  <c r="R34" i="3"/>
  <c r="S34" i="3" s="1"/>
  <c r="M34" i="3"/>
  <c r="R62" i="3"/>
  <c r="S62" i="3" s="1"/>
  <c r="M62" i="3"/>
  <c r="R81" i="3"/>
  <c r="S81" i="3" s="1"/>
  <c r="M81" i="3"/>
  <c r="R105" i="3"/>
  <c r="S105" i="3" s="1"/>
  <c r="M105" i="3"/>
  <c r="R91" i="3"/>
  <c r="S91" i="3" s="1"/>
  <c r="M91" i="3"/>
  <c r="R131" i="3"/>
  <c r="S131" i="3" s="1"/>
  <c r="M131" i="3"/>
  <c r="R117" i="3"/>
  <c r="S117" i="3" s="1"/>
  <c r="M117" i="3"/>
  <c r="R145" i="3"/>
  <c r="S145" i="3" s="1"/>
  <c r="M145" i="3"/>
  <c r="R49" i="3"/>
  <c r="S49" i="3" s="1"/>
  <c r="M49" i="3"/>
  <c r="R61" i="3"/>
  <c r="S61" i="3" s="1"/>
  <c r="M61" i="3"/>
  <c r="R116" i="3"/>
  <c r="S116" i="3" s="1"/>
  <c r="M116" i="3"/>
  <c r="R144" i="3"/>
  <c r="S144" i="3" s="1"/>
  <c r="M144" i="3"/>
  <c r="R41" i="3"/>
  <c r="S41" i="3" s="1"/>
  <c r="R69" i="3"/>
  <c r="S69" i="3" s="1"/>
  <c r="T69" i="3" s="1"/>
  <c r="Q159" i="3"/>
  <c r="R60" i="3"/>
  <c r="S60" i="3" s="1"/>
  <c r="T60" i="3" s="1"/>
  <c r="R102" i="3"/>
  <c r="S102" i="3" s="1"/>
  <c r="T102" i="3" s="1"/>
  <c r="R130" i="3"/>
  <c r="S130" i="3" s="1"/>
  <c r="T130" i="3" s="1"/>
  <c r="R59" i="3"/>
  <c r="S59" i="3" s="1"/>
  <c r="T59" i="3" s="1"/>
  <c r="R52" i="3"/>
  <c r="S52" i="3" s="1"/>
  <c r="T52" i="3" s="1"/>
  <c r="R32" i="3"/>
  <c r="S32" i="3" s="1"/>
  <c r="R70" i="3"/>
  <c r="S70" i="3" s="1"/>
  <c r="T70" i="3" s="1"/>
  <c r="R106" i="3"/>
  <c r="S106" i="3" s="1"/>
  <c r="T106" i="3" s="1"/>
  <c r="R68" i="3"/>
  <c r="S68" i="3" s="1"/>
  <c r="T68" i="3" s="1"/>
  <c r="R137" i="3"/>
  <c r="S137" i="3" s="1"/>
  <c r="T137" i="3" s="1"/>
  <c r="R151" i="3"/>
  <c r="S151" i="3" s="1"/>
  <c r="T151" i="3" s="1"/>
  <c r="M16" i="3"/>
  <c r="R154" i="3"/>
  <c r="S154" i="3" s="1"/>
  <c r="T154" i="3" s="1"/>
  <c r="R39" i="3"/>
  <c r="S39" i="3" s="1"/>
  <c r="T39" i="3" s="1"/>
  <c r="R141" i="3"/>
  <c r="S141" i="3" s="1"/>
  <c r="T141" i="3" s="1"/>
  <c r="M11" i="3"/>
  <c r="R73" i="3"/>
  <c r="S73" i="3" s="1"/>
  <c r="R13" i="3"/>
  <c r="S13" i="3" s="1"/>
  <c r="T13" i="3" s="1"/>
  <c r="R54" i="3"/>
  <c r="S54" i="3" s="1"/>
  <c r="T54" i="3" s="1"/>
  <c r="R38" i="3"/>
  <c r="S38" i="3" s="1"/>
  <c r="T38" i="3" s="1"/>
  <c r="R95" i="3"/>
  <c r="S95" i="3" s="1"/>
  <c r="T95" i="3" s="1"/>
  <c r="R149" i="3"/>
  <c r="S149" i="3" s="1"/>
  <c r="T149" i="3" s="1"/>
  <c r="M10" i="3"/>
  <c r="R120" i="3"/>
  <c r="S120" i="3" s="1"/>
  <c r="T120" i="3" s="1"/>
  <c r="R148" i="3"/>
  <c r="S148" i="3" s="1"/>
  <c r="T148" i="3" s="1"/>
  <c r="R119" i="3"/>
  <c r="S119" i="3" s="1"/>
  <c r="T119" i="3" s="1"/>
  <c r="R27" i="3"/>
  <c r="S27" i="3" s="1"/>
  <c r="R108" i="3"/>
  <c r="S108" i="3" s="1"/>
  <c r="R29" i="3"/>
  <c r="S29" i="3" s="1"/>
  <c r="T29" i="3" s="1"/>
  <c r="T84" i="3"/>
  <c r="R80" i="3"/>
  <c r="S80" i="3" s="1"/>
  <c r="T80" i="3" s="1"/>
  <c r="M19" i="3"/>
  <c r="T19" i="3" s="1"/>
  <c r="R7" i="3"/>
  <c r="S7" i="3" s="1"/>
  <c r="T7" i="3" s="1"/>
  <c r="R31" i="3"/>
  <c r="S31" i="3" s="1"/>
  <c r="Q42" i="3"/>
  <c r="Q41" i="3"/>
  <c r="M18" i="3"/>
  <c r="R90" i="3"/>
  <c r="S90" i="3" s="1"/>
  <c r="T90" i="3" s="1"/>
  <c r="M15" i="3"/>
  <c r="M14" i="3"/>
  <c r="Q73" i="3"/>
  <c r="Q94" i="3"/>
  <c r="R143" i="3"/>
  <c r="S143" i="3" s="1"/>
  <c r="R121" i="3"/>
  <c r="S121" i="3" s="1"/>
  <c r="T121" i="3" s="1"/>
  <c r="Q27" i="3"/>
  <c r="R104" i="3"/>
  <c r="S104" i="3" s="1"/>
  <c r="T104" i="3" s="1"/>
  <c r="R152" i="3"/>
  <c r="S152" i="3" s="1"/>
  <c r="T152" i="3" s="1"/>
  <c r="R79" i="3"/>
  <c r="S79" i="3" s="1"/>
  <c r="T79" i="3" s="1"/>
  <c r="R135" i="3"/>
  <c r="S135" i="3" s="1"/>
  <c r="T135" i="3" s="1"/>
  <c r="R28" i="3"/>
  <c r="S28" i="3" s="1"/>
  <c r="Q108" i="3"/>
  <c r="R115" i="3"/>
  <c r="S115" i="3" s="1"/>
  <c r="R124" i="3"/>
  <c r="S124" i="3" s="1"/>
  <c r="Q158" i="3"/>
  <c r="R150" i="3"/>
  <c r="S150" i="3" s="1"/>
  <c r="T150" i="3" s="1"/>
  <c r="R155" i="3"/>
  <c r="S155" i="3" s="1"/>
  <c r="T155" i="3" s="1"/>
  <c r="Q143" i="3"/>
  <c r="Q140" i="3"/>
  <c r="Q138" i="3"/>
  <c r="Q124" i="3"/>
  <c r="R127" i="3"/>
  <c r="S127" i="3" s="1"/>
  <c r="T127" i="3" s="1"/>
  <c r="Q112" i="3"/>
  <c r="Q115" i="3"/>
  <c r="R107" i="3"/>
  <c r="S107" i="3" s="1"/>
  <c r="T107" i="3" s="1"/>
  <c r="R93" i="3"/>
  <c r="S93" i="3" s="1"/>
  <c r="T93" i="3" s="1"/>
  <c r="R160" i="3"/>
  <c r="S160" i="3" s="1"/>
  <c r="T160" i="3" s="1"/>
  <c r="R97" i="3"/>
  <c r="S97" i="3" s="1"/>
  <c r="T97" i="3" s="1"/>
  <c r="R83" i="3"/>
  <c r="S83" i="3" s="1"/>
  <c r="T83" i="3" s="1"/>
  <c r="R43" i="3"/>
  <c r="S43" i="3" s="1"/>
  <c r="T43" i="3" s="1"/>
  <c r="Q77" i="3"/>
  <c r="R65" i="3"/>
  <c r="S65" i="3" s="1"/>
  <c r="T65" i="3" s="1"/>
  <c r="R63" i="3"/>
  <c r="S63" i="3" s="1"/>
  <c r="T63" i="3" s="1"/>
  <c r="R47" i="3"/>
  <c r="S47" i="3" s="1"/>
  <c r="T47" i="3" s="1"/>
  <c r="R46" i="3"/>
  <c r="S46" i="3" s="1"/>
  <c r="T46" i="3" s="1"/>
  <c r="Q32" i="3"/>
  <c r="Q31" i="3"/>
  <c r="Q28" i="3"/>
  <c r="R6" i="3"/>
  <c r="R162" i="3" s="1"/>
  <c r="M77" i="3"/>
  <c r="M138" i="3"/>
  <c r="M140" i="3"/>
  <c r="C8" i="4"/>
  <c r="T11" i="3" l="1"/>
  <c r="T15" i="3"/>
  <c r="T10" i="3"/>
  <c r="T18" i="3"/>
  <c r="T116" i="3"/>
  <c r="T105" i="3"/>
  <c r="T123" i="3"/>
  <c r="T99" i="3"/>
  <c r="S6" i="3"/>
  <c r="T6" i="3" s="1"/>
  <c r="B15" i="2"/>
  <c r="T14" i="3"/>
  <c r="T82" i="3"/>
  <c r="T66" i="3"/>
  <c r="T75" i="3"/>
  <c r="T129" i="3"/>
  <c r="T16" i="3"/>
  <c r="T91" i="3"/>
  <c r="T48" i="3"/>
  <c r="T145" i="3"/>
  <c r="T78" i="3"/>
  <c r="T36" i="3"/>
  <c r="T72" i="3"/>
  <c r="T153" i="3"/>
  <c r="T94" i="3"/>
  <c r="T12" i="3"/>
  <c r="T85" i="3"/>
  <c r="T44" i="3"/>
  <c r="T144" i="3"/>
  <c r="T42" i="3"/>
  <c r="T61" i="3"/>
  <c r="T81" i="3"/>
  <c r="T56" i="3"/>
  <c r="T147" i="3"/>
  <c r="T126" i="3"/>
  <c r="T117" i="3"/>
  <c r="T50" i="3"/>
  <c r="T96" i="3"/>
  <c r="T92" i="3"/>
  <c r="T156" i="3"/>
  <c r="T118" i="3"/>
  <c r="T40" i="3"/>
  <c r="T28" i="3"/>
  <c r="T131" i="3"/>
  <c r="T89" i="3"/>
  <c r="T86" i="3"/>
  <c r="T100" i="3"/>
  <c r="T37" i="3"/>
  <c r="T159" i="3"/>
  <c r="T146" i="3"/>
  <c r="T51" i="3"/>
  <c r="T87" i="3"/>
  <c r="T101" i="3"/>
  <c r="T109" i="3"/>
  <c r="T132" i="3"/>
  <c r="T98" i="3"/>
  <c r="T58" i="3"/>
  <c r="T34" i="3"/>
  <c r="T125" i="3"/>
  <c r="T74" i="3"/>
  <c r="T134" i="3"/>
  <c r="T45" i="3"/>
  <c r="T35" i="3"/>
  <c r="T122" i="3"/>
  <c r="T71" i="3"/>
  <c r="T103" i="3"/>
  <c r="T41" i="3"/>
  <c r="T55" i="3"/>
  <c r="T31" i="3"/>
  <c r="T49" i="3"/>
  <c r="T62" i="3"/>
  <c r="T57" i="3"/>
  <c r="T133" i="3"/>
  <c r="T114" i="3"/>
  <c r="T115" i="3"/>
  <c r="T113" i="3"/>
  <c r="T88" i="3"/>
  <c r="R112" i="3"/>
  <c r="S112" i="3" s="1"/>
  <c r="M112" i="3"/>
  <c r="T27" i="3"/>
  <c r="R158" i="3"/>
  <c r="S158" i="3" s="1"/>
  <c r="M158" i="3"/>
  <c r="R138" i="3"/>
  <c r="S138" i="3" s="1"/>
  <c r="T138" i="3" s="1"/>
  <c r="R77" i="3"/>
  <c r="S77" i="3" s="1"/>
  <c r="T77" i="3" s="1"/>
  <c r="T110" i="3"/>
  <c r="R140" i="3"/>
  <c r="S140" i="3" s="1"/>
  <c r="T140" i="3" s="1"/>
  <c r="T142" i="3"/>
  <c r="T32" i="3"/>
  <c r="T143" i="3"/>
  <c r="T73" i="3"/>
  <c r="M8" i="3"/>
  <c r="R8" i="3"/>
  <c r="S8" i="3" s="1"/>
  <c r="M9" i="3"/>
  <c r="R9" i="3"/>
  <c r="S9" i="3" s="1"/>
  <c r="M24" i="3"/>
  <c r="R24" i="3"/>
  <c r="S24" i="3" s="1"/>
  <c r="M23" i="3"/>
  <c r="R23" i="3"/>
  <c r="S23" i="3" s="1"/>
  <c r="T124" i="3"/>
  <c r="T108" i="3"/>
  <c r="T162" i="3" l="1"/>
  <c r="B4" i="2" s="1"/>
  <c r="T158" i="3"/>
  <c r="T112" i="3"/>
  <c r="T23" i="3"/>
  <c r="T24" i="3"/>
  <c r="T9" i="3"/>
  <c r="T8" i="3"/>
  <c r="B11" i="2" l="1"/>
  <c r="C4" i="2"/>
  <c r="C11" i="2" s="1"/>
</calcChain>
</file>

<file path=xl/sharedStrings.xml><?xml version="1.0" encoding="utf-8"?>
<sst xmlns="http://schemas.openxmlformats.org/spreadsheetml/2006/main" count="1314" uniqueCount="387">
  <si>
    <t>Invulinstructie Prijzenblad</t>
  </si>
  <si>
    <r>
      <t>Opdrachtnemer dient ten behoeve van deze aanbesteding het volledige Prijzenblad in te vullen. Opdrachtnemer dient uitsluitend gebruik te maken van dit model. Opdrachtnemer mag geen wijzigingen aanbrengen in het model, zoals het toevoegen/verwijderen van regels. Er zijn geen formules of koppelingen toegevoegd in het Prijzenblad. Opdrachtnemer is zelf verantwoordelijk voor een juiste koppeling van cellen en het aanbrengen van formules.</t>
    </r>
    <r>
      <rPr>
        <sz val="10"/>
        <color rgb="FF586574"/>
        <rFont val="Pt sans"/>
        <family val="2"/>
        <scheme val="minor"/>
      </rPr>
      <t xml:space="preserve">
</t>
    </r>
  </si>
  <si>
    <r>
      <rPr>
        <b/>
        <sz val="11"/>
        <color rgb="FF586574"/>
        <rFont val="Pt sans"/>
        <family val="2"/>
        <scheme val="major"/>
      </rPr>
      <t>Onderdeel 2a: Regulier en periodiek</t>
    </r>
    <r>
      <rPr>
        <sz val="11"/>
        <rFont val="Pt sans"/>
        <family val="2"/>
        <scheme val="minor"/>
      </rPr>
      <t xml:space="preserve">
</t>
    </r>
    <r>
      <rPr>
        <sz val="10"/>
        <color rgb="FF586574"/>
        <rFont val="Pt sans"/>
        <family val="2"/>
        <scheme val="minor"/>
      </rPr>
      <t xml:space="preserve">In dit tabblad worden de kosten voor het regulier en periodiek schoonmaakwerk opgegeven, rekening houdend met de eisen zoals opgegeven in de aanbestedingsdocumentatie. Opdrachtnemer dient per ruimte de ureninzet en de kosten per jaar te specificeren. </t>
    </r>
  </si>
  <si>
    <r>
      <rPr>
        <b/>
        <sz val="11"/>
        <color rgb="FF586574"/>
        <rFont val="Pt sans"/>
        <family val="2"/>
        <scheme val="major"/>
      </rPr>
      <t>Onderdeel 2c: Werkzaamheden op afroep (deze worden niet beoordeeld)</t>
    </r>
    <r>
      <rPr>
        <sz val="11"/>
        <rFont val="Pt sans"/>
        <family val="2"/>
        <scheme val="minor"/>
      </rPr>
      <t xml:space="preserve">
</t>
    </r>
    <r>
      <rPr>
        <sz val="10"/>
        <color rgb="FF586574"/>
        <rFont val="Pt sans"/>
        <family val="2"/>
        <scheme val="minor"/>
      </rPr>
      <t>In dit tabblad staan de verrekentarieven benoemd voor de extra werkzaamheden. Deze verrekentarieven worden niet meegenomen in de beoordeling, maar zijn wel bindend tijdens de looptijd van de Overeenkomst. Bij indiening van de inschrijving zal Opdrachtgever de ingediende verrekentarieven beoordelen op marktconformiteit. Opdrachtgever behoudt zich het recht voor om extra werkzaamheden bij derden te beleggen.</t>
    </r>
  </si>
  <si>
    <r>
      <rPr>
        <b/>
        <sz val="11"/>
        <color rgb="FF586574"/>
        <rFont val="Pt sans"/>
        <family val="2"/>
        <scheme val="major"/>
      </rPr>
      <t>Onderdeel 4a: Glasbewassing</t>
    </r>
    <r>
      <rPr>
        <sz val="11"/>
        <rFont val="Pt sans"/>
        <family val="2"/>
        <scheme val="minor"/>
      </rPr>
      <t xml:space="preserve">
</t>
    </r>
    <r>
      <rPr>
        <sz val="10"/>
        <color rgb="FF586574"/>
        <rFont val="Pt sans"/>
        <family val="2"/>
        <scheme val="minor"/>
      </rPr>
      <t xml:space="preserve">In dit tabblad worden de kosten ten behoeve van de glasbewassing opgegeven, rekening houdend met de eisen zoals opgegeven in de aanbestedingsdocumentatie. Opdrachtnemer dient per soort glas en per locatie de kosten per beurt en per jaar te specificeren. </t>
    </r>
  </si>
  <si>
    <r>
      <rPr>
        <b/>
        <sz val="11"/>
        <color rgb="FF586574"/>
        <rFont val="Pt sans"/>
        <family val="2"/>
        <scheme val="major"/>
      </rPr>
      <t>Onderdeel 5: Uurtarieven (deze worden niet beoordeeld)</t>
    </r>
    <r>
      <rPr>
        <sz val="11"/>
        <rFont val="Pt sans"/>
        <family val="2"/>
        <scheme val="minor"/>
      </rPr>
      <t xml:space="preserve">
</t>
    </r>
    <r>
      <rPr>
        <sz val="10"/>
        <color rgb="FF586574"/>
        <rFont val="Pt sans"/>
        <family val="2"/>
        <scheme val="minor"/>
      </rPr>
      <t>Opdrachtnemer dient de opbouw van de uurtarieven inzichtelijk te maken in dit tabblad. Deze uurtarieven vormen de basis voor de berekening van de kosten voor het reguliere en periodieke schoonmaakwerk (tabblad 2a). De uurtarieven worden niet als apart onderdeel meegenomen in de beoordeling, maar worden wel beoordeeld door Opdrachtgever op marktconformiteit. Tevens zijn de uurtarieven bindend en worden deze gebruikt voor indexering gedurende de looptijd van de Overeenkomst.</t>
    </r>
  </si>
  <si>
    <t>1. Inschrijfstaat</t>
  </si>
  <si>
    <t>Onderdeel</t>
  </si>
  <si>
    <t>Prijs excl. BTW</t>
  </si>
  <si>
    <t>Prijs incl. BTW</t>
  </si>
  <si>
    <t>Totaal: 2a. Reguliere en periodieke schoonmaak</t>
  </si>
  <si>
    <t>Totaal: 2b. Overige werkzaamheden</t>
  </si>
  <si>
    <t>Totaal: 2c. Werkzaamheden op afroep</t>
  </si>
  <si>
    <t>Totaal: 5. Uurtarieven</t>
  </si>
  <si>
    <t>Totaalprijs per jaar</t>
  </si>
  <si>
    <t>Reguliere en periodieke schoonmaak</t>
  </si>
  <si>
    <t>Totaal aantal uren per jaar</t>
  </si>
  <si>
    <t>Uren productie</t>
  </si>
  <si>
    <t>Uren toezicht</t>
  </si>
  <si>
    <t>Datum:</t>
  </si>
  <si>
    <t>Handtekening rechtsgeldig vertegenwoordiger:</t>
  </si>
  <si>
    <t>Naam:</t>
  </si>
  <si>
    <t>Functie:</t>
  </si>
  <si>
    <t>Organisatie:</t>
  </si>
  <si>
    <t>2a. Reguliere en periodieke schoonmaak</t>
  </si>
  <si>
    <t>Uurtarief ma-vrij</t>
  </si>
  <si>
    <t xml:space="preserve">Percentage toezicht </t>
  </si>
  <si>
    <t>Uurtarief toezicht ma-vrij</t>
  </si>
  <si>
    <t>Totaal m2:</t>
  </si>
  <si>
    <t>Locatie</t>
  </si>
  <si>
    <t>Etage</t>
  </si>
  <si>
    <t>Ruimtenr.</t>
  </si>
  <si>
    <t>Ruimteomschrijving</t>
  </si>
  <si>
    <t>Ruimte categorie</t>
  </si>
  <si>
    <t>Totaal m2</t>
  </si>
  <si>
    <t>Vloerafwerking</t>
  </si>
  <si>
    <t>Frequentie per jaar</t>
  </si>
  <si>
    <t>Kwaliteitseis</t>
  </si>
  <si>
    <t>Reguliere werkzaamheden</t>
  </si>
  <si>
    <t>Periodieke werkzaamheden</t>
  </si>
  <si>
    <t>Kosten toezicht</t>
  </si>
  <si>
    <t>Kosten totaal per jaar excl. BTW</t>
  </si>
  <si>
    <t>Kosten productie</t>
  </si>
  <si>
    <t>Koningskade 40, Den Haag</t>
  </si>
  <si>
    <t>Kelder</t>
  </si>
  <si>
    <t>Overloop/gang</t>
  </si>
  <si>
    <t>Verkeersruimten</t>
  </si>
  <si>
    <t>Keramische tegels</t>
  </si>
  <si>
    <t>AQL 7%</t>
  </si>
  <si>
    <t>Doucheruimten (2 stuks)</t>
  </si>
  <si>
    <t>Sanitaire ruimten</t>
  </si>
  <si>
    <t>AQL 4%</t>
  </si>
  <si>
    <t>Entree parkeergarage</t>
  </si>
  <si>
    <t>Betonvloer</t>
  </si>
  <si>
    <t>Parkeergarage</t>
  </si>
  <si>
    <t>Traphal</t>
  </si>
  <si>
    <t>Kamerbreed tapijt</t>
  </si>
  <si>
    <t>Lifthal</t>
  </si>
  <si>
    <t>Linoleum</t>
  </si>
  <si>
    <t>Begane grond</t>
  </si>
  <si>
    <t>Lift a</t>
  </si>
  <si>
    <t>Tapijttegels</t>
  </si>
  <si>
    <t>Lift b</t>
  </si>
  <si>
    <t>Entree buiten (Nassau Odijckstraat 2a t/m 2c)</t>
  </si>
  <si>
    <t>Entree bordestrap</t>
  </si>
  <si>
    <t>Natuursteen</t>
  </si>
  <si>
    <t>Entree binnen</t>
  </si>
  <si>
    <t>Schoonloopmat + natuursteen</t>
  </si>
  <si>
    <t>Verkeersruimte</t>
  </si>
  <si>
    <t>Damestoilet</t>
  </si>
  <si>
    <t>Herentoilet</t>
  </si>
  <si>
    <t>Invalidetoilet</t>
  </si>
  <si>
    <t>0.01</t>
  </si>
  <si>
    <t>Magazijn</t>
  </si>
  <si>
    <t>Overige ruimten</t>
  </si>
  <si>
    <t>0.02</t>
  </si>
  <si>
    <t>Opslag</t>
  </si>
  <si>
    <t>0.03</t>
  </si>
  <si>
    <t>Schoonmaakmagazijn</t>
  </si>
  <si>
    <t>Niet in onderhoud</t>
  </si>
  <si>
    <t>0.04</t>
  </si>
  <si>
    <t>Cateringkantoor</t>
  </si>
  <si>
    <t>0.05</t>
  </si>
  <si>
    <t>Kantoor</t>
  </si>
  <si>
    <t>Bureaukamers</t>
  </si>
  <si>
    <t>0.06</t>
  </si>
  <si>
    <t>Facilitair magazijn</t>
  </si>
  <si>
    <t>0.07</t>
  </si>
  <si>
    <t>0.08</t>
  </si>
  <si>
    <t>Cateringopslag</t>
  </si>
  <si>
    <t>0.09</t>
  </si>
  <si>
    <t>0.11</t>
  </si>
  <si>
    <t>PVC-stroken</t>
  </si>
  <si>
    <t>0.12</t>
  </si>
  <si>
    <t>Bedrijfsrestaurant</t>
  </si>
  <si>
    <t>0.13</t>
  </si>
  <si>
    <t>0.14</t>
  </si>
  <si>
    <t>Vergaderkamer</t>
  </si>
  <si>
    <t>0.15</t>
  </si>
  <si>
    <t>0.16</t>
  </si>
  <si>
    <t>0.20</t>
  </si>
  <si>
    <t>Verkeersruimte opslag</t>
  </si>
  <si>
    <t>Verkeersruimte monument</t>
  </si>
  <si>
    <t>Entree monument (oude gedeelte)</t>
  </si>
  <si>
    <t>Containerruimte</t>
  </si>
  <si>
    <t>Eerste etage</t>
  </si>
  <si>
    <t>1.01</t>
  </si>
  <si>
    <t>1.02</t>
  </si>
  <si>
    <t>1.03</t>
  </si>
  <si>
    <t>1.04</t>
  </si>
  <si>
    <t>1.05</t>
  </si>
  <si>
    <t>1.06</t>
  </si>
  <si>
    <t>1.07</t>
  </si>
  <si>
    <t>1.08</t>
  </si>
  <si>
    <t>Kolfkamer</t>
  </si>
  <si>
    <t>1.09</t>
  </si>
  <si>
    <t>1.10</t>
  </si>
  <si>
    <t>1.11</t>
  </si>
  <si>
    <t>1.12</t>
  </si>
  <si>
    <t>1.13</t>
  </si>
  <si>
    <t>1.14</t>
  </si>
  <si>
    <t>1.15</t>
  </si>
  <si>
    <t>1.16</t>
  </si>
  <si>
    <t>1.17</t>
  </si>
  <si>
    <t>1.18</t>
  </si>
  <si>
    <t>1.19</t>
  </si>
  <si>
    <t>1.20</t>
  </si>
  <si>
    <t>1.21</t>
  </si>
  <si>
    <t>1.22</t>
  </si>
  <si>
    <t>1.23</t>
  </si>
  <si>
    <t>1.25</t>
  </si>
  <si>
    <t>1.27</t>
  </si>
  <si>
    <t>1.29</t>
  </si>
  <si>
    <t>Verdiepingshal</t>
  </si>
  <si>
    <t>Pantry lange vleugel</t>
  </si>
  <si>
    <t>Schoonmaakhok</t>
  </si>
  <si>
    <t>Technische kast</t>
  </si>
  <si>
    <t>Hoofdtrappenhuis</t>
  </si>
  <si>
    <t>Tweede etage</t>
  </si>
  <si>
    <t>Derde etage</t>
  </si>
  <si>
    <t>Vierde etage</t>
  </si>
  <si>
    <t>Secundair trappenhuis / zijtrappenhuis</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</si>
  <si>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</si>
  <si>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</si>
  <si>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</si>
  <si>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</si>
  <si>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</si>
  <si>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</si>
  <si>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</si>
  <si>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</si>
  <si>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</si>
  <si>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</si>
  <si>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</si>
  <si>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</si>
  <si>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</si>
  <si>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</si>
  <si>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</si>
  <si>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</si>
  <si>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</si>
  <si>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</si>
  <si>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</si>
  <si>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</si>
  <si>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</si>
  <si>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</si>
  <si>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</si>
  <si>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</si>
  <si>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</si>
  <si>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Pantry korte vleugel</t>
  </si>
  <si>
    <t>Wachtruimte</t>
  </si>
  <si>
    <t>3.01</t>
  </si>
  <si>
    <t>Archiefruimte</t>
  </si>
  <si>
    <t>3.02</t>
  </si>
  <si>
    <t>Serverruimte</t>
  </si>
  <si>
    <t>3.03</t>
  </si>
  <si>
    <t>3.04</t>
  </si>
  <si>
    <t>3.05</t>
  </si>
  <si>
    <t>3.06</t>
  </si>
  <si>
    <t>3.07</t>
  </si>
  <si>
    <t>3.08</t>
  </si>
  <si>
    <t>3.09</t>
  </si>
  <si>
    <t>3.10</t>
  </si>
  <si>
    <t>3.11</t>
  </si>
  <si>
    <t>3.12</t>
  </si>
  <si>
    <t>3.14</t>
  </si>
  <si>
    <t>3.17</t>
  </si>
  <si>
    <t>3.19</t>
  </si>
  <si>
    <t>3.21</t>
  </si>
  <si>
    <t>3.23</t>
  </si>
  <si>
    <t>Technische ruimte</t>
  </si>
  <si>
    <t>4.10</t>
  </si>
  <si>
    <t>4.12 + 4.14</t>
  </si>
  <si>
    <t>Vergaderruimte</t>
  </si>
  <si>
    <t>4.13</t>
  </si>
  <si>
    <t>4.15</t>
  </si>
  <si>
    <t>4.17</t>
  </si>
  <si>
    <t>Banana IT Room</t>
  </si>
  <si>
    <t>Hybrid room</t>
  </si>
  <si>
    <t>Creatieve ruimte</t>
  </si>
  <si>
    <t>Kantoortuin</t>
  </si>
  <si>
    <t>Pantry</t>
  </si>
  <si>
    <t>2b. Overige werkzaamheden</t>
  </si>
  <si>
    <t>Aantal m2</t>
  </si>
  <si>
    <t>Totaal per jaar</t>
  </si>
  <si>
    <t>2c. Verrekentarieven werkzaamheden op afroep</t>
  </si>
  <si>
    <t>Hier dienen de tarieven exclusief BTW te worden ingevuld. Deze vormen geen onderdeel van de beoordeling, maar worden wel getoetst op marktconformiteit. Opdrachtgever behoudt zich het recht voor om extra werkzaamheden bij derden te beleggen.</t>
  </si>
  <si>
    <t>Vloeronderhoud (incl. middelen en materialen)</t>
  </si>
  <si>
    <t>Handeling (exclusief uit- en inruimen)</t>
  </si>
  <si>
    <t>1 t/m 50 m²</t>
  </si>
  <si>
    <t>51 t/m 500 m²</t>
  </si>
  <si>
    <t>&gt; 500 m²</t>
  </si>
  <si>
    <t>Linoleum/marmoleum</t>
  </si>
  <si>
    <t>sprayen</t>
  </si>
  <si>
    <t>2 laags strippen/conserveren</t>
  </si>
  <si>
    <t>Schoonloopmat</t>
  </si>
  <si>
    <t>Sproei-extraheren ter plekke</t>
  </si>
  <si>
    <t>Tapijt</t>
  </si>
  <si>
    <t>Sproei-extraheren</t>
  </si>
  <si>
    <t>Tegels/DHGT</t>
  </si>
  <si>
    <t>Schrobzuigen</t>
  </si>
  <si>
    <t>Parket</t>
  </si>
  <si>
    <t>Reinigen vloer en voorzien van nieuwe boenwaslaag</t>
  </si>
  <si>
    <t>Extra onderhoud (incl. middelen en materialen)</t>
  </si>
  <si>
    <t>51 t/m 100 m²</t>
  </si>
  <si>
    <t>&gt; 100 m²</t>
  </si>
  <si>
    <t>Vegen</t>
  </si>
  <si>
    <t>Dieptereiniging sanitair, exclusief demonteren</t>
  </si>
  <si>
    <t>Conform PvE</t>
  </si>
  <si>
    <t>Opleveringsschoonmaak glas</t>
  </si>
  <si>
    <t>Inclusief verwijderen van stickers etc.</t>
  </si>
  <si>
    <t>Opleveringsschoonmaak keuken</t>
  </si>
  <si>
    <t>Inclusief verwijderen cementsluier van wanden en harde vloeren</t>
  </si>
  <si>
    <t>Opleveringsschoonmaak overige ruimten (b.v. kantoren, vergaderruimten, etc.)</t>
  </si>
  <si>
    <t>Exclusief aanbrengen beschermlaag op vloerbedekking</t>
  </si>
  <si>
    <t>Opleveringsschoonmaak sanitair</t>
  </si>
  <si>
    <t>Opleveringsschoonmaak verkeersruimten</t>
  </si>
  <si>
    <t xml:space="preserve">Reinigen vaste elementen (b.v. kastjes, aanrechtblad, wasbak, kranen, wanden en vloeren, excl. automaat) van een pantry en binnenzijde kastjes  </t>
  </si>
  <si>
    <t>Dakbedekking (plat)</t>
  </si>
  <si>
    <t>Blad verwijderen</t>
  </si>
  <si>
    <t>Gevelbeplating</t>
  </si>
  <si>
    <t>Hogedruk reinigen</t>
  </si>
  <si>
    <t>Lamellen horizontaal</t>
  </si>
  <si>
    <t>Ultrasonische reiniging</t>
  </si>
  <si>
    <t>Lamellen verticaal</t>
  </si>
  <si>
    <t>Gordijnen (incl. afhalen &amp; ophangen)</t>
  </si>
  <si>
    <t>Afhalen, logistiek, reinigen en ophangen</t>
  </si>
  <si>
    <t>Handeling</t>
  </si>
  <si>
    <t>1 t/m  5 stuks</t>
  </si>
  <si>
    <t>6 t/m 15 stuks</t>
  </si>
  <si>
    <t>&gt; 15 stuks</t>
  </si>
  <si>
    <t>ICT apparatuur op werkplek reinigen</t>
  </si>
  <si>
    <t>Beeldscherm, telefoon, toetsenbord (in- en uitwendig) en muis stof- en vlekvrij maken. Prijs per werkplek.</t>
  </si>
  <si>
    <t>Koelkast</t>
  </si>
  <si>
    <t>In- en extern stof- en vlekvrij maken</t>
  </si>
  <si>
    <t>Luchtroosters</t>
  </si>
  <si>
    <t>Uitwendig stof- en vlekvrij maken</t>
  </si>
  <si>
    <t>Stoelen</t>
  </si>
  <si>
    <t xml:space="preserve">Stoffering reinigen d.m.v. sproei extractie </t>
  </si>
  <si>
    <t>Stof- en vlekvrij maken</t>
  </si>
  <si>
    <t>Specifiek extra onderhoud</t>
  </si>
  <si>
    <t>Uurtarief</t>
  </si>
  <si>
    <t>Servicewerkzaamheden</t>
  </si>
  <si>
    <t>Verrichten van hand- en spandiensten zoals in- en uitruimen ruimten* (exclusief overwerktoeslagen)</t>
  </si>
  <si>
    <t>Vast tarief per keer</t>
  </si>
  <si>
    <t>Calamiteiten</t>
  </si>
  <si>
    <t>Indien van toepassing een voorrijtarief</t>
  </si>
  <si>
    <t>Legen vetput</t>
  </si>
  <si>
    <t xml:space="preserve">Extra onderhoud werkplaatsen </t>
  </si>
  <si>
    <t xml:space="preserve">Handeling </t>
  </si>
  <si>
    <r>
      <t>51 t/m 100 m</t>
    </r>
    <r>
      <rPr>
        <vertAlign val="superscript"/>
        <sz val="10"/>
        <color theme="0"/>
        <rFont val="Pt sans"/>
        <family val="2"/>
        <scheme val="minor"/>
      </rPr>
      <t>2</t>
    </r>
  </si>
  <si>
    <r>
      <t>&gt; 100 m</t>
    </r>
    <r>
      <rPr>
        <vertAlign val="superscript"/>
        <sz val="10"/>
        <color theme="0"/>
        <rFont val="Pt sans"/>
        <family val="2"/>
        <scheme val="minor"/>
      </rPr>
      <t>2</t>
    </r>
  </si>
  <si>
    <t>Stallingshal</t>
  </si>
  <si>
    <t>Werkplaats</t>
  </si>
  <si>
    <t>Huurprijs per stuk per maand (incl. verbruiksartikel)</t>
  </si>
  <si>
    <t>Aantal</t>
  </si>
  <si>
    <t>Toiletpapier en -dispenser</t>
  </si>
  <si>
    <t>stuks</t>
  </si>
  <si>
    <t>Zeep en -dispenser</t>
  </si>
  <si>
    <t>Handdoekrol en -dispenser</t>
  </si>
  <si>
    <t>Hygiënebox</t>
  </si>
  <si>
    <t>Toiletborstelhouder incl toiletborstel</t>
  </si>
  <si>
    <t>Toiletbrilreiniger</t>
  </si>
  <si>
    <t>bakken</t>
  </si>
  <si>
    <t>4a. Glasbewassing</t>
  </si>
  <si>
    <t>Soort glas</t>
  </si>
  <si>
    <t xml:space="preserve">Aantal m2 </t>
  </si>
  <si>
    <t>Prijs per m² ex. BTW</t>
  </si>
  <si>
    <t>Prijs per beurt ex. BTW</t>
  </si>
  <si>
    <t>Benodigde bereikbaarheidsmiddel</t>
  </si>
  <si>
    <t>Prijs bereikbaarheidsmiddel per beurt ex. BTW</t>
  </si>
  <si>
    <t>Totaal per jaar ex. BTW 
(inclusief bereikbaarheidsmiddel)</t>
  </si>
  <si>
    <t>Buitengevelglas (enkelzijdig)</t>
  </si>
  <si>
    <t>Binnengevelglas (enkelzijdig)</t>
  </si>
  <si>
    <t>Separatieglas (dubbelzijdig)</t>
  </si>
  <si>
    <t>Totaal</t>
  </si>
  <si>
    <t>Huur hoogwerker per dagdeel (4 uur) op afroep</t>
  </si>
  <si>
    <t xml:space="preserve">5. Uurtarieven </t>
  </si>
  <si>
    <t>Hier dienen de tarieven exclusief BTW te worden ingevuld. Deze vormen geen onderdeel van de beoordeling, maar worden wel getoetst op marktconformiteit.</t>
  </si>
  <si>
    <t>Functie</t>
  </si>
  <si>
    <t>Schoonmaakmedewerker</t>
  </si>
  <si>
    <t>Leidinggevende</t>
  </si>
  <si>
    <t>Specialistisch schoonmaakonderhoud</t>
  </si>
  <si>
    <t>%</t>
  </si>
  <si>
    <t>€</t>
  </si>
  <si>
    <t>Basis (CAO) uurloon</t>
  </si>
  <si>
    <t>Toeslag</t>
  </si>
  <si>
    <t>Bruto uurloon</t>
  </si>
  <si>
    <t>Vakantiedagen</t>
  </si>
  <si>
    <t>Wettig verzuim/feestdagen</t>
  </si>
  <si>
    <t>Kosten ziektedagen</t>
  </si>
  <si>
    <t>Vakantiegeld toeslag</t>
  </si>
  <si>
    <t>Eindejaarsuitkering</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</si>
  <si>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</si>
  <si>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</si>
  <si>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</si>
  <si>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</si>
  <si>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</si>
  <si>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</si>
  <si>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</si>
  <si>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</si>
  <si>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</si>
  <si>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</si>
  <si>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Regulier tarief</t>
  </si>
  <si>
    <t>Totaal regulier uurtarief incl. toeslagen</t>
  </si>
  <si>
    <t>Nacht</t>
  </si>
  <si>
    <t>Weekend</t>
  </si>
  <si>
    <t>Feestdagen</t>
  </si>
  <si>
    <t>Vegen (incl. entree parkeergarage)</t>
  </si>
  <si>
    <t>Opleverfrequentie per jaar</t>
  </si>
  <si>
    <t xml:space="preserve">Prijs per beurt ex. BTW </t>
  </si>
  <si>
    <t>Dieptereiniging sanitair (incl. douches)</t>
  </si>
  <si>
    <t>Tevens dient de prijs opgegeven te worden voor de totale beurt. Indien bij conserveren ook een reiniging voorafgaand benodigd is dient dit bij de prijs inbegrepen te zijn.</t>
  </si>
  <si>
    <t>Afwerking</t>
  </si>
  <si>
    <t xml:space="preserve">Hoogwerker per dagdeel (4 uur) </t>
  </si>
  <si>
    <t>4b. Gevelonderhoud</t>
  </si>
  <si>
    <t>Zonnepanelen reinigen</t>
  </si>
  <si>
    <t>Reinigen zonnepanelen</t>
  </si>
  <si>
    <r>
      <t xml:space="preserve">Onderdeel 4b: Gevelonderhoud
</t>
    </r>
    <r>
      <rPr>
        <sz val="10"/>
        <color rgb="FF586574"/>
        <rFont val="Pt sans"/>
        <family val="2"/>
        <scheme val="minor"/>
      </rPr>
      <t xml:space="preserve">In dit tabblad worden de kosten ten behoeve van het gevelonderhoud opgegeven, rekening houdend met de eisen zoals opgegeven in de aanbestedingsdocumentatie. Opdrachtnemer dient per soort afwerking, type werkzaamheden soort glas de kosten per beurt en per jaar te specificeren. </t>
    </r>
  </si>
  <si>
    <r>
      <rPr>
        <b/>
        <sz val="11"/>
        <color rgb="FF586574"/>
        <rFont val="Pt sans"/>
        <family val="2"/>
        <scheme val="major"/>
      </rPr>
      <t>Onderdeel 1: Inschrijfstaat</t>
    </r>
    <r>
      <rPr>
        <b/>
        <sz val="10"/>
        <rFont val="Pt sans"/>
        <family val="2"/>
        <scheme val="major"/>
      </rPr>
      <t xml:space="preserve">
</t>
    </r>
    <r>
      <rPr>
        <sz val="10"/>
        <color rgb="FF586574"/>
        <rFont val="Pt sans"/>
        <family val="2"/>
        <scheme val="major"/>
      </rPr>
      <t>In dit tabblad worden de totaalprijzen van de aanneemsom voor reguliere en periodieke schoonmaak (tabblad 2a),</t>
    </r>
    <r>
      <rPr>
        <sz val="10"/>
        <rFont val="Pt sans"/>
        <family val="2"/>
        <scheme val="major"/>
      </rPr>
      <t xml:space="preserve"> </t>
    </r>
    <r>
      <rPr>
        <sz val="10"/>
        <color rgb="FF586574"/>
        <rFont val="Pt sans"/>
        <family val="2"/>
        <scheme val="major"/>
      </rPr>
      <t>overige werkzaamheden (tabblad 2b), de verrekentarieven voor extra werkzaamheden (tabblad 2c), de tarieven voor sanitaire middelen (tabblad 3a), glasbewassing (tabblad 4a)</t>
    </r>
    <r>
      <rPr>
        <sz val="10"/>
        <color rgb="FFFF0000"/>
        <rFont val="Pt sans"/>
        <family val="2"/>
        <scheme val="major"/>
      </rPr>
      <t xml:space="preserve"> </t>
    </r>
    <r>
      <rPr>
        <sz val="10"/>
        <color theme="1"/>
        <rFont val="Pt sans"/>
        <family val="2"/>
        <scheme val="major"/>
      </rPr>
      <t>en gevelonderhoud (tabblad 4b)</t>
    </r>
    <r>
      <rPr>
        <sz val="10"/>
        <color theme="0" tint="-0.14999847407452621"/>
        <rFont val="Pt sans"/>
        <family val="2"/>
        <scheme val="major"/>
      </rPr>
      <t xml:space="preserve"> </t>
    </r>
    <r>
      <rPr>
        <sz val="10"/>
        <color rgb="FF586574"/>
        <rFont val="Pt sans"/>
        <family val="2"/>
        <scheme val="major"/>
      </rPr>
      <t>opgegeven. Dit overzicht wordt beoordeeld conform hetgeen beschreven is in de</t>
    </r>
    <r>
      <rPr>
        <sz val="10"/>
        <rFont val="Pt sans"/>
        <family val="2"/>
        <scheme val="major"/>
      </rPr>
      <t xml:space="preserve"> </t>
    </r>
    <r>
      <rPr>
        <sz val="10"/>
        <color rgb="FF586574"/>
        <rFont val="Pt sans"/>
        <family val="2"/>
        <scheme val="major"/>
      </rPr>
      <t xml:space="preserve">Aanbestedingsleidraad. </t>
    </r>
    <r>
      <rPr>
        <sz val="10"/>
        <rFont val="Pt sans"/>
        <family val="2"/>
        <scheme val="major"/>
      </rPr>
      <t xml:space="preserve">
</t>
    </r>
    <r>
      <rPr>
        <sz val="10"/>
        <color rgb="FF586574"/>
        <rFont val="Pt sans"/>
        <family val="2"/>
        <scheme val="major"/>
      </rPr>
      <t>Tevens dient Inschrijver in dit tabblad het totaal aantal uren productie en totaal aantal uren toezicht per jaar op te geven, ten behoeve van de reguliere en periodieke schoonmaak. 
De Inschrijfstaat dient rechtsgeldig ondertekend te worden door een daartoe bevoegd persoon en dient te worden bijgevoegd bij de Inschrijving.</t>
    </r>
  </si>
  <si>
    <r>
      <rPr>
        <b/>
        <sz val="11"/>
        <color rgb="FF586574"/>
        <rFont val="Pt sans"/>
        <family val="2"/>
        <scheme val="minor"/>
      </rPr>
      <t>Onderdeel 2b</t>
    </r>
    <r>
      <rPr>
        <sz val="11"/>
        <color rgb="FF586574"/>
        <rFont val="Pt sans"/>
        <family val="2"/>
        <scheme val="minor"/>
      </rPr>
      <t xml:space="preserve">: </t>
    </r>
    <r>
      <rPr>
        <b/>
        <sz val="11"/>
        <color rgb="FF586574"/>
        <rFont val="Pt sans"/>
        <family val="2"/>
        <scheme val="minor"/>
      </rPr>
      <t>Overige werkzaamheden ter beoordeling</t>
    </r>
    <r>
      <rPr>
        <sz val="11"/>
        <color rgb="FF586574"/>
        <rFont val="Pt sans"/>
        <family val="2"/>
        <scheme val="minor"/>
      </rPr>
      <t xml:space="preserve">
</t>
    </r>
    <r>
      <rPr>
        <sz val="10"/>
        <color rgb="FF586574"/>
        <rFont val="Pt sans"/>
        <family val="2"/>
        <scheme val="minor"/>
      </rPr>
      <t xml:space="preserve">In dit tabblad worden de kosten voor overige werkzaamheden opgegeven, rekening houdend met de eisen zoals opgegeven in de aanbestedingsdocumentatie.  </t>
    </r>
  </si>
  <si>
    <t>Totaalprijs overige werkzaamheden</t>
  </si>
  <si>
    <t>Nvt</t>
  </si>
  <si>
    <t>Aantal pantry's</t>
  </si>
  <si>
    <t>Dieptereiniging sanitair</t>
  </si>
  <si>
    <t>Totaal: 4a. Glasbewassing</t>
  </si>
  <si>
    <t>Totaal: 4b. Gevelonderhoud</t>
  </si>
  <si>
    <t>Uurtarief za en zo</t>
  </si>
  <si>
    <t>Uurtarief feestdag</t>
  </si>
  <si>
    <t>Uurtarief toezicht za-zo</t>
  </si>
  <si>
    <t>Uurtarief toezicht feestdag</t>
  </si>
  <si>
    <r>
      <rPr>
        <b/>
        <sz val="11"/>
        <color rgb="FF586574"/>
        <rFont val="Pt sans"/>
        <family val="2"/>
        <scheme val="major"/>
      </rPr>
      <t>Onderdeel 3a: Sanitaire middelen (huur)</t>
    </r>
    <r>
      <rPr>
        <sz val="11"/>
        <rFont val="Pt sans"/>
        <family val="2"/>
        <scheme val="minor"/>
      </rPr>
      <t xml:space="preserve">
</t>
    </r>
    <r>
      <rPr>
        <sz val="10"/>
        <color rgb="FF586574"/>
        <rFont val="Pt sans"/>
        <family val="2"/>
        <scheme val="minor"/>
      </rPr>
      <t xml:space="preserve">In dit tabblad dienen de kosten voor de sanitaire middelen te worden opgenomen. Opdrachtnemer dient hier een huurprijs per stuk per maand op te geven, inclusief de verbruiksartikelen. Op basis van het aantal dispensers zoals aangegeven dient Opdrachtnemer een totaalprijs per jaar op te geven. </t>
    </r>
  </si>
  <si>
    <t>3. Sanitaire middelen</t>
  </si>
  <si>
    <t>Luchtverfrisser incl. navulling</t>
  </si>
  <si>
    <t>Afvalbak</t>
  </si>
  <si>
    <t>Totaalprijs sanitaire middelen</t>
  </si>
  <si>
    <t>Totaal: 3. Sanitaire middelen (huur)</t>
  </si>
  <si>
    <t>Gladheidsbestrijding</t>
  </si>
  <si>
    <t>Pantryservice</t>
  </si>
  <si>
    <t>Uitvoeren van gladheidsbestrijding, inclusief materialen en middelen</t>
  </si>
  <si>
    <t>Prijs per m2 licht reinigen ex. BTW</t>
  </si>
  <si>
    <t>Prijs per beurt ex BTW</t>
  </si>
  <si>
    <t>Totaal per jaar ex. BTW</t>
  </si>
  <si>
    <t>Prijs per m2 intensief reinigen ex. BTW</t>
  </si>
  <si>
    <t>Prijs per m2 licht conserveren ex. BTW</t>
  </si>
  <si>
    <t>Prijs per m2 intenstief conserveren ex. BTW</t>
  </si>
  <si>
    <t>Afroep</t>
  </si>
  <si>
    <t>Totaal reguliere en periodieke schoonmaak</t>
  </si>
  <si>
    <t>Norm per m² per uur</t>
  </si>
  <si>
    <t>Correctiefactor norm</t>
  </si>
  <si>
    <t>Door leverancier zelf</t>
  </si>
  <si>
    <t>Beheer en verzorging van pantry's conform beschrijving PVE</t>
  </si>
  <si>
    <t>Computer apparatuur</t>
  </si>
  <si>
    <t>Reinigen computer apparatuur</t>
  </si>
  <si>
    <t>Aantal werkplekken</t>
  </si>
  <si>
    <t xml:space="preserve">Prijs per beurt (gemiddeld) ex. BTW </t>
  </si>
  <si>
    <t>Whiteboards op werkplek/vergaderplek reinigen</t>
  </si>
  <si>
    <t>Grondig schoonmaken van het te beschrijven gedeelte van whiteboards. Prijs per whiteboard.</t>
  </si>
  <si>
    <t>Printer</t>
  </si>
  <si>
    <t>Marmeren panelen</t>
  </si>
  <si>
    <t>Aantallen jan. t/m juli 2026</t>
  </si>
  <si>
    <t>Huidige aantallen/verbruik sanitaire artikelen ter indicatie (hier kunnen geen rechten aan worden ontleend)</t>
  </si>
  <si>
    <t>Fullservice dameshygiene container per 4 weken</t>
  </si>
  <si>
    <t>Fullservice luchtverfrisser aerosol systeem</t>
  </si>
  <si>
    <t>Service toiletborstel garnituur</t>
  </si>
  <si>
    <t>Vouwhanddoekpapier Z-vouw 2-laags cellulose 24x22cm per 16x200st.</t>
  </si>
  <si>
    <t>Compactrol toiletpapier 100m. 900 vel 2-laags tissue per 24 rol</t>
  </si>
  <si>
    <t>Afvalzak 70x110cm T20 blauw</t>
  </si>
  <si>
    <t>Pedaalemmerzak 50x55 zwart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</si>
</sst>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quot;€&quot;\ * #,##0.00_ ;_ &quot;€&quot;\ * \-#,##0.00_ ;_ &quot;€&quot;\ * &quot;-&quot;??_ ;_ @_ "/>
    <numFmt numFmtId="43" formatCode="_ * #,##0.00_ ;_ * \-#,##0.00_ ;_ * &quot;-&quot;??_ ;_ @_ "/>
    <numFmt numFmtId="164" formatCode="000"/>
    <numFmt numFmtId="165" formatCode="_-* #,##0.00_-;_-* #,##0.00\-;_-* &quot;-&quot;??_-;_-@_-"/>
    <numFmt numFmtId="166" formatCode="&quot;€&quot;\ #,##0.00"/>
    <numFmt numFmtId="167" formatCode="_-* #,##0_-;_-* #,##0\-;_-* &quot;-&quot;??_-;_-@_-"/>
    <numFmt numFmtId="168" formatCode="0.000%"/>
    <numFmt numFmtId="169" formatCode="_-&quot;€&quot;\ * #,##0.00_-;_-&quot;€&quot;\ * #,##0.00\-;_-&quot;€&quot;\ * &quot;-&quot;??_-;_-@_-"/>
    <numFmt numFmtId="170" formatCode="#,##0.00_ ;\-#,##0.00\ "/>
    <numFmt numFmtId="171" formatCode="#,##0.0"/>
    <numFmt numFmtId="172" formatCode="_ [$€-413]\ * #,##0.00_ ;_ [$€-413]\ * \-#,##0.00_ ;_ [$€-413]\ * &quot;-&quot;??_ ;_ @_ "/>
    <numFmt numFmtId="173" formatCode="_ * #,##0_ ;_ * \-#,##0_ ;_ * &quot;-&quot;??_ ;_ @_ "/>
  </numFmts>
  <fonts count="48" x14ac:knownFonts="1">
    <font>
      <sz val="11"/>
      <color theme="1"/>
      <name val="Pt sans"/>
      <family val="2"/>
      <scheme val="minor"/>
    </font>
    <font>
      <sz val="11"/>
      <color theme="1"/>
      <name val="Pt sans"/>
      <family val="2"/>
      <scheme val="minor"/>
    </font>
    <font>
      <b/>
      <sz val="11"/>
      <color theme="1"/>
      <name val="Pt sans"/>
      <family val="2"/>
      <scheme val="minor"/>
    </font>
    <font>
      <sz val="10"/>
      <name val="Arial"/>
      <family val="2"/>
    </font>
    <font>
      <sz val="11"/>
      <name val="Pt sans"/>
      <family val="2"/>
      <scheme val="minor"/>
    </font>
    <font>
      <b/>
      <sz val="11"/>
      <name val="Pt sans"/>
      <family val="2"/>
      <scheme val="minor"/>
    </font>
    <font>
      <b/>
      <sz val="11"/>
      <color indexed="10"/>
      <name val="Pt sans"/>
      <family val="2"/>
      <scheme val="minor"/>
    </font>
    <font>
      <sz val="10"/>
      <name val="Pt sans"/>
      <family val="2"/>
      <scheme val="minor"/>
    </font>
    <font>
      <b/>
      <sz val="10"/>
      <color rgb="FFFF0000"/>
      <name val="Pt sans"/>
      <family val="2"/>
      <scheme val="minor"/>
    </font>
    <font>
      <sz val="11"/>
      <color theme="3"/>
      <name val="Pt sans"/>
      <family val="2"/>
      <scheme val="minor"/>
    </font>
    <font>
      <sz val="10"/>
      <name val="MS Sans Serif"/>
      <family val="2"/>
    </font>
    <font>
      <sz val="11"/>
      <color indexed="10"/>
      <name val="Pt sans"/>
      <family val="2"/>
      <scheme val="minor"/>
    </font>
    <font>
      <sz val="10"/>
      <color theme="1"/>
      <name val="Arial"/>
      <family val="2"/>
    </font>
    <font>
      <sz val="11"/>
      <name val="Arial"/>
      <family val="2"/>
    </font>
    <font>
      <sz val="10"/>
      <color indexed="8"/>
      <name val="MS Sans Serif"/>
      <family val="2"/>
    </font>
    <font>
      <sz val="11"/>
      <name val="Calibri"/>
      <family val="2"/>
    </font>
    <font>
      <sz val="11"/>
      <color rgb="FFFF0000"/>
      <name val="Calibri"/>
      <family val="2"/>
    </font>
    <font>
      <sz val="10"/>
      <color theme="0"/>
      <name val="Pt sans"/>
      <family val="2"/>
      <scheme val="minor"/>
    </font>
    <font>
      <sz val="10"/>
      <color rgb="FF586574"/>
      <name val="Pt sans"/>
      <family val="2"/>
      <scheme val="minor"/>
    </font>
    <font>
      <sz val="10"/>
      <color rgb="FFFF0000"/>
      <name val="Pt sans"/>
      <family val="2"/>
      <scheme val="minor"/>
    </font>
    <font>
      <b/>
      <sz val="10"/>
      <name val="Pt sans"/>
      <family val="2"/>
      <scheme val="minor"/>
    </font>
    <font>
      <sz val="10"/>
      <color theme="1"/>
      <name val="Pt sans"/>
      <family val="2"/>
      <scheme val="minor"/>
    </font>
    <font>
      <b/>
      <sz val="10"/>
      <color theme="1"/>
      <name val="Pt sans"/>
      <family val="2"/>
      <scheme val="minor"/>
    </font>
    <font>
      <b/>
      <sz val="10"/>
      <color rgb="FF586574"/>
      <name val="Pt sans"/>
      <family val="2"/>
      <scheme val="minor"/>
    </font>
    <font>
      <sz val="10"/>
      <name val="Calibri"/>
      <family val="2"/>
    </font>
    <font>
      <sz val="10"/>
      <color rgb="FFFF0000"/>
      <name val="Pt sans"/>
      <family val="2"/>
      <scheme val="major"/>
    </font>
    <font>
      <sz val="10"/>
      <color rgb="FF586574"/>
      <name val="Pt sans"/>
      <family val="2"/>
      <scheme val="major"/>
    </font>
    <font>
      <b/>
      <sz val="10"/>
      <name val="Pt sans"/>
      <family val="2"/>
      <scheme val="major"/>
    </font>
    <font>
      <b/>
      <sz val="10"/>
      <color rgb="FF586574"/>
      <name val="Pt sans"/>
      <family val="2"/>
      <scheme val="major"/>
    </font>
    <font>
      <sz val="10"/>
      <name val="Pt sans"/>
      <family val="2"/>
      <scheme val="major"/>
    </font>
    <font>
      <sz val="10"/>
      <color theme="1"/>
      <name val="Pt sans"/>
      <family val="2"/>
      <scheme val="major"/>
    </font>
    <font>
      <b/>
      <i/>
      <sz val="10"/>
      <color indexed="62"/>
      <name val="Pt sans"/>
      <family val="2"/>
      <scheme val="minor"/>
    </font>
    <font>
      <b/>
      <i/>
      <sz val="10"/>
      <color indexed="18"/>
      <name val="Pt sans"/>
      <family val="2"/>
      <scheme val="minor"/>
    </font>
    <font>
      <sz val="10"/>
      <color indexed="9"/>
      <name val="Pt sans"/>
      <family val="2"/>
      <scheme val="minor"/>
    </font>
    <font>
      <sz val="10"/>
      <color indexed="18"/>
      <name val="Pt sans"/>
      <family val="2"/>
      <scheme val="minor"/>
    </font>
    <font>
      <b/>
      <sz val="11"/>
      <color rgb="FF586574"/>
      <name val="Pt sans"/>
      <family val="2"/>
      <scheme val="major"/>
    </font>
    <font>
      <b/>
      <sz val="11"/>
      <color rgb="FF586574"/>
      <name val="Pt sans"/>
      <family val="2"/>
      <scheme val="minor"/>
    </font>
    <font>
      <b/>
      <sz val="11"/>
      <color theme="0"/>
      <name val="Pt sans"/>
      <family val="2"/>
      <scheme val="minor"/>
    </font>
    <font>
      <vertAlign val="superscript"/>
      <sz val="10"/>
      <color theme="0"/>
      <name val="Pt sans"/>
      <family val="2"/>
      <scheme val="minor"/>
    </font>
    <font>
      <sz val="10"/>
      <color theme="0"/>
      <name val="Pt sans"/>
      <family val="2"/>
      <scheme val="major"/>
    </font>
    <font>
      <sz val="11"/>
      <color rgb="FF586574"/>
      <name val="Pt sans"/>
      <family val="2"/>
      <scheme val="minor"/>
    </font>
    <font>
      <b/>
      <sz val="12"/>
      <color rgb="FFF28A05"/>
      <name val="Pt sans"/>
      <family val="2"/>
      <scheme val="major"/>
    </font>
    <font>
      <b/>
      <sz val="14"/>
      <color rgb="FFF28A05"/>
      <name val="Pt sans"/>
      <family val="2"/>
      <scheme val="major"/>
    </font>
    <font>
      <sz val="10"/>
      <color rgb="FF006100"/>
      <name val="Pt sans"/>
      <family val="2"/>
      <scheme val="minor"/>
    </font>
    <font>
      <sz val="10"/>
      <color rgb="FF9C5700"/>
      <name val="Pt sans"/>
      <family val="2"/>
      <scheme val="minor"/>
    </font>
    <font>
      <sz val="11"/>
      <color rgb="FFFF0000"/>
      <name val="Pt sans"/>
      <family val="2"/>
      <scheme val="minor"/>
    </font>
    <font>
      <b/>
      <sz val="12"/>
      <color rgb="FFF28A05"/>
      <name val="Open Sans"/>
      <family val="2"/>
    </font>
    <font>
      <sz val="10"/>
      <color theme="0" tint="-0.14999847407452621"/>
      <name val="Pt sans"/>
      <family val="2"/>
      <scheme val="major"/>
    </font>
  </fonts>
  <fills count="2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586574"/>
        <bgColor indexed="64"/>
      </patternFill>
    </fill>
    <fill>
      <patternFill patternType="solid">
        <fgColor theme="0"/>
        <bgColor indexed="29"/>
      </patternFill>
    </fill>
    <fill>
      <patternFill patternType="solid">
        <fgColor theme="0" tint="-0.499984740745262"/>
        <bgColor indexed="64"/>
      </patternFill>
    </fill>
    <fill>
      <patternFill patternType="solid">
        <fgColor rgb="FFF2F2F2"/>
        <bgColor indexed="64"/>
      </patternFill>
    </fill>
    <fill>
      <patternFill patternType="solid">
        <fgColor theme="1"/>
        <bgColor indexed="64"/>
      </patternFill>
    </fill>
    <fill>
      <patternFill patternType="solid">
        <fgColor theme="9"/>
        <bgColor indexed="64"/>
      </patternFill>
    </fill>
    <fill>
      <patternFill patternType="solid">
        <fgColor theme="9"/>
        <bgColor indexed="22"/>
      </patternFill>
    </fill>
    <fill>
      <patternFill patternType="solid">
        <fgColor theme="0" tint="-0.14999847407452621"/>
        <bgColor indexed="64"/>
      </patternFill>
    </fill>
    <fill>
      <patternFill patternType="solid">
        <fgColor rgb="FFC6EFCE"/>
      </patternFill>
    </fill>
    <fill>
      <patternFill patternType="solid">
        <fgColor rgb="FFFFEB9C"/>
      </patternFill>
    </fill>
    <fill>
      <patternFill patternType="solid">
        <fgColor theme="4" tint="0.79998168889431442"/>
        <bgColor indexed="64"/>
      </patternFill>
    </fill>
    <fill>
      <patternFill patternType="solid">
        <fgColor rgb="FFFDDBAD"/>
        <bgColor indexed="64"/>
      </patternFill>
    </fill>
    <fill>
      <patternFill patternType="solid">
        <fgColor theme="6"/>
        <bgColor indexed="64"/>
      </patternFill>
    </fill>
    <fill>
      <patternFill patternType="solid">
        <fgColor rgb="FFFDDBAD"/>
        <bgColor indexed="22"/>
      </patternFill>
    </fill>
    <fill>
      <patternFill patternType="solid">
        <fgColor theme="3" tint="-0.74999237037263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top/>
      <bottom/>
      <diagonal/>
    </border>
    <border>
      <left/>
      <right style="thin">
        <color rgb="FF586574"/>
      </right>
      <top/>
      <bottom/>
      <diagonal/>
    </border>
    <border>
      <left style="thin">
        <color rgb="FF586574"/>
      </left>
      <right/>
      <top style="thin">
        <color rgb="FF586574"/>
      </top>
      <bottom style="thin">
        <color rgb="FF586574"/>
      </bottom>
      <diagonal/>
    </border>
    <border>
      <left/>
      <right/>
      <top style="thin">
        <color rgb="FF586574"/>
      </top>
      <bottom style="thin">
        <color rgb="FF586574"/>
      </bottom>
      <diagonal/>
    </border>
    <border>
      <left/>
      <right style="thin">
        <color rgb="FF586574"/>
      </right>
      <top style="thin">
        <color rgb="FF586574"/>
      </top>
      <bottom style="thin">
        <color rgb="FF586574"/>
      </bottom>
      <diagonal/>
    </border>
    <border>
      <left style="medium">
        <color rgb="FF586574"/>
      </left>
      <right style="medium">
        <color rgb="FF586574"/>
      </right>
      <top style="medium">
        <color rgb="FF586574"/>
      </top>
      <bottom style="medium">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right/>
      <top style="medium">
        <color rgb="FF586574"/>
      </top>
      <bottom style="medium">
        <color rgb="FF586574"/>
      </bottom>
      <diagonal/>
    </border>
    <border>
      <left/>
      <right style="medium">
        <color rgb="FF586574"/>
      </right>
      <top style="medium">
        <color rgb="FF586574"/>
      </top>
      <bottom style="medium">
        <color rgb="FF586574"/>
      </bottom>
      <diagonal/>
    </border>
    <border>
      <left style="medium">
        <color rgb="FF586574"/>
      </left>
      <right/>
      <top style="medium">
        <color rgb="FF586574"/>
      </top>
      <bottom/>
      <diagonal/>
    </border>
    <border>
      <left/>
      <right/>
      <top style="medium">
        <color rgb="FF586574"/>
      </top>
      <bottom/>
      <diagonal/>
    </border>
    <border>
      <left/>
      <right style="medium">
        <color rgb="FF586574"/>
      </right>
      <top style="medium">
        <color rgb="FF586574"/>
      </top>
      <bottom/>
      <diagonal/>
    </border>
    <border>
      <left style="thin">
        <color rgb="FF586574"/>
      </left>
      <right style="thin">
        <color rgb="FF586574"/>
      </right>
      <top style="medium">
        <color rgb="FF586574"/>
      </top>
      <bottom style="thin">
        <color rgb="FF586574"/>
      </bottom>
      <diagonal/>
    </border>
    <border>
      <left style="thin">
        <color rgb="FF586574"/>
      </left>
      <right style="medium">
        <color rgb="FF586574"/>
      </right>
      <top style="medium">
        <color rgb="FF586574"/>
      </top>
      <bottom style="thin">
        <color rgb="FF586574"/>
      </bottom>
      <diagonal/>
    </border>
    <border>
      <left style="thin">
        <color rgb="FF586574"/>
      </left>
      <right style="medium">
        <color rgb="FF586574"/>
      </right>
      <top style="thin">
        <color rgb="FF586574"/>
      </top>
      <bottom style="thin">
        <color rgb="FF586574"/>
      </bottom>
      <diagonal/>
    </border>
    <border>
      <left style="thin">
        <color rgb="FF586574"/>
      </left>
      <right style="thin">
        <color rgb="FF586574"/>
      </right>
      <top/>
      <bottom style="thin">
        <color rgb="FF586574"/>
      </bottom>
      <diagonal/>
    </border>
    <border diagonalUp="1">
      <left style="thin">
        <color rgb="FF586574"/>
      </left>
      <right style="thin">
        <color rgb="FF586574"/>
      </right>
      <top style="thin">
        <color rgb="FF586574"/>
      </top>
      <bottom style="thin">
        <color rgb="FF586574"/>
      </bottom>
      <diagonal style="thin">
        <color auto="1"/>
      </diagonal>
    </border>
    <border>
      <left style="medium">
        <color rgb="FF586574"/>
      </left>
      <right/>
      <top/>
      <bottom/>
      <diagonal/>
    </border>
    <border>
      <left/>
      <right style="medium">
        <color rgb="FF586574"/>
      </right>
      <top/>
      <bottom/>
      <diagonal/>
    </border>
    <border>
      <left style="medium">
        <color rgb="FF586574"/>
      </left>
      <right/>
      <top/>
      <bottom style="medium">
        <color rgb="FF586574"/>
      </bottom>
      <diagonal/>
    </border>
    <border>
      <left style="medium">
        <color rgb="FF586574"/>
      </left>
      <right style="medium">
        <color rgb="FF586574"/>
      </right>
      <top style="double">
        <color rgb="FF586574"/>
      </top>
      <bottom style="medium">
        <color rgb="FF586574"/>
      </bottom>
      <diagonal/>
    </border>
    <border>
      <left/>
      <right/>
      <top style="double">
        <color rgb="FF586574"/>
      </top>
      <bottom style="double">
        <color rgb="FF586574"/>
      </bottom>
      <diagonal/>
    </border>
    <border>
      <left style="medium">
        <color rgb="FF586574"/>
      </left>
      <right/>
      <top style="double">
        <color indexed="64"/>
      </top>
      <bottom style="double">
        <color indexed="64"/>
      </bottom>
      <diagonal/>
    </border>
    <border>
      <left style="medium">
        <color rgb="FF586574"/>
      </left>
      <right style="thin">
        <color rgb="FF586574"/>
      </right>
      <top/>
      <bottom style="double">
        <color rgb="FF586574"/>
      </bottom>
      <diagonal/>
    </border>
    <border>
      <left style="medium">
        <color rgb="FF586574"/>
      </left>
      <right style="thin">
        <color rgb="FF586574"/>
      </right>
      <top/>
      <bottom/>
      <diagonal/>
    </border>
    <border>
      <left style="medium">
        <color rgb="FF586574"/>
      </left>
      <right style="hair">
        <color rgb="FF586574"/>
      </right>
      <top style="hair">
        <color indexed="64"/>
      </top>
      <bottom style="hair">
        <color rgb="FF586574"/>
      </bottom>
      <diagonal/>
    </border>
    <border>
      <left style="hair">
        <color rgb="FF586574"/>
      </left>
      <right style="medium">
        <color rgb="FF586574"/>
      </right>
      <top style="hair">
        <color indexed="64"/>
      </top>
      <bottom style="hair">
        <color rgb="FF586574"/>
      </bottom>
      <diagonal/>
    </border>
    <border>
      <left style="medium">
        <color rgb="FF586574"/>
      </left>
      <right style="hair">
        <color rgb="FF586574"/>
      </right>
      <top style="hair">
        <color rgb="FF586574"/>
      </top>
      <bottom style="hair">
        <color rgb="FF586574"/>
      </bottom>
      <diagonal/>
    </border>
    <border>
      <left style="hair">
        <color rgb="FF586574"/>
      </left>
      <right style="medium">
        <color rgb="FF586574"/>
      </right>
      <top style="hair">
        <color rgb="FF586574"/>
      </top>
      <bottom style="hair">
        <color rgb="FF586574"/>
      </bottom>
      <diagonal/>
    </border>
    <border>
      <left style="medium">
        <color rgb="FF586574"/>
      </left>
      <right style="hair">
        <color rgb="FF586574"/>
      </right>
      <top style="hair">
        <color rgb="FF586574"/>
      </top>
      <bottom style="double">
        <color rgb="FF586574"/>
      </bottom>
      <diagonal/>
    </border>
    <border>
      <left style="hair">
        <color rgb="FF586574"/>
      </left>
      <right style="medium">
        <color rgb="FF586574"/>
      </right>
      <top style="hair">
        <color rgb="FF586574"/>
      </top>
      <bottom style="double">
        <color rgb="FF586574"/>
      </bottom>
      <diagonal/>
    </border>
    <border>
      <left/>
      <right style="medium">
        <color rgb="FF586574"/>
      </right>
      <top style="medium">
        <color rgb="FF586574"/>
      </top>
      <bottom style="hair">
        <color rgb="FF586574"/>
      </bottom>
      <diagonal/>
    </border>
    <border>
      <left/>
      <right style="medium">
        <color rgb="FF586574"/>
      </right>
      <top style="hair">
        <color rgb="FF586574"/>
      </top>
      <bottom style="hair">
        <color rgb="FF586574"/>
      </bottom>
      <diagonal/>
    </border>
    <border>
      <left/>
      <right style="medium">
        <color rgb="FF586574"/>
      </right>
      <top style="hair">
        <color rgb="FF586574"/>
      </top>
      <bottom style="double">
        <color rgb="FF586574"/>
      </bottom>
      <diagonal/>
    </border>
    <border>
      <left/>
      <right style="medium">
        <color rgb="FF586574"/>
      </right>
      <top/>
      <bottom style="medium">
        <color rgb="FF586574"/>
      </bottom>
      <diagonal/>
    </border>
    <border>
      <left style="thin">
        <color rgb="FF586574"/>
      </left>
      <right style="thin">
        <color rgb="FF586574"/>
      </right>
      <top style="thin">
        <color rgb="FF586574"/>
      </top>
      <bottom/>
      <diagonal/>
    </border>
    <border>
      <left style="thin">
        <color theme="1"/>
      </left>
      <right style="thin">
        <color theme="1"/>
      </right>
      <top style="thin">
        <color theme="1"/>
      </top>
      <bottom style="thin">
        <color theme="1"/>
      </bottom>
      <diagonal/>
    </border>
    <border>
      <left style="thin">
        <color rgb="FF586574"/>
      </left>
      <right style="thin">
        <color rgb="FF586574"/>
      </right>
      <top/>
      <bottom/>
      <diagonal/>
    </border>
    <border>
      <left/>
      <right style="medium">
        <color rgb="FF586574"/>
      </right>
      <top style="thin">
        <color rgb="FF586574"/>
      </top>
      <bottom style="thin">
        <color rgb="FF586574"/>
      </bottom>
      <diagonal/>
    </border>
    <border>
      <left style="thin">
        <color rgb="FF586574"/>
      </left>
      <right style="thin">
        <color rgb="FF586574"/>
      </right>
      <top style="thin">
        <color rgb="FF586574"/>
      </top>
      <bottom style="medium">
        <color rgb="FF586574"/>
      </bottom>
      <diagonal/>
    </border>
  </borders>
  <cellStyleXfs count="19">
    <xf numFmtId="0" fontId="0" fillId="0" borderId="0"/>
    <xf numFmtId="44" fontId="1" fillId="0" borderId="0" applyFont="0" applyFill="0" applyBorder="0" applyAlignment="0" applyProtection="0"/>
    <xf numFmtId="0" fontId="3" fillId="0" borderId="0" applyFill="0"/>
    <xf numFmtId="0" fontId="3" fillId="0" borderId="0"/>
    <xf numFmtId="0" fontId="1" fillId="0" borderId="0"/>
    <xf numFmtId="0" fontId="10" fillId="0" borderId="0"/>
    <xf numFmtId="0" fontId="3" fillId="0" borderId="0"/>
    <xf numFmtId="0" fontId="3" fillId="0" borderId="0" applyBorder="0" applyProtection="0"/>
    <xf numFmtId="165" fontId="10" fillId="0" borderId="0" applyFont="0" applyFill="0" applyBorder="0" applyAlignment="0" applyProtection="0"/>
    <xf numFmtId="0" fontId="12" fillId="0" borderId="0"/>
    <xf numFmtId="0" fontId="14" fillId="0" borderId="0"/>
    <xf numFmtId="0" fontId="3" fillId="0" borderId="0"/>
    <xf numFmtId="165" fontId="3" fillId="0" borderId="0" applyFont="0" applyFill="0" applyBorder="0" applyAlignment="0" applyProtection="0"/>
    <xf numFmtId="0" fontId="43" fillId="13" borderId="0" applyNumberFormat="0" applyBorder="0" applyAlignment="0" applyProtection="0"/>
    <xf numFmtId="0" fontId="44" fillId="14" borderId="0" applyNumberFormat="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296">
    <xf numFmtId="0" fontId="0" fillId="0" borderId="0" xfId="0"/>
    <xf numFmtId="0" fontId="4" fillId="0" borderId="0" xfId="3" applyFont="1"/>
    <xf numFmtId="0" fontId="6" fillId="0" borderId="0" xfId="3" applyFont="1"/>
    <xf numFmtId="0" fontId="7" fillId="0" borderId="0" xfId="3" applyFont="1"/>
    <xf numFmtId="0" fontId="1" fillId="0" borderId="0" xfId="4"/>
    <xf numFmtId="0" fontId="1" fillId="2" borderId="0" xfId="0" applyFont="1" applyFill="1" applyAlignment="1">
      <alignment horizontal="left"/>
    </xf>
    <xf numFmtId="0" fontId="9" fillId="2" borderId="0" xfId="0" applyFont="1" applyFill="1" applyAlignment="1">
      <alignment vertical="center"/>
    </xf>
    <xf numFmtId="4" fontId="9" fillId="2" borderId="0" xfId="0" applyNumberFormat="1" applyFont="1" applyFill="1" applyAlignment="1">
      <alignment vertical="center"/>
    </xf>
    <xf numFmtId="0" fontId="1" fillId="2" borderId="0" xfId="0" applyFont="1" applyFill="1"/>
    <xf numFmtId="44" fontId="9" fillId="2" borderId="0" xfId="0" applyNumberFormat="1" applyFont="1" applyFill="1" applyAlignment="1">
      <alignment vertical="center"/>
    </xf>
    <xf numFmtId="44" fontId="1" fillId="2" borderId="0" xfId="0" applyNumberFormat="1" applyFont="1" applyFill="1"/>
    <xf numFmtId="4" fontId="1" fillId="2" borderId="0" xfId="0" applyNumberFormat="1" applyFont="1" applyFill="1"/>
    <xf numFmtId="0" fontId="2" fillId="0" borderId="0" xfId="0" applyFont="1" applyAlignment="1">
      <alignment horizontal="left" vertical="top"/>
    </xf>
    <xf numFmtId="0" fontId="11" fillId="0" borderId="0" xfId="0" applyFont="1"/>
    <xf numFmtId="0" fontId="4" fillId="0" borderId="0" xfId="0" applyFont="1"/>
    <xf numFmtId="0" fontId="13" fillId="0" borderId="0" xfId="3" applyFont="1"/>
    <xf numFmtId="4" fontId="13" fillId="0" borderId="0" xfId="3" applyNumberFormat="1" applyFont="1"/>
    <xf numFmtId="44" fontId="13" fillId="0" borderId="0" xfId="3" applyNumberFormat="1" applyFont="1"/>
    <xf numFmtId="0" fontId="15" fillId="0" borderId="0" xfId="3" applyFont="1" applyAlignment="1">
      <alignment horizontal="left"/>
    </xf>
    <xf numFmtId="0" fontId="16" fillId="0" borderId="0" xfId="3" applyFont="1" applyAlignment="1">
      <alignment horizontal="left"/>
    </xf>
    <xf numFmtId="3" fontId="15" fillId="0" borderId="0" xfId="3" applyNumberFormat="1" applyFont="1" applyAlignment="1">
      <alignment horizontal="left"/>
    </xf>
    <xf numFmtId="4" fontId="15" fillId="0" borderId="0" xfId="3" applyNumberFormat="1" applyFont="1" applyAlignment="1">
      <alignment horizontal="left"/>
    </xf>
    <xf numFmtId="0" fontId="18" fillId="0" borderId="2" xfId="4" applyFont="1" applyBorder="1" applyAlignment="1">
      <alignment horizontal="left"/>
    </xf>
    <xf numFmtId="0" fontId="18" fillId="2" borderId="2" xfId="4" applyFont="1" applyFill="1" applyBorder="1" applyAlignment="1">
      <alignment horizontal="left" vertical="top" wrapText="1"/>
    </xf>
    <xf numFmtId="44" fontId="18" fillId="2" borderId="2" xfId="1" applyFont="1" applyFill="1" applyBorder="1"/>
    <xf numFmtId="0" fontId="18" fillId="0" borderId="2" xfId="4" applyFont="1" applyBorder="1" applyAlignment="1">
      <alignment horizontal="left" vertical="top" wrapText="1"/>
    </xf>
    <xf numFmtId="0" fontId="23" fillId="0" borderId="9" xfId="4" applyFont="1" applyBorder="1" applyAlignment="1">
      <alignment horizontal="left"/>
    </xf>
    <xf numFmtId="0" fontId="23" fillId="2" borderId="1" xfId="0" applyFont="1" applyFill="1" applyBorder="1"/>
    <xf numFmtId="4" fontId="23" fillId="2" borderId="1" xfId="5" applyNumberFormat="1" applyFont="1" applyFill="1" applyBorder="1" applyAlignment="1">
      <alignment horizontal="right" vertical="center"/>
    </xf>
    <xf numFmtId="2" fontId="18" fillId="3" borderId="2" xfId="0" applyNumberFormat="1" applyFont="1" applyFill="1" applyBorder="1"/>
    <xf numFmtId="1" fontId="18" fillId="3" borderId="2" xfId="0" applyNumberFormat="1" applyFont="1" applyFill="1" applyBorder="1" applyAlignment="1">
      <alignment horizontal="left"/>
    </xf>
    <xf numFmtId="164" fontId="18" fillId="3" borderId="2" xfId="0" applyNumberFormat="1" applyFont="1" applyFill="1" applyBorder="1" applyAlignment="1">
      <alignment horizontal="left"/>
    </xf>
    <xf numFmtId="0" fontId="18" fillId="3" borderId="2" xfId="0" applyFont="1" applyFill="1" applyBorder="1"/>
    <xf numFmtId="4" fontId="18" fillId="3" borderId="2" xfId="0" applyNumberFormat="1" applyFont="1" applyFill="1" applyBorder="1" applyAlignment="1">
      <alignment horizontal="right"/>
    </xf>
    <xf numFmtId="0" fontId="18" fillId="3" borderId="2" xfId="0" applyFont="1" applyFill="1" applyBorder="1" applyAlignment="1">
      <alignment horizontal="left"/>
    </xf>
    <xf numFmtId="4" fontId="18" fillId="2" borderId="2" xfId="0" applyNumberFormat="1" applyFont="1" applyFill="1" applyBorder="1"/>
    <xf numFmtId="0" fontId="18" fillId="3" borderId="2" xfId="9" applyFont="1" applyFill="1" applyBorder="1" applyAlignment="1">
      <alignment horizontal="left"/>
    </xf>
    <xf numFmtId="0" fontId="18" fillId="3" borderId="2" xfId="9" applyFont="1" applyFill="1" applyBorder="1"/>
    <xf numFmtId="0" fontId="18" fillId="3" borderId="2" xfId="9" applyFont="1" applyFill="1" applyBorder="1" applyAlignment="1">
      <alignment vertical="center"/>
    </xf>
    <xf numFmtId="4" fontId="18" fillId="3" borderId="2" xfId="9" applyNumberFormat="1" applyFont="1" applyFill="1" applyBorder="1"/>
    <xf numFmtId="9" fontId="18" fillId="3" borderId="2" xfId="0" applyNumberFormat="1" applyFont="1" applyFill="1" applyBorder="1"/>
    <xf numFmtId="0" fontId="24" fillId="2" borderId="0" xfId="7" applyFont="1" applyFill="1" applyBorder="1"/>
    <xf numFmtId="4" fontId="24" fillId="2" borderId="0" xfId="3" applyNumberFormat="1" applyFont="1" applyFill="1" applyAlignment="1">
      <alignment horizontal="right"/>
    </xf>
    <xf numFmtId="0" fontId="24" fillId="2" borderId="0" xfId="7" quotePrefix="1" applyFont="1" applyFill="1" applyBorder="1" applyAlignment="1">
      <alignment horizontal="center"/>
    </xf>
    <xf numFmtId="166" fontId="24" fillId="2" borderId="0" xfId="7" quotePrefix="1" applyNumberFormat="1" applyFont="1" applyFill="1" applyBorder="1" applyAlignment="1">
      <alignment horizontal="center"/>
    </xf>
    <xf numFmtId="44" fontId="24" fillId="2" borderId="0" xfId="7" quotePrefix="1" applyNumberFormat="1" applyFont="1" applyFill="1" applyBorder="1" applyAlignment="1">
      <alignment horizontal="center"/>
    </xf>
    <xf numFmtId="0" fontId="23" fillId="3" borderId="5" xfId="3" applyFont="1" applyFill="1" applyBorder="1"/>
    <xf numFmtId="0" fontId="18" fillId="3" borderId="6" xfId="3" applyFont="1" applyFill="1" applyBorder="1"/>
    <xf numFmtId="4" fontId="18" fillId="3" borderId="6" xfId="3" applyNumberFormat="1" applyFont="1" applyFill="1" applyBorder="1"/>
    <xf numFmtId="44" fontId="26" fillId="0" borderId="2" xfId="7" quotePrefix="1" applyNumberFormat="1" applyFont="1" applyBorder="1" applyAlignment="1">
      <alignment horizontal="center"/>
    </xf>
    <xf numFmtId="4" fontId="26" fillId="0" borderId="12" xfId="3" applyNumberFormat="1" applyFont="1" applyBorder="1" applyAlignment="1">
      <alignment horizontal="right"/>
    </xf>
    <xf numFmtId="0" fontId="26" fillId="0" borderId="12" xfId="3" applyFont="1" applyBorder="1" applyAlignment="1">
      <alignment horizontal="center"/>
    </xf>
    <xf numFmtId="0" fontId="26" fillId="0" borderId="12" xfId="3" applyFont="1" applyBorder="1"/>
    <xf numFmtId="44" fontId="28" fillId="0" borderId="8" xfId="7" quotePrefix="1" applyNumberFormat="1" applyFont="1" applyBorder="1" applyAlignment="1">
      <alignment horizontal="center"/>
    </xf>
    <xf numFmtId="0" fontId="13" fillId="2" borderId="0" xfId="3" applyFont="1" applyFill="1"/>
    <xf numFmtId="4" fontId="13" fillId="2" borderId="0" xfId="3" applyNumberFormat="1" applyFont="1" applyFill="1"/>
    <xf numFmtId="44" fontId="13" fillId="2" borderId="0" xfId="3" applyNumberFormat="1" applyFont="1" applyFill="1"/>
    <xf numFmtId="0" fontId="15" fillId="2" borderId="0" xfId="3" applyFont="1" applyFill="1" applyAlignment="1">
      <alignment horizontal="left"/>
    </xf>
    <xf numFmtId="0" fontId="4" fillId="2" borderId="0" xfId="3" applyFont="1" applyFill="1"/>
    <xf numFmtId="0" fontId="3" fillId="2" borderId="0" xfId="3" applyFill="1"/>
    <xf numFmtId="4" fontId="3" fillId="2" borderId="0" xfId="3" applyNumberFormat="1" applyFill="1"/>
    <xf numFmtId="44" fontId="3" fillId="2" borderId="0" xfId="3" applyNumberFormat="1" applyFill="1"/>
    <xf numFmtId="0" fontId="7" fillId="2" borderId="0" xfId="3" applyFont="1" applyFill="1"/>
    <xf numFmtId="0" fontId="5" fillId="2" borderId="0" xfId="3" applyFont="1" applyFill="1"/>
    <xf numFmtId="0" fontId="1" fillId="2" borderId="0" xfId="4" applyFill="1" applyAlignment="1">
      <alignment horizontal="left"/>
    </xf>
    <xf numFmtId="0" fontId="21" fillId="0" borderId="0" xfId="0" applyFont="1" applyAlignment="1">
      <alignment horizontal="left"/>
    </xf>
    <xf numFmtId="0" fontId="21" fillId="0" borderId="0" xfId="0" applyFont="1"/>
    <xf numFmtId="0" fontId="7" fillId="2" borderId="0" xfId="0" applyFont="1" applyFill="1" applyAlignment="1">
      <alignment horizontal="left" vertical="center" wrapText="1"/>
    </xf>
    <xf numFmtId="0" fontId="22" fillId="0" borderId="0" xfId="0" applyFont="1"/>
    <xf numFmtId="0" fontId="7" fillId="2" borderId="0" xfId="7" applyFont="1" applyFill="1" applyBorder="1" applyAlignment="1">
      <alignment vertical="top"/>
    </xf>
    <xf numFmtId="0" fontId="22" fillId="0" borderId="11" xfId="0" applyFont="1" applyBorder="1"/>
    <xf numFmtId="44" fontId="22" fillId="0" borderId="8" xfId="1" applyFont="1" applyBorder="1"/>
    <xf numFmtId="44" fontId="21" fillId="0" borderId="19" xfId="1" applyFont="1" applyBorder="1"/>
    <xf numFmtId="0" fontId="19" fillId="3" borderId="2" xfId="0" applyFont="1" applyFill="1" applyBorder="1"/>
    <xf numFmtId="44" fontId="18" fillId="0" borderId="2" xfId="1" applyFont="1" applyBorder="1"/>
    <xf numFmtId="44" fontId="18" fillId="0" borderId="8" xfId="1" applyFont="1" applyBorder="1"/>
    <xf numFmtId="0" fontId="21" fillId="2" borderId="0" xfId="0" applyFont="1" applyFill="1"/>
    <xf numFmtId="0" fontId="7" fillId="2" borderId="0" xfId="0" applyFont="1" applyFill="1"/>
    <xf numFmtId="0" fontId="7" fillId="2" borderId="0" xfId="0" applyFont="1" applyFill="1" applyAlignment="1">
      <alignment vertical="top"/>
    </xf>
    <xf numFmtId="0" fontId="7" fillId="2" borderId="0" xfId="0" applyFont="1" applyFill="1" applyAlignment="1">
      <alignment vertical="center" wrapText="1"/>
    </xf>
    <xf numFmtId="0" fontId="20" fillId="2" borderId="0" xfId="0" applyFont="1" applyFill="1" applyAlignment="1">
      <alignment vertical="top"/>
    </xf>
    <xf numFmtId="167" fontId="7" fillId="2" borderId="0" xfId="0" applyNumberFormat="1" applyFont="1" applyFill="1" applyAlignment="1">
      <alignment vertical="top"/>
    </xf>
    <xf numFmtId="0" fontId="18" fillId="0" borderId="0" xfId="3" applyFont="1" applyAlignment="1">
      <alignment horizontal="left" vertical="top"/>
    </xf>
    <xf numFmtId="0" fontId="18" fillId="3" borderId="2" xfId="11" applyFont="1" applyFill="1" applyBorder="1" applyAlignment="1">
      <alignment vertical="top" wrapText="1"/>
    </xf>
    <xf numFmtId="0" fontId="18" fillId="3" borderId="2" xfId="11" applyFont="1" applyFill="1" applyBorder="1" applyAlignment="1">
      <alignment horizontal="left" vertical="top" wrapText="1"/>
    </xf>
    <xf numFmtId="0" fontId="18" fillId="3" borderId="2" xfId="3" applyFont="1" applyFill="1" applyBorder="1" applyAlignment="1">
      <alignment horizontal="left" vertical="top"/>
    </xf>
    <xf numFmtId="0" fontId="18" fillId="3" borderId="2" xfId="3" applyFont="1" applyFill="1" applyBorder="1" applyAlignment="1">
      <alignment vertical="top"/>
    </xf>
    <xf numFmtId="0" fontId="18" fillId="2" borderId="0" xfId="3" applyFont="1" applyFill="1" applyAlignment="1">
      <alignment horizontal="left" vertical="top"/>
    </xf>
    <xf numFmtId="0" fontId="22" fillId="2" borderId="0" xfId="0" applyFont="1" applyFill="1"/>
    <xf numFmtId="0" fontId="21" fillId="2" borderId="0" xfId="0" applyFont="1" applyFill="1" applyAlignment="1">
      <alignment horizontal="left"/>
    </xf>
    <xf numFmtId="2" fontId="18" fillId="5" borderId="21" xfId="11" applyNumberFormat="1" applyFont="1" applyFill="1" applyBorder="1" applyAlignment="1">
      <alignment horizontal="center" vertical="top" wrapText="1"/>
    </xf>
    <xf numFmtId="166" fontId="18" fillId="5" borderId="2" xfId="11" applyNumberFormat="1" applyFont="1" applyFill="1" applyBorder="1" applyAlignment="1">
      <alignment vertical="top"/>
    </xf>
    <xf numFmtId="0" fontId="33" fillId="4" borderId="0" xfId="3" applyFont="1" applyFill="1"/>
    <xf numFmtId="0" fontId="20" fillId="0" borderId="0" xfId="3" applyFont="1"/>
    <xf numFmtId="0" fontId="20" fillId="0" borderId="0" xfId="3" applyFont="1" applyAlignment="1">
      <alignment wrapText="1"/>
    </xf>
    <xf numFmtId="0" fontId="33" fillId="2" borderId="0" xfId="3" applyFont="1" applyFill="1" applyAlignment="1">
      <alignment vertical="top"/>
    </xf>
    <xf numFmtId="0" fontId="31" fillId="6" borderId="0" xfId="7" applyFont="1" applyFill="1" applyBorder="1" applyAlignment="1">
      <alignment vertical="center"/>
    </xf>
    <xf numFmtId="0" fontId="32" fillId="6" borderId="0" xfId="7" applyFont="1" applyFill="1" applyBorder="1"/>
    <xf numFmtId="0" fontId="34" fillId="2" borderId="0" xfId="3" applyFont="1" applyFill="1"/>
    <xf numFmtId="0" fontId="20" fillId="2" borderId="0" xfId="3" applyFont="1" applyFill="1"/>
    <xf numFmtId="0" fontId="7" fillId="2" borderId="0" xfId="3" applyFont="1" applyFill="1" applyAlignment="1">
      <alignment vertical="top"/>
    </xf>
    <xf numFmtId="0" fontId="20" fillId="2" borderId="0" xfId="3" applyFont="1" applyFill="1" applyAlignment="1">
      <alignment wrapText="1"/>
    </xf>
    <xf numFmtId="168" fontId="34" fillId="2" borderId="0" xfId="3" applyNumberFormat="1" applyFont="1" applyFill="1" applyAlignment="1">
      <alignment horizontal="center"/>
    </xf>
    <xf numFmtId="0" fontId="18" fillId="4" borderId="22" xfId="3" applyFont="1" applyFill="1" applyBorder="1"/>
    <xf numFmtId="0" fontId="18" fillId="4" borderId="0" xfId="3" applyFont="1" applyFill="1"/>
    <xf numFmtId="0" fontId="18" fillId="0" borderId="22" xfId="3" applyFont="1" applyBorder="1"/>
    <xf numFmtId="0" fontId="18" fillId="0" borderId="0" xfId="3" applyFont="1"/>
    <xf numFmtId="0" fontId="18" fillId="0" borderId="22" xfId="3" applyFont="1" applyBorder="1" applyAlignment="1">
      <alignment horizontal="left"/>
    </xf>
    <xf numFmtId="0" fontId="18" fillId="2" borderId="22" xfId="3" applyFont="1" applyFill="1" applyBorder="1"/>
    <xf numFmtId="9" fontId="18" fillId="2" borderId="22" xfId="3" applyNumberFormat="1" applyFont="1" applyFill="1" applyBorder="1" applyAlignment="1">
      <alignment horizontal="left" vertical="top"/>
    </xf>
    <xf numFmtId="0" fontId="36" fillId="3" borderId="2" xfId="3" applyFont="1" applyFill="1" applyBorder="1" applyAlignment="1">
      <alignment vertical="center" wrapText="1"/>
    </xf>
    <xf numFmtId="0" fontId="36" fillId="3" borderId="2" xfId="3" applyFont="1" applyFill="1" applyBorder="1" applyAlignment="1">
      <alignment vertical="top" wrapText="1"/>
    </xf>
    <xf numFmtId="49" fontId="26" fillId="0" borderId="2" xfId="7" quotePrefix="1" applyNumberFormat="1" applyFont="1" applyBorder="1" applyAlignment="1">
      <alignment horizontal="left"/>
    </xf>
    <xf numFmtId="0" fontId="18" fillId="8" borderId="6" xfId="3" applyFont="1" applyFill="1" applyBorder="1"/>
    <xf numFmtId="0" fontId="23" fillId="2" borderId="0" xfId="0" applyFont="1" applyFill="1"/>
    <xf numFmtId="4" fontId="23" fillId="2" borderId="0" xfId="5" applyNumberFormat="1" applyFont="1" applyFill="1" applyAlignment="1">
      <alignment horizontal="right" vertical="center"/>
    </xf>
    <xf numFmtId="0" fontId="22" fillId="0" borderId="12" xfId="0" applyFont="1" applyBorder="1"/>
    <xf numFmtId="0" fontId="7" fillId="2" borderId="23" xfId="3" applyFont="1" applyFill="1" applyBorder="1" applyAlignment="1">
      <alignment horizontal="left" vertical="top"/>
    </xf>
    <xf numFmtId="0" fontId="7" fillId="2" borderId="23" xfId="3" applyFont="1" applyFill="1" applyBorder="1" applyAlignment="1">
      <alignment vertical="top"/>
    </xf>
    <xf numFmtId="9" fontId="18" fillId="2" borderId="24" xfId="3" applyNumberFormat="1" applyFont="1" applyFill="1" applyBorder="1" applyAlignment="1">
      <alignment horizontal="left" vertical="top"/>
    </xf>
    <xf numFmtId="0" fontId="7" fillId="2" borderId="39" xfId="3" applyFont="1" applyFill="1" applyBorder="1" applyAlignment="1">
      <alignment vertical="top"/>
    </xf>
    <xf numFmtId="0" fontId="41" fillId="2" borderId="0" xfId="3" applyFont="1" applyFill="1"/>
    <xf numFmtId="0" fontId="17" fillId="9" borderId="2" xfId="3" applyFont="1" applyFill="1" applyBorder="1" applyAlignment="1">
      <alignment vertical="top"/>
    </xf>
    <xf numFmtId="0" fontId="17" fillId="9" borderId="40" xfId="0" applyFont="1" applyFill="1" applyBorder="1" applyAlignment="1">
      <alignment vertical="top"/>
    </xf>
    <xf numFmtId="0" fontId="17" fillId="9" borderId="40" xfId="0" applyFont="1" applyFill="1" applyBorder="1" applyAlignment="1">
      <alignment vertical="top" wrapText="1"/>
    </xf>
    <xf numFmtId="4" fontId="17" fillId="9" borderId="40" xfId="0" applyNumberFormat="1" applyFont="1" applyFill="1" applyBorder="1" applyAlignment="1">
      <alignment vertical="top" wrapText="1"/>
    </xf>
    <xf numFmtId="0" fontId="17" fillId="9" borderId="20" xfId="0" applyFont="1" applyFill="1" applyBorder="1" applyAlignment="1">
      <alignment vertical="top"/>
    </xf>
    <xf numFmtId="0" fontId="17" fillId="9" borderId="20" xfId="0" applyFont="1" applyFill="1" applyBorder="1" applyAlignment="1">
      <alignment vertical="top" wrapText="1"/>
    </xf>
    <xf numFmtId="4" fontId="17" fillId="9" borderId="20" xfId="0" applyNumberFormat="1" applyFont="1" applyFill="1" applyBorder="1" applyAlignment="1">
      <alignment vertical="top" wrapText="1"/>
    </xf>
    <xf numFmtId="0" fontId="17" fillId="9" borderId="20" xfId="0" applyFont="1" applyFill="1" applyBorder="1" applyAlignment="1">
      <alignment horizontal="left" vertical="top" wrapText="1"/>
    </xf>
    <xf numFmtId="0" fontId="41" fillId="2" borderId="0" xfId="3" applyFont="1" applyFill="1" applyAlignment="1">
      <alignment horizontal="left" vertical="top"/>
    </xf>
    <xf numFmtId="0" fontId="23" fillId="10" borderId="2" xfId="0" applyFont="1" applyFill="1" applyBorder="1" applyAlignment="1">
      <alignment horizontal="left" vertical="top" wrapText="1"/>
    </xf>
    <xf numFmtId="0" fontId="17" fillId="9" borderId="2" xfId="0" applyFont="1" applyFill="1" applyBorder="1" applyAlignment="1">
      <alignment vertical="center"/>
    </xf>
    <xf numFmtId="0" fontId="17" fillId="9" borderId="2" xfId="0" applyFont="1" applyFill="1" applyBorder="1" applyAlignment="1">
      <alignment vertical="center" wrapText="1"/>
    </xf>
    <xf numFmtId="0" fontId="41" fillId="0" borderId="0" xfId="0" applyFont="1"/>
    <xf numFmtId="0" fontId="17" fillId="9" borderId="2" xfId="0" applyFont="1" applyFill="1" applyBorder="1"/>
    <xf numFmtId="0" fontId="17" fillId="9" borderId="2" xfId="0" applyFont="1" applyFill="1" applyBorder="1" applyAlignment="1">
      <alignment wrapText="1"/>
    </xf>
    <xf numFmtId="49" fontId="39" fillId="9" borderId="2" xfId="3" applyNumberFormat="1" applyFont="1" applyFill="1" applyBorder="1" applyAlignment="1">
      <alignment horizontal="left" vertical="top" wrapText="1"/>
    </xf>
    <xf numFmtId="4" fontId="39" fillId="9" borderId="2" xfId="3" applyNumberFormat="1" applyFont="1" applyFill="1" applyBorder="1" applyAlignment="1">
      <alignment horizontal="left" vertical="top" wrapText="1"/>
    </xf>
    <xf numFmtId="0" fontId="39" fillId="9" borderId="2" xfId="10" applyFont="1" applyFill="1" applyBorder="1" applyAlignment="1">
      <alignment horizontal="left" vertical="top" wrapText="1"/>
    </xf>
    <xf numFmtId="0" fontId="39" fillId="9" borderId="2" xfId="7" applyFont="1" applyFill="1" applyBorder="1" applyAlignment="1">
      <alignment horizontal="left" vertical="top" wrapText="1"/>
    </xf>
    <xf numFmtId="44" fontId="39" fillId="9" borderId="2" xfId="3" applyNumberFormat="1" applyFont="1" applyFill="1" applyBorder="1" applyAlignment="1">
      <alignment horizontal="left" vertical="top" wrapText="1"/>
    </xf>
    <xf numFmtId="0" fontId="41" fillId="2" borderId="0" xfId="3" applyFont="1" applyFill="1" applyAlignment="1">
      <alignment horizontal="left"/>
    </xf>
    <xf numFmtId="0" fontId="17" fillId="9" borderId="14" xfId="0" applyFont="1" applyFill="1" applyBorder="1" applyAlignment="1">
      <alignment vertical="center"/>
    </xf>
    <xf numFmtId="0" fontId="17" fillId="9" borderId="16" xfId="0" applyFont="1" applyFill="1" applyBorder="1" applyAlignment="1">
      <alignment vertical="center"/>
    </xf>
    <xf numFmtId="0" fontId="17" fillId="9" borderId="22" xfId="0" applyFont="1" applyFill="1" applyBorder="1" applyAlignment="1">
      <alignment vertical="center"/>
    </xf>
    <xf numFmtId="0" fontId="17" fillId="9" borderId="23" xfId="0" applyFont="1" applyFill="1" applyBorder="1" applyAlignment="1">
      <alignment vertical="center"/>
    </xf>
    <xf numFmtId="168" fontId="18" fillId="10" borderId="22" xfId="3" applyNumberFormat="1" applyFont="1" applyFill="1" applyBorder="1" applyAlignment="1">
      <alignment horizontal="center"/>
    </xf>
    <xf numFmtId="165" fontId="18" fillId="10" borderId="23" xfId="12" applyFont="1" applyFill="1" applyBorder="1" applyAlignment="1">
      <alignment horizontal="center"/>
    </xf>
    <xf numFmtId="0" fontId="23" fillId="11" borderId="22" xfId="3" applyFont="1" applyFill="1" applyBorder="1"/>
    <xf numFmtId="0" fontId="23" fillId="11" borderId="0" xfId="3" applyFont="1" applyFill="1" applyAlignment="1">
      <alignment horizontal="right"/>
    </xf>
    <xf numFmtId="0" fontId="23" fillId="11" borderId="32" xfId="3" applyFont="1" applyFill="1" applyBorder="1"/>
    <xf numFmtId="0" fontId="23" fillId="11" borderId="22" xfId="3" applyFont="1" applyFill="1" applyBorder="1" applyAlignment="1">
      <alignment horizontal="left"/>
    </xf>
    <xf numFmtId="0" fontId="20" fillId="10" borderId="26" xfId="3" applyFont="1" applyFill="1" applyBorder="1" applyAlignment="1">
      <alignment horizontal="right"/>
    </xf>
    <xf numFmtId="0" fontId="23" fillId="10" borderId="25" xfId="3" applyFont="1" applyFill="1" applyBorder="1"/>
    <xf numFmtId="0" fontId="20" fillId="11" borderId="0" xfId="3" applyFont="1" applyFill="1"/>
    <xf numFmtId="0" fontId="23" fillId="10" borderId="22" xfId="3" applyFont="1" applyFill="1" applyBorder="1"/>
    <xf numFmtId="0" fontId="23" fillId="11" borderId="36" xfId="3" applyFont="1" applyFill="1" applyBorder="1"/>
    <xf numFmtId="0" fontId="23" fillId="10" borderId="17" xfId="0" applyFont="1" applyFill="1" applyBorder="1" applyAlignment="1">
      <alignment horizontal="left" vertical="top"/>
    </xf>
    <xf numFmtId="0" fontId="23" fillId="10" borderId="17" xfId="0" applyFont="1" applyFill="1" applyBorder="1" applyAlignment="1">
      <alignment horizontal="left" vertical="top" wrapText="1"/>
    </xf>
    <xf numFmtId="0" fontId="23" fillId="10" borderId="18" xfId="0" applyFont="1" applyFill="1" applyBorder="1" applyAlignment="1">
      <alignment horizontal="left" vertical="top"/>
    </xf>
    <xf numFmtId="0" fontId="23" fillId="10" borderId="2" xfId="0" applyFont="1" applyFill="1" applyBorder="1" applyAlignment="1">
      <alignment horizontal="left" vertical="top"/>
    </xf>
    <xf numFmtId="0" fontId="23" fillId="10" borderId="19" xfId="0" applyFont="1" applyFill="1" applyBorder="1" applyAlignment="1">
      <alignment horizontal="left" vertical="top"/>
    </xf>
    <xf numFmtId="0" fontId="19" fillId="2" borderId="0" xfId="0" applyFont="1" applyFill="1" applyAlignment="1">
      <alignment horizontal="center" vertical="top"/>
    </xf>
    <xf numFmtId="0" fontId="23" fillId="10" borderId="27" xfId="3" applyFont="1" applyFill="1" applyBorder="1"/>
    <xf numFmtId="0" fontId="4" fillId="12" borderId="0" xfId="0" applyFont="1" applyFill="1" applyAlignment="1">
      <alignment vertical="center"/>
    </xf>
    <xf numFmtId="0" fontId="4" fillId="12" borderId="0" xfId="0" applyFont="1" applyFill="1"/>
    <xf numFmtId="0" fontId="30" fillId="3" borderId="2" xfId="7" applyFont="1" applyFill="1" applyBorder="1"/>
    <xf numFmtId="0" fontId="19" fillId="2" borderId="0" xfId="3" applyFont="1" applyFill="1"/>
    <xf numFmtId="0" fontId="45" fillId="0" borderId="0" xfId="4" applyFont="1"/>
    <xf numFmtId="0" fontId="19" fillId="0" borderId="0" xfId="3" applyFont="1"/>
    <xf numFmtId="0" fontId="26" fillId="0" borderId="2" xfId="7" quotePrefix="1" applyFont="1" applyBorder="1" applyAlignment="1">
      <alignment horizontal="center"/>
    </xf>
    <xf numFmtId="0" fontId="18" fillId="3" borderId="2" xfId="9" applyFont="1" applyFill="1" applyBorder="1" applyAlignment="1">
      <alignment horizontal="left" vertical="center"/>
    </xf>
    <xf numFmtId="0" fontId="46" fillId="2" borderId="0" xfId="3" applyFont="1" applyFill="1" applyAlignment="1">
      <alignment horizontal="left" vertical="top"/>
    </xf>
    <xf numFmtId="0" fontId="26" fillId="0" borderId="0" xfId="3" applyFont="1"/>
    <xf numFmtId="170" fontId="28" fillId="0" borderId="8" xfId="7" quotePrefix="1" applyNumberFormat="1" applyFont="1" applyBorder="1" applyAlignment="1">
      <alignment horizontal="right"/>
    </xf>
    <xf numFmtId="3" fontId="21" fillId="0" borderId="2" xfId="0" applyNumberFormat="1" applyFont="1" applyBorder="1" applyAlignment="1">
      <alignment horizontal="left"/>
    </xf>
    <xf numFmtId="0" fontId="21" fillId="3" borderId="2" xfId="0" applyFont="1" applyFill="1" applyBorder="1" applyAlignment="1">
      <alignment horizontal="left"/>
    </xf>
    <xf numFmtId="171" fontId="21" fillId="0" borderId="2" xfId="0" applyNumberFormat="1" applyFont="1" applyBorder="1" applyAlignment="1">
      <alignment horizontal="left"/>
    </xf>
    <xf numFmtId="0" fontId="22" fillId="0" borderId="14" xfId="0" applyFont="1" applyBorder="1" applyAlignment="1">
      <alignment horizontal="left"/>
    </xf>
    <xf numFmtId="0" fontId="22" fillId="0" borderId="15" xfId="0" applyFont="1" applyBorder="1" applyAlignment="1">
      <alignment horizontal="left"/>
    </xf>
    <xf numFmtId="44" fontId="22" fillId="0" borderId="16" xfId="1" applyFont="1" applyBorder="1"/>
    <xf numFmtId="0" fontId="8" fillId="0" borderId="14" xfId="0" applyFont="1" applyBorder="1" applyAlignment="1">
      <alignment horizontal="left"/>
    </xf>
    <xf numFmtId="0" fontId="8" fillId="0" borderId="15" xfId="0" applyFont="1" applyBorder="1" applyAlignment="1">
      <alignment horizontal="left"/>
    </xf>
    <xf numFmtId="44" fontId="8" fillId="0" borderId="16" xfId="1" applyFont="1" applyBorder="1"/>
    <xf numFmtId="0" fontId="7" fillId="0" borderId="0" xfId="0" applyFont="1" applyAlignment="1">
      <alignment vertical="top"/>
    </xf>
    <xf numFmtId="4" fontId="21" fillId="17" borderId="41" xfId="0" applyNumberFormat="1" applyFont="1" applyFill="1" applyBorder="1" applyProtection="1">
      <protection locked="0"/>
    </xf>
    <xf numFmtId="0" fontId="19" fillId="2" borderId="0" xfId="0" applyFont="1" applyFill="1" applyAlignment="1">
      <alignment vertical="top"/>
    </xf>
    <xf numFmtId="0" fontId="18" fillId="0" borderId="2" xfId="11" applyFont="1" applyBorder="1" applyAlignment="1">
      <alignment vertical="top" wrapText="1"/>
    </xf>
    <xf numFmtId="0" fontId="18" fillId="0" borderId="2" xfId="11" applyFont="1" applyBorder="1" applyAlignment="1">
      <alignment horizontal="left" vertical="top" wrapText="1"/>
    </xf>
    <xf numFmtId="10" fontId="18" fillId="16" borderId="30" xfId="3" applyNumberFormat="1" applyFont="1" applyFill="1" applyBorder="1" applyProtection="1">
      <protection locked="0"/>
    </xf>
    <xf numFmtId="169" fontId="18" fillId="16" borderId="31" xfId="3" applyNumberFormat="1" applyFont="1" applyFill="1" applyBorder="1" applyProtection="1">
      <protection locked="0"/>
    </xf>
    <xf numFmtId="10" fontId="18" fillId="16" borderId="32" xfId="3" applyNumberFormat="1" applyFont="1" applyFill="1" applyBorder="1" applyProtection="1">
      <protection locked="0"/>
    </xf>
    <xf numFmtId="169" fontId="18" fillId="16" borderId="33" xfId="3" applyNumberFormat="1" applyFont="1" applyFill="1" applyBorder="1" applyProtection="1">
      <protection locked="0"/>
    </xf>
    <xf numFmtId="169" fontId="23" fillId="18" borderId="33" xfId="3" applyNumberFormat="1" applyFont="1" applyFill="1" applyBorder="1" applyProtection="1">
      <protection locked="0"/>
    </xf>
    <xf numFmtId="10" fontId="18" fillId="16" borderId="34" xfId="3" applyNumberFormat="1" applyFont="1" applyFill="1" applyBorder="1" applyProtection="1">
      <protection locked="0"/>
    </xf>
    <xf numFmtId="169" fontId="18" fillId="16" borderId="35" xfId="3" applyNumberFormat="1" applyFont="1" applyFill="1" applyBorder="1" applyProtection="1">
      <protection locked="0"/>
    </xf>
    <xf numFmtId="169" fontId="23" fillId="16" borderId="25" xfId="3" applyNumberFormat="1" applyFont="1" applyFill="1" applyBorder="1" applyProtection="1">
      <protection locked="0"/>
    </xf>
    <xf numFmtId="10" fontId="18" fillId="16" borderId="29" xfId="3" applyNumberFormat="1" applyFont="1" applyFill="1" applyBorder="1" applyProtection="1">
      <protection locked="0"/>
    </xf>
    <xf numFmtId="169" fontId="18" fillId="16" borderId="37" xfId="3" applyNumberFormat="1" applyFont="1" applyFill="1" applyBorder="1" applyProtection="1">
      <protection locked="0"/>
    </xf>
    <xf numFmtId="10" fontId="18" fillId="16" borderId="28" xfId="3" applyNumberFormat="1" applyFont="1" applyFill="1" applyBorder="1" applyProtection="1">
      <protection locked="0"/>
    </xf>
    <xf numFmtId="169" fontId="18" fillId="16" borderId="38" xfId="3" applyNumberFormat="1" applyFont="1" applyFill="1" applyBorder="1" applyProtection="1">
      <protection locked="0"/>
    </xf>
    <xf numFmtId="172" fontId="21" fillId="15" borderId="2" xfId="1" applyNumberFormat="1" applyFont="1" applyFill="1" applyBorder="1" applyAlignment="1" applyProtection="1">
      <alignment horizontal="left"/>
      <protection locked="0"/>
    </xf>
    <xf numFmtId="172" fontId="21" fillId="0" borderId="2" xfId="1" applyNumberFormat="1" applyFont="1" applyFill="1" applyBorder="1" applyAlignment="1" applyProtection="1">
      <alignment horizontal="left"/>
      <protection locked="0"/>
    </xf>
    <xf numFmtId="172" fontId="21" fillId="19" borderId="2" xfId="1" applyNumberFormat="1" applyFont="1" applyFill="1" applyBorder="1" applyAlignment="1" applyProtection="1">
      <alignment horizontal="left"/>
      <protection locked="0"/>
    </xf>
    <xf numFmtId="44" fontId="26" fillId="15" borderId="2" xfId="1" applyFont="1" applyFill="1" applyBorder="1" applyProtection="1">
      <protection locked="0"/>
    </xf>
    <xf numFmtId="44" fontId="18" fillId="16" borderId="2" xfId="16" applyFont="1" applyFill="1" applyBorder="1" applyAlignment="1" applyProtection="1">
      <protection locked="0"/>
    </xf>
    <xf numFmtId="0" fontId="21" fillId="3" borderId="5" xfId="0" applyFont="1" applyFill="1" applyBorder="1" applyAlignment="1">
      <alignment horizontal="left"/>
    </xf>
    <xf numFmtId="44" fontId="21" fillId="0" borderId="43" xfId="1" applyFont="1" applyBorder="1"/>
    <xf numFmtId="0" fontId="23" fillId="10" borderId="40" xfId="0" applyFont="1" applyFill="1" applyBorder="1" applyAlignment="1">
      <alignment horizontal="left" vertical="top" wrapText="1"/>
    </xf>
    <xf numFmtId="0" fontId="22" fillId="0" borderId="0" xfId="0" applyFont="1" applyAlignment="1">
      <alignment horizontal="left"/>
    </xf>
    <xf numFmtId="44" fontId="21" fillId="15" borderId="44" xfId="1" applyFont="1" applyFill="1" applyBorder="1" applyProtection="1"/>
    <xf numFmtId="4" fontId="22" fillId="0" borderId="12" xfId="0" applyNumberFormat="1" applyFont="1" applyBorder="1"/>
    <xf numFmtId="9" fontId="21" fillId="0" borderId="41" xfId="15" applyFont="1" applyFill="1" applyBorder="1" applyProtection="1">
      <protection locked="0"/>
    </xf>
    <xf numFmtId="172" fontId="18" fillId="2" borderId="2" xfId="0" applyNumberFormat="1" applyFont="1" applyFill="1" applyBorder="1"/>
    <xf numFmtId="172" fontId="17" fillId="9" borderId="20" xfId="0" applyNumberFormat="1" applyFont="1" applyFill="1" applyBorder="1" applyAlignment="1">
      <alignment horizontal="left" vertical="top" wrapText="1"/>
    </xf>
    <xf numFmtId="172" fontId="1" fillId="2" borderId="0" xfId="0" applyNumberFormat="1" applyFont="1" applyFill="1"/>
    <xf numFmtId="172" fontId="22" fillId="0" borderId="12" xfId="0" applyNumberFormat="1" applyFont="1" applyBorder="1"/>
    <xf numFmtId="172" fontId="7" fillId="17" borderId="0" xfId="15" applyNumberFormat="1" applyFont="1" applyFill="1" applyBorder="1" applyProtection="1">
      <protection locked="0"/>
    </xf>
    <xf numFmtId="172" fontId="4" fillId="12" borderId="0" xfId="0" applyNumberFormat="1" applyFont="1" applyFill="1" applyAlignment="1">
      <alignment vertical="center"/>
    </xf>
    <xf numFmtId="172" fontId="4" fillId="12" borderId="0" xfId="0" applyNumberFormat="1" applyFont="1" applyFill="1"/>
    <xf numFmtId="172" fontId="17" fillId="9" borderId="40" xfId="0" applyNumberFormat="1" applyFont="1" applyFill="1" applyBorder="1" applyAlignment="1">
      <alignment vertical="top" wrapText="1"/>
    </xf>
    <xf numFmtId="172" fontId="17" fillId="9" borderId="20" xfId="0" applyNumberFormat="1" applyFont="1" applyFill="1" applyBorder="1" applyAlignment="1">
      <alignment vertical="top" wrapText="1"/>
    </xf>
    <xf numFmtId="172" fontId="18" fillId="2" borderId="2" xfId="1" applyNumberFormat="1" applyFont="1" applyFill="1" applyBorder="1"/>
    <xf numFmtId="172" fontId="22" fillId="0" borderId="13" xfId="0" applyNumberFormat="1" applyFont="1" applyBorder="1"/>
    <xf numFmtId="4" fontId="18" fillId="0" borderId="2" xfId="9" applyNumberFormat="1" applyFont="1" applyBorder="1"/>
    <xf numFmtId="0" fontId="18" fillId="0" borderId="2" xfId="9" applyFont="1" applyBorder="1" applyAlignment="1">
      <alignment horizontal="left" vertical="center"/>
    </xf>
    <xf numFmtId="4" fontId="18" fillId="0" borderId="2" xfId="0" applyNumberFormat="1" applyFont="1" applyBorder="1" applyAlignment="1">
      <alignment horizontal="right"/>
    </xf>
    <xf numFmtId="4" fontId="39" fillId="9" borderId="40" xfId="3" applyNumberFormat="1" applyFont="1" applyFill="1" applyBorder="1" applyAlignment="1">
      <alignment horizontal="left" vertical="top" wrapText="1"/>
    </xf>
    <xf numFmtId="4" fontId="26" fillId="0" borderId="2" xfId="3" applyNumberFormat="1" applyFont="1" applyBorder="1" applyAlignment="1">
      <alignment horizontal="right"/>
    </xf>
    <xf numFmtId="173" fontId="26" fillId="15" borderId="2" xfId="18" applyNumberFormat="1" applyFont="1" applyFill="1" applyBorder="1" applyProtection="1">
      <protection locked="0"/>
    </xf>
    <xf numFmtId="0" fontId="18" fillId="2" borderId="2" xfId="0" applyFont="1" applyFill="1" applyBorder="1"/>
    <xf numFmtId="0" fontId="17" fillId="9" borderId="14" xfId="7" applyFont="1" applyFill="1" applyBorder="1" applyAlignment="1">
      <alignment horizontal="center" vertical="top"/>
    </xf>
    <xf numFmtId="0" fontId="17" fillId="9" borderId="15" xfId="7" applyFont="1" applyFill="1" applyBorder="1" applyAlignment="1">
      <alignment horizontal="center" vertical="top"/>
    </xf>
    <xf numFmtId="0" fontId="17" fillId="9" borderId="16" xfId="7" applyFont="1" applyFill="1" applyBorder="1" applyAlignment="1">
      <alignment horizontal="center" vertical="top"/>
    </xf>
    <xf numFmtId="0" fontId="8" fillId="0" borderId="0" xfId="3" applyFont="1" applyAlignment="1">
      <alignment horizontal="left" vertical="top"/>
    </xf>
    <xf numFmtId="0" fontId="4" fillId="0" borderId="0" xfId="3" applyFont="1" applyAlignment="1">
      <alignment horizontal="left" vertical="top" wrapText="1"/>
    </xf>
    <xf numFmtId="0" fontId="4" fillId="0" borderId="3" xfId="3" applyFont="1" applyBorder="1" applyAlignment="1">
      <alignment horizontal="left" vertical="top" wrapText="1"/>
    </xf>
    <xf numFmtId="0" fontId="4" fillId="0" borderId="4" xfId="3" applyFont="1" applyBorder="1" applyAlignment="1">
      <alignment horizontal="left" vertical="top" wrapText="1"/>
    </xf>
    <xf numFmtId="0" fontId="37" fillId="7" borderId="5" xfId="2" applyFont="1" applyFill="1" applyBorder="1" applyAlignment="1">
      <alignment horizontal="center"/>
    </xf>
    <xf numFmtId="0" fontId="37" fillId="7" borderId="6" xfId="2" applyFont="1" applyFill="1" applyBorder="1" applyAlignment="1">
      <alignment horizontal="center"/>
    </xf>
    <xf numFmtId="0" fontId="37" fillId="7" borderId="7" xfId="2" applyFont="1" applyFill="1" applyBorder="1" applyAlignment="1">
      <alignment horizontal="center"/>
    </xf>
    <xf numFmtId="0" fontId="18" fillId="0" borderId="3" xfId="3" applyFont="1" applyBorder="1" applyAlignment="1">
      <alignment horizontal="left" vertical="top" wrapText="1"/>
    </xf>
    <xf numFmtId="0" fontId="18" fillId="0" borderId="0" xfId="3" applyFont="1" applyAlignment="1">
      <alignment horizontal="left" vertical="top" wrapText="1"/>
    </xf>
    <xf numFmtId="0" fontId="18" fillId="0" borderId="4" xfId="3" applyFont="1" applyBorder="1" applyAlignment="1">
      <alignment horizontal="left" vertical="top" wrapText="1"/>
    </xf>
    <xf numFmtId="0" fontId="27" fillId="0" borderId="3" xfId="2" applyFont="1" applyFill="1" applyBorder="1" applyAlignment="1">
      <alignment horizontal="left" vertical="top" wrapText="1"/>
    </xf>
    <xf numFmtId="0" fontId="27" fillId="0" borderId="0" xfId="2" applyFont="1" applyFill="1" applyAlignment="1">
      <alignment horizontal="left" vertical="top" wrapText="1"/>
    </xf>
    <xf numFmtId="0" fontId="27" fillId="0" borderId="4" xfId="2" applyFont="1" applyFill="1" applyBorder="1" applyAlignment="1">
      <alignment horizontal="left" vertical="top" wrapText="1"/>
    </xf>
    <xf numFmtId="0" fontId="4" fillId="0" borderId="3" xfId="2" applyFont="1" applyFill="1" applyBorder="1" applyAlignment="1">
      <alignment horizontal="left" vertical="top" wrapText="1"/>
    </xf>
    <xf numFmtId="0" fontId="4" fillId="0" borderId="0" xfId="2" applyFont="1" applyFill="1" applyAlignment="1">
      <alignment horizontal="left" vertical="top" wrapText="1"/>
    </xf>
    <xf numFmtId="0" fontId="4" fillId="0" borderId="4" xfId="2" applyFont="1" applyFill="1" applyBorder="1" applyAlignment="1">
      <alignment horizontal="left" vertical="top" wrapText="1"/>
    </xf>
    <xf numFmtId="0" fontId="36" fillId="0" borderId="3" xfId="3" applyFont="1" applyBorder="1" applyAlignment="1">
      <alignment horizontal="left" vertical="top" wrapText="1"/>
    </xf>
    <xf numFmtId="0" fontId="4" fillId="2" borderId="0" xfId="3" applyFont="1" applyFill="1" applyAlignment="1">
      <alignment horizontal="left" vertical="center"/>
    </xf>
    <xf numFmtId="0" fontId="40" fillId="0" borderId="3" xfId="2" applyFont="1" applyFill="1" applyBorder="1" applyAlignment="1">
      <alignment horizontal="left" vertical="top" wrapText="1"/>
    </xf>
    <xf numFmtId="0" fontId="18" fillId="16" borderId="2" xfId="3" applyFont="1" applyFill="1" applyBorder="1" applyAlignment="1" applyProtection="1">
      <alignment horizontal="center" vertical="center" wrapText="1"/>
      <protection locked="0"/>
    </xf>
    <xf numFmtId="0" fontId="8" fillId="0" borderId="0" xfId="3" applyFont="1" applyAlignment="1">
      <alignment horizontal="left" vertical="top" wrapText="1"/>
    </xf>
    <xf numFmtId="0" fontId="17" fillId="9" borderId="5" xfId="0" applyFont="1" applyFill="1" applyBorder="1" applyAlignment="1">
      <alignment horizontal="center"/>
    </xf>
    <xf numFmtId="0" fontId="17" fillId="9" borderId="6" xfId="0" applyFont="1" applyFill="1" applyBorder="1" applyAlignment="1">
      <alignment horizontal="center"/>
    </xf>
    <xf numFmtId="0" fontId="17" fillId="9" borderId="7" xfId="0" applyFont="1" applyFill="1" applyBorder="1" applyAlignment="1">
      <alignment horizontal="center"/>
    </xf>
    <xf numFmtId="44" fontId="17" fillId="9" borderId="5" xfId="0" applyNumberFormat="1" applyFont="1" applyFill="1" applyBorder="1" applyAlignment="1">
      <alignment horizontal="center"/>
    </xf>
    <xf numFmtId="44" fontId="17" fillId="9" borderId="6" xfId="0" applyNumberFormat="1" applyFont="1" applyFill="1" applyBorder="1" applyAlignment="1">
      <alignment horizontal="center"/>
    </xf>
    <xf numFmtId="44" fontId="17" fillId="9" borderId="7" xfId="0" applyNumberFormat="1" applyFont="1" applyFill="1" applyBorder="1" applyAlignment="1">
      <alignment horizontal="center"/>
    </xf>
    <xf numFmtId="0" fontId="41" fillId="2" borderId="0" xfId="3" applyFont="1" applyFill="1" applyAlignment="1">
      <alignment horizontal="left" vertical="top" wrapText="1"/>
    </xf>
    <xf numFmtId="0" fontId="42" fillId="2" borderId="0" xfId="3" applyFont="1" applyFill="1" applyAlignment="1">
      <alignment horizontal="left" vertical="top" wrapText="1"/>
    </xf>
    <xf numFmtId="0" fontId="19" fillId="2" borderId="0" xfId="0" applyFont="1" applyFill="1" applyAlignment="1">
      <alignment horizontal="center" vertical="top"/>
    </xf>
    <xf numFmtId="0" fontId="8" fillId="0" borderId="0" xfId="0" applyFont="1" applyAlignment="1">
      <alignment horizontal="left"/>
    </xf>
    <xf numFmtId="0" fontId="17" fillId="9" borderId="2" xfId="0" applyFont="1" applyFill="1" applyBorder="1" applyAlignment="1">
      <alignment horizontal="center"/>
    </xf>
    <xf numFmtId="0" fontId="23" fillId="0" borderId="9" xfId="0" applyFont="1" applyBorder="1" applyAlignment="1">
      <alignment horizontal="left"/>
    </xf>
    <xf numFmtId="0" fontId="23" fillId="0" borderId="10" xfId="0" applyFont="1" applyBorder="1" applyAlignment="1">
      <alignment horizontal="left"/>
    </xf>
    <xf numFmtId="0" fontId="30" fillId="3" borderId="2" xfId="7" applyFont="1" applyFill="1" applyBorder="1" applyAlignment="1">
      <alignment horizontal="left" vertical="center"/>
    </xf>
    <xf numFmtId="0" fontId="28" fillId="0" borderId="11" xfId="3" applyFont="1" applyBorder="1" applyAlignment="1">
      <alignment horizontal="left"/>
    </xf>
    <xf numFmtId="0" fontId="28" fillId="0" borderId="12" xfId="3" applyFont="1" applyBorder="1" applyAlignment="1">
      <alignment horizontal="left"/>
    </xf>
    <xf numFmtId="0" fontId="30" fillId="3" borderId="40" xfId="7" applyFont="1" applyFill="1" applyBorder="1" applyAlignment="1">
      <alignment horizontal="left" vertical="center"/>
    </xf>
    <xf numFmtId="0" fontId="30" fillId="3" borderId="42" xfId="7" applyFont="1" applyFill="1" applyBorder="1" applyAlignment="1">
      <alignment horizontal="left" vertical="center"/>
    </xf>
    <xf numFmtId="0" fontId="30" fillId="3" borderId="40" xfId="7" applyFont="1" applyFill="1" applyBorder="1" applyAlignment="1">
      <alignment horizontal="right" vertical="center"/>
    </xf>
    <xf numFmtId="0" fontId="30" fillId="3" borderId="42" xfId="7" applyFont="1" applyFill="1" applyBorder="1" applyAlignment="1">
      <alignment horizontal="right" vertical="center"/>
    </xf>
    <xf numFmtId="0" fontId="23" fillId="4" borderId="24" xfId="3" applyFont="1" applyFill="1" applyBorder="1" applyAlignment="1">
      <alignment horizontal="left" vertical="center"/>
    </xf>
    <xf numFmtId="0" fontId="23" fillId="4" borderId="39" xfId="3" applyFont="1" applyFill="1" applyBorder="1" applyAlignment="1">
      <alignment horizontal="left" vertical="center"/>
    </xf>
    <xf numFmtId="0" fontId="23" fillId="0" borderId="14" xfId="3" applyFont="1" applyBorder="1" applyAlignment="1">
      <alignment horizontal="left" vertical="center"/>
    </xf>
    <xf numFmtId="0" fontId="23" fillId="0" borderId="16" xfId="3" applyFont="1" applyBorder="1" applyAlignment="1">
      <alignment horizontal="left" vertical="center"/>
    </xf>
    <xf numFmtId="0" fontId="23" fillId="0" borderId="22" xfId="3" applyFont="1" applyBorder="1" applyAlignment="1">
      <alignment horizontal="left" vertical="center"/>
    </xf>
    <xf numFmtId="0" fontId="23" fillId="0" borderId="23" xfId="3" applyFont="1" applyBorder="1" applyAlignment="1">
      <alignment horizontal="left" vertical="center"/>
    </xf>
    <xf numFmtId="0" fontId="23" fillId="0" borderId="24" xfId="3" applyFont="1" applyBorder="1" applyAlignment="1">
      <alignment horizontal="left" vertical="center"/>
    </xf>
    <xf numFmtId="0" fontId="23" fillId="0" borderId="39" xfId="3" applyFont="1" applyBorder="1" applyAlignment="1">
      <alignment horizontal="left" vertical="center"/>
    </xf>
    <xf numFmtId="0" fontId="17" fillId="9" borderId="22" xfId="0" applyFont="1" applyFill="1" applyBorder="1" applyAlignment="1">
      <alignment horizontal="center" vertical="center" wrapText="1"/>
    </xf>
    <xf numFmtId="0" fontId="17" fillId="9" borderId="23" xfId="0" applyFont="1" applyFill="1" applyBorder="1" applyAlignment="1">
      <alignment horizontal="center" vertical="center" wrapText="1"/>
    </xf>
    <xf numFmtId="0" fontId="7" fillId="2" borderId="0" xfId="3" applyFont="1" applyFill="1" applyProtection="1"/>
    <xf numFmtId="0" fontId="17" fillId="9" borderId="2" xfId="3" applyFont="1" applyFill="1" applyBorder="1" applyAlignment="1" applyProtection="1">
      <alignment vertical="center" wrapText="1"/>
    </xf>
    <xf numFmtId="172" fontId="21" fillId="0" borderId="2" xfId="1" applyNumberFormat="1" applyFont="1" applyFill="1" applyBorder="1" applyAlignment="1" applyProtection="1">
      <alignment horizontal="left"/>
    </xf>
    <xf numFmtId="44" fontId="18" fillId="0" borderId="7" xfId="1" applyFont="1" applyFill="1" applyBorder="1" applyProtection="1"/>
    <xf numFmtId="2" fontId="18" fillId="5" borderId="21" xfId="11" applyNumberFormat="1" applyFont="1" applyFill="1" applyBorder="1" applyAlignment="1" applyProtection="1">
      <alignment horizontal="center" vertical="top" wrapText="1"/>
    </xf>
    <xf numFmtId="172" fontId="22" fillId="0" borderId="2" xfId="1" applyNumberFormat="1" applyFont="1" applyFill="1" applyBorder="1" applyAlignment="1" applyProtection="1">
      <alignment horizontal="left"/>
    </xf>
    <xf numFmtId="44" fontId="23" fillId="0" borderId="7" xfId="1" applyFont="1" applyFill="1" applyBorder="1" applyProtection="1"/>
    <xf numFmtId="0" fontId="1" fillId="2" borderId="0" xfId="4" applyFill="1" applyProtection="1"/>
    <xf numFmtId="0" fontId="17" fillId="9" borderId="2" xfId="3" applyFont="1" applyFill="1" applyBorder="1" applyAlignment="1" applyProtection="1">
      <alignment horizontal="left" vertical="center" wrapText="1"/>
    </xf>
    <xf numFmtId="2" fontId="18" fillId="0" borderId="2" xfId="4" applyNumberFormat="1" applyFont="1" applyBorder="1" applyAlignment="1" applyProtection="1">
      <alignment horizontal="left"/>
    </xf>
  </cellXfs>
  <cellStyles count="19">
    <cellStyle name="Goed" xfId="13" builtinId="26" customBuiltin="1"/>
    <cellStyle name="Komma" xfId="18" builtinId="3"/>
    <cellStyle name="Komma 2" xfId="8" xr:uid="{90291CEC-F186-434D-86B8-4C621BD128C2}"/>
    <cellStyle name="Komma 4" xfId="12" xr:uid="{AC2A4B02-0510-4DA6-952C-5566461D5962}"/>
    <cellStyle name="Neutraal" xfId="14" builtinId="28" customBuiltin="1"/>
    <cellStyle name="Procent" xfId="15" builtinId="5"/>
    <cellStyle name="Standaard" xfId="0" builtinId="0"/>
    <cellStyle name="Standaard 2" xfId="3" xr:uid="{FE4556AD-DAA5-4C2F-9FA7-DCB95439B67E}"/>
    <cellStyle name="Standaard 3" xfId="4" xr:uid="{504D2ED5-54E3-473E-88B8-B64DBE50138F}"/>
    <cellStyle name="Standaard 4" xfId="6" xr:uid="{7CE83E2C-9E3F-498B-8126-4881828FE4C9}"/>
    <cellStyle name="Standaard 5" xfId="5" xr:uid="{278CF125-F861-44DC-AFD6-0DB17F110469}"/>
    <cellStyle name="Standaard 6 3" xfId="11" xr:uid="{DE4A76B1-DA25-4CE9-B72B-819A36E2C032}"/>
    <cellStyle name="Standaard 7" xfId="9" xr:uid="{E2B14D35-204F-49A3-A8C7-43698EA3BBA2}"/>
    <cellStyle name="Standaard_Blad1" xfId="10" xr:uid="{EB8D12EA-B189-423E-AD22-37ED074492CD}"/>
    <cellStyle name="Standaard_Gemeente Nijmegen-begrotingsmodel" xfId="2" xr:uid="{8525FFD8-DD06-4D9E-B571-9EC2D6F880B8}"/>
    <cellStyle name="Standaard_ruimtestaat" xfId="7" xr:uid="{085594D9-733E-47CF-B600-EB48DB5FA8C4}"/>
    <cellStyle name="Valuta" xfId="1" builtinId="4"/>
    <cellStyle name="Valuta 2" xfId="17" xr:uid="{6FC601C5-6DDA-40EF-AFC2-27A93928552B}"/>
    <cellStyle name="Valuta 3" xfId="16" xr:uid="{4FAE8F62-3E27-4ED4-B15B-B25CB9A5B53E}"/>
  </cellStyles>
  <dxfs count="0"/>
  <tableStyles count="0" defaultTableStyle="TableStyleMedium2" defaultPivotStyle="PivotStyleLight16"/>
  <colors>
    <mruColors>
      <color rgb="FF586574"/>
      <color rgb="FFF28A05"/>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4"/>
  <sheetViews>
    <sheetView tabSelected="1" view="pageBreakPreview" zoomScale="130" zoomScaleNormal="100" zoomScaleSheetLayoutView="130" workbookViewId="0">
      <selection activeCell="A22" sqref="A22:K26"/>
    </sheetView>
  </sheetViews>
  <sheetFormatPr defaultRowHeight="15" x14ac:dyDescent="0.25"/>
  <cols>
    <col min="1" max="11" width="8.125" style="1" customWidth="1"/>
    <col min="12" max="15" width="8.625" style="1"/>
    <col min="16" max="16" width="8.125" style="1" customWidth="1"/>
    <col min="17" max="266" width="8.625" style="1"/>
    <col min="267" max="267" width="11.625" style="1" customWidth="1"/>
    <col min="268" max="271" width="8.625" style="1"/>
    <col min="272" max="272" width="8.125" style="1" customWidth="1"/>
    <col min="273" max="522" width="8.625" style="1"/>
    <col min="523" max="523" width="11.625" style="1" customWidth="1"/>
    <col min="524" max="527" width="8.625" style="1"/>
    <col min="528" max="528" width="8.125" style="1" customWidth="1"/>
    <col min="529" max="778" width="8.625" style="1"/>
    <col min="779" max="779" width="11.625" style="1" customWidth="1"/>
    <col min="780" max="783" width="8.625" style="1"/>
    <col min="784" max="784" width="8.125" style="1" customWidth="1"/>
    <col min="785" max="1034" width="8.625" style="1"/>
    <col min="1035" max="1035" width="11.625" style="1" customWidth="1"/>
    <col min="1036" max="1039" width="8.625" style="1"/>
    <col min="1040" max="1040" width="8.125" style="1" customWidth="1"/>
    <col min="1041" max="1290" width="8.625" style="1"/>
    <col min="1291" max="1291" width="11.625" style="1" customWidth="1"/>
    <col min="1292" max="1295" width="8.625" style="1"/>
    <col min="1296" max="1296" width="8.125" style="1" customWidth="1"/>
    <col min="1297" max="1546" width="8.625" style="1"/>
    <col min="1547" max="1547" width="11.625" style="1" customWidth="1"/>
    <col min="1548" max="1551" width="8.625" style="1"/>
    <col min="1552" max="1552" width="8.125" style="1" customWidth="1"/>
    <col min="1553" max="1802" width="8.625" style="1"/>
    <col min="1803" max="1803" width="11.625" style="1" customWidth="1"/>
    <col min="1804" max="1807" width="8.625" style="1"/>
    <col min="1808" max="1808" width="8.125" style="1" customWidth="1"/>
    <col min="1809" max="2058" width="8.625" style="1"/>
    <col min="2059" max="2059" width="11.625" style="1" customWidth="1"/>
    <col min="2060" max="2063" width="8.625" style="1"/>
    <col min="2064" max="2064" width="8.125" style="1" customWidth="1"/>
    <col min="2065" max="2314" width="8.625" style="1"/>
    <col min="2315" max="2315" width="11.625" style="1" customWidth="1"/>
    <col min="2316" max="2319" width="8.625" style="1"/>
    <col min="2320" max="2320" width="8.125" style="1" customWidth="1"/>
    <col min="2321" max="2570" width="8.625" style="1"/>
    <col min="2571" max="2571" width="11.625" style="1" customWidth="1"/>
    <col min="2572" max="2575" width="8.625" style="1"/>
    <col min="2576" max="2576" width="8.125" style="1" customWidth="1"/>
    <col min="2577" max="2826" width="8.625" style="1"/>
    <col min="2827" max="2827" width="11.625" style="1" customWidth="1"/>
    <col min="2828" max="2831" width="8.625" style="1"/>
    <col min="2832" max="2832" width="8.125" style="1" customWidth="1"/>
    <col min="2833" max="3082" width="8.625" style="1"/>
    <col min="3083" max="3083" width="11.625" style="1" customWidth="1"/>
    <col min="3084" max="3087" width="8.625" style="1"/>
    <col min="3088" max="3088" width="8.125" style="1" customWidth="1"/>
    <col min="3089" max="3338" width="8.625" style="1"/>
    <col min="3339" max="3339" width="11.625" style="1" customWidth="1"/>
    <col min="3340" max="3343" width="8.625" style="1"/>
    <col min="3344" max="3344" width="8.125" style="1" customWidth="1"/>
    <col min="3345" max="3594" width="8.625" style="1"/>
    <col min="3595" max="3595" width="11.625" style="1" customWidth="1"/>
    <col min="3596" max="3599" width="8.625" style="1"/>
    <col min="3600" max="3600" width="8.125" style="1" customWidth="1"/>
    <col min="3601" max="3850" width="8.625" style="1"/>
    <col min="3851" max="3851" width="11.625" style="1" customWidth="1"/>
    <col min="3852" max="3855" width="8.625" style="1"/>
    <col min="3856" max="3856" width="8.125" style="1" customWidth="1"/>
    <col min="3857" max="4106" width="8.625" style="1"/>
    <col min="4107" max="4107" width="11.625" style="1" customWidth="1"/>
    <col min="4108" max="4111" width="8.625" style="1"/>
    <col min="4112" max="4112" width="8.125" style="1" customWidth="1"/>
    <col min="4113" max="4362" width="8.625" style="1"/>
    <col min="4363" max="4363" width="11.625" style="1" customWidth="1"/>
    <col min="4364" max="4367" width="8.625" style="1"/>
    <col min="4368" max="4368" width="8.125" style="1" customWidth="1"/>
    <col min="4369" max="4618" width="8.625" style="1"/>
    <col min="4619" max="4619" width="11.625" style="1" customWidth="1"/>
    <col min="4620" max="4623" width="8.625" style="1"/>
    <col min="4624" max="4624" width="8.125" style="1" customWidth="1"/>
    <col min="4625" max="4874" width="8.625" style="1"/>
    <col min="4875" max="4875" width="11.625" style="1" customWidth="1"/>
    <col min="4876" max="4879" width="8.625" style="1"/>
    <col min="4880" max="4880" width="8.125" style="1" customWidth="1"/>
    <col min="4881" max="5130" width="8.625" style="1"/>
    <col min="5131" max="5131" width="11.625" style="1" customWidth="1"/>
    <col min="5132" max="5135" width="8.625" style="1"/>
    <col min="5136" max="5136" width="8.125" style="1" customWidth="1"/>
    <col min="5137" max="5386" width="8.625" style="1"/>
    <col min="5387" max="5387" width="11.625" style="1" customWidth="1"/>
    <col min="5388" max="5391" width="8.625" style="1"/>
    <col min="5392" max="5392" width="8.125" style="1" customWidth="1"/>
    <col min="5393" max="5642" width="8.625" style="1"/>
    <col min="5643" max="5643" width="11.625" style="1" customWidth="1"/>
    <col min="5644" max="5647" width="8.625" style="1"/>
    <col min="5648" max="5648" width="8.125" style="1" customWidth="1"/>
    <col min="5649" max="5898" width="8.625" style="1"/>
    <col min="5899" max="5899" width="11.625" style="1" customWidth="1"/>
    <col min="5900" max="5903" width="8.625" style="1"/>
    <col min="5904" max="5904" width="8.125" style="1" customWidth="1"/>
    <col min="5905" max="6154" width="8.625" style="1"/>
    <col min="6155" max="6155" width="11.625" style="1" customWidth="1"/>
    <col min="6156" max="6159" width="8.625" style="1"/>
    <col min="6160" max="6160" width="8.125" style="1" customWidth="1"/>
    <col min="6161" max="6410" width="8.625" style="1"/>
    <col min="6411" max="6411" width="11.625" style="1" customWidth="1"/>
    <col min="6412" max="6415" width="8.625" style="1"/>
    <col min="6416" max="6416" width="8.125" style="1" customWidth="1"/>
    <col min="6417" max="6666" width="8.625" style="1"/>
    <col min="6667" max="6667" width="11.625" style="1" customWidth="1"/>
    <col min="6668" max="6671" width="8.625" style="1"/>
    <col min="6672" max="6672" width="8.125" style="1" customWidth="1"/>
    <col min="6673" max="6922" width="8.625" style="1"/>
    <col min="6923" max="6923" width="11.625" style="1" customWidth="1"/>
    <col min="6924" max="6927" width="8.625" style="1"/>
    <col min="6928" max="6928" width="8.125" style="1" customWidth="1"/>
    <col min="6929" max="7178" width="8.625" style="1"/>
    <col min="7179" max="7179" width="11.625" style="1" customWidth="1"/>
    <col min="7180" max="7183" width="8.625" style="1"/>
    <col min="7184" max="7184" width="8.125" style="1" customWidth="1"/>
    <col min="7185" max="7434" width="8.625" style="1"/>
    <col min="7435" max="7435" width="11.625" style="1" customWidth="1"/>
    <col min="7436" max="7439" width="8.625" style="1"/>
    <col min="7440" max="7440" width="8.125" style="1" customWidth="1"/>
    <col min="7441" max="7690" width="8.625" style="1"/>
    <col min="7691" max="7691" width="11.625" style="1" customWidth="1"/>
    <col min="7692" max="7695" width="8.625" style="1"/>
    <col min="7696" max="7696" width="8.125" style="1" customWidth="1"/>
    <col min="7697" max="7946" width="8.625" style="1"/>
    <col min="7947" max="7947" width="11.625" style="1" customWidth="1"/>
    <col min="7948" max="7951" width="8.625" style="1"/>
    <col min="7952" max="7952" width="8.125" style="1" customWidth="1"/>
    <col min="7953" max="8202" width="8.625" style="1"/>
    <col min="8203" max="8203" width="11.625" style="1" customWidth="1"/>
    <col min="8204" max="8207" width="8.625" style="1"/>
    <col min="8208" max="8208" width="8.125" style="1" customWidth="1"/>
    <col min="8209" max="8458" width="8.625" style="1"/>
    <col min="8459" max="8459" width="11.625" style="1" customWidth="1"/>
    <col min="8460" max="8463" width="8.625" style="1"/>
    <col min="8464" max="8464" width="8.125" style="1" customWidth="1"/>
    <col min="8465" max="8714" width="8.625" style="1"/>
    <col min="8715" max="8715" width="11.625" style="1" customWidth="1"/>
    <col min="8716" max="8719" width="8.625" style="1"/>
    <col min="8720" max="8720" width="8.125" style="1" customWidth="1"/>
    <col min="8721" max="8970" width="8.625" style="1"/>
    <col min="8971" max="8971" width="11.625" style="1" customWidth="1"/>
    <col min="8972" max="8975" width="8.625" style="1"/>
    <col min="8976" max="8976" width="8.125" style="1" customWidth="1"/>
    <col min="8977" max="9226" width="8.625" style="1"/>
    <col min="9227" max="9227" width="11.625" style="1" customWidth="1"/>
    <col min="9228" max="9231" width="8.625" style="1"/>
    <col min="9232" max="9232" width="8.125" style="1" customWidth="1"/>
    <col min="9233" max="9482" width="8.625" style="1"/>
    <col min="9483" max="9483" width="11.625" style="1" customWidth="1"/>
    <col min="9484" max="9487" width="8.625" style="1"/>
    <col min="9488" max="9488" width="8.125" style="1" customWidth="1"/>
    <col min="9489" max="9738" width="8.625" style="1"/>
    <col min="9739" max="9739" width="11.625" style="1" customWidth="1"/>
    <col min="9740" max="9743" width="8.625" style="1"/>
    <col min="9744" max="9744" width="8.125" style="1" customWidth="1"/>
    <col min="9745" max="9994" width="8.625" style="1"/>
    <col min="9995" max="9995" width="11.625" style="1" customWidth="1"/>
    <col min="9996" max="9999" width="8.625" style="1"/>
    <col min="10000" max="10000" width="8.125" style="1" customWidth="1"/>
    <col min="10001" max="10250" width="8.625" style="1"/>
    <col min="10251" max="10251" width="11.625" style="1" customWidth="1"/>
    <col min="10252" max="10255" width="8.625" style="1"/>
    <col min="10256" max="10256" width="8.125" style="1" customWidth="1"/>
    <col min="10257" max="10506" width="8.625" style="1"/>
    <col min="10507" max="10507" width="11.625" style="1" customWidth="1"/>
    <col min="10508" max="10511" width="8.625" style="1"/>
    <col min="10512" max="10512" width="8.125" style="1" customWidth="1"/>
    <col min="10513" max="10762" width="8.625" style="1"/>
    <col min="10763" max="10763" width="11.625" style="1" customWidth="1"/>
    <col min="10764" max="10767" width="8.625" style="1"/>
    <col min="10768" max="10768" width="8.125" style="1" customWidth="1"/>
    <col min="10769" max="11018" width="8.625" style="1"/>
    <col min="11019" max="11019" width="11.625" style="1" customWidth="1"/>
    <col min="11020" max="11023" width="8.625" style="1"/>
    <col min="11024" max="11024" width="8.125" style="1" customWidth="1"/>
    <col min="11025" max="11274" width="8.625" style="1"/>
    <col min="11275" max="11275" width="11.625" style="1" customWidth="1"/>
    <col min="11276" max="11279" width="8.625" style="1"/>
    <col min="11280" max="11280" width="8.125" style="1" customWidth="1"/>
    <col min="11281" max="11530" width="8.625" style="1"/>
    <col min="11531" max="11531" width="11.625" style="1" customWidth="1"/>
    <col min="11532" max="11535" width="8.625" style="1"/>
    <col min="11536" max="11536" width="8.125" style="1" customWidth="1"/>
    <col min="11537" max="11786" width="8.625" style="1"/>
    <col min="11787" max="11787" width="11.625" style="1" customWidth="1"/>
    <col min="11788" max="11791" width="8.625" style="1"/>
    <col min="11792" max="11792" width="8.125" style="1" customWidth="1"/>
    <col min="11793" max="12042" width="8.625" style="1"/>
    <col min="12043" max="12043" width="11.625" style="1" customWidth="1"/>
    <col min="12044" max="12047" width="8.625" style="1"/>
    <col min="12048" max="12048" width="8.125" style="1" customWidth="1"/>
    <col min="12049" max="12298" width="8.625" style="1"/>
    <col min="12299" max="12299" width="11.625" style="1" customWidth="1"/>
    <col min="12300" max="12303" width="8.625" style="1"/>
    <col min="12304" max="12304" width="8.125" style="1" customWidth="1"/>
    <col min="12305" max="12554" width="8.625" style="1"/>
    <col min="12555" max="12555" width="11.625" style="1" customWidth="1"/>
    <col min="12556" max="12559" width="8.625" style="1"/>
    <col min="12560" max="12560" width="8.125" style="1" customWidth="1"/>
    <col min="12561" max="12810" width="8.625" style="1"/>
    <col min="12811" max="12811" width="11.625" style="1" customWidth="1"/>
    <col min="12812" max="12815" width="8.625" style="1"/>
    <col min="12816" max="12816" width="8.125" style="1" customWidth="1"/>
    <col min="12817" max="13066" width="8.625" style="1"/>
    <col min="13067" max="13067" width="11.625" style="1" customWidth="1"/>
    <col min="13068" max="13071" width="8.625" style="1"/>
    <col min="13072" max="13072" width="8.125" style="1" customWidth="1"/>
    <col min="13073" max="13322" width="8.625" style="1"/>
    <col min="13323" max="13323" width="11.625" style="1" customWidth="1"/>
    <col min="13324" max="13327" width="8.625" style="1"/>
    <col min="13328" max="13328" width="8.125" style="1" customWidth="1"/>
    <col min="13329" max="13578" width="8.625" style="1"/>
    <col min="13579" max="13579" width="11.625" style="1" customWidth="1"/>
    <col min="13580" max="13583" width="8.625" style="1"/>
    <col min="13584" max="13584" width="8.125" style="1" customWidth="1"/>
    <col min="13585" max="13834" width="8.625" style="1"/>
    <col min="13835" max="13835" width="11.625" style="1" customWidth="1"/>
    <col min="13836" max="13839" width="8.625" style="1"/>
    <col min="13840" max="13840" width="8.125" style="1" customWidth="1"/>
    <col min="13841" max="14090" width="8.625" style="1"/>
    <col min="14091" max="14091" width="11.625" style="1" customWidth="1"/>
    <col min="14092" max="14095" width="8.625" style="1"/>
    <col min="14096" max="14096" width="8.125" style="1" customWidth="1"/>
    <col min="14097" max="14346" width="8.625" style="1"/>
    <col min="14347" max="14347" width="11.625" style="1" customWidth="1"/>
    <col min="14348" max="14351" width="8.625" style="1"/>
    <col min="14352" max="14352" width="8.125" style="1" customWidth="1"/>
    <col min="14353" max="14602" width="8.625" style="1"/>
    <col min="14603" max="14603" width="11.625" style="1" customWidth="1"/>
    <col min="14604" max="14607" width="8.625" style="1"/>
    <col min="14608" max="14608" width="8.125" style="1" customWidth="1"/>
    <col min="14609" max="14858" width="8.625" style="1"/>
    <col min="14859" max="14859" width="11.625" style="1" customWidth="1"/>
    <col min="14860" max="14863" width="8.625" style="1"/>
    <col min="14864" max="14864" width="8.125" style="1" customWidth="1"/>
    <col min="14865" max="15114" width="8.625" style="1"/>
    <col min="15115" max="15115" width="11.625" style="1" customWidth="1"/>
    <col min="15116" max="15119" width="8.625" style="1"/>
    <col min="15120" max="15120" width="8.125" style="1" customWidth="1"/>
    <col min="15121" max="15370" width="8.625" style="1"/>
    <col min="15371" max="15371" width="11.625" style="1" customWidth="1"/>
    <col min="15372" max="15375" width="8.625" style="1"/>
    <col min="15376" max="15376" width="8.125" style="1" customWidth="1"/>
    <col min="15377" max="15626" width="8.625" style="1"/>
    <col min="15627" max="15627" width="11.625" style="1" customWidth="1"/>
    <col min="15628" max="15631" width="8.625" style="1"/>
    <col min="15632" max="15632" width="8.125" style="1" customWidth="1"/>
    <col min="15633" max="15882" width="8.625" style="1"/>
    <col min="15883" max="15883" width="11.625" style="1" customWidth="1"/>
    <col min="15884" max="15887" width="8.625" style="1"/>
    <col min="15888" max="15888" width="8.125" style="1" customWidth="1"/>
    <col min="15889" max="16138" width="8.625" style="1"/>
    <col min="16139" max="16139" width="11.625" style="1" customWidth="1"/>
    <col min="16140" max="16143" width="8.625" style="1"/>
    <col min="16144" max="16144" width="8.125" style="1" customWidth="1"/>
    <col min="16145" max="16384" width="8.625" style="1"/>
  </cols>
  <sheetData>
    <row r="1" spans="1:12" x14ac:dyDescent="0.25">
      <c r="A1" s="239" t="s">
        <v>0</v>
      </c>
      <c r="B1" s="240"/>
      <c r="C1" s="240"/>
      <c r="D1" s="240"/>
      <c r="E1" s="240"/>
      <c r="F1" s="240"/>
      <c r="G1" s="240"/>
      <c r="H1" s="240"/>
      <c r="I1" s="240"/>
      <c r="J1" s="240"/>
      <c r="K1" s="241"/>
      <c r="L1" s="58"/>
    </row>
    <row r="2" spans="1:12" x14ac:dyDescent="0.25">
      <c r="A2" s="242" t="s">
        <v>1</v>
      </c>
      <c r="B2" s="243"/>
      <c r="C2" s="243"/>
      <c r="D2" s="243"/>
      <c r="E2" s="243"/>
      <c r="F2" s="243"/>
      <c r="G2" s="243"/>
      <c r="H2" s="243"/>
      <c r="I2" s="243"/>
      <c r="J2" s="243"/>
      <c r="K2" s="244"/>
      <c r="L2" s="58"/>
    </row>
    <row r="3" spans="1:12" x14ac:dyDescent="0.25">
      <c r="A3" s="242"/>
      <c r="B3" s="243"/>
      <c r="C3" s="243"/>
      <c r="D3" s="243"/>
      <c r="E3" s="243"/>
      <c r="F3" s="243"/>
      <c r="G3" s="243"/>
      <c r="H3" s="243"/>
      <c r="I3" s="243"/>
      <c r="J3" s="243"/>
      <c r="K3" s="244"/>
      <c r="L3" s="58"/>
    </row>
    <row r="4" spans="1:12" x14ac:dyDescent="0.25">
      <c r="A4" s="242"/>
      <c r="B4" s="243"/>
      <c r="C4" s="243"/>
      <c r="D4" s="243"/>
      <c r="E4" s="243"/>
      <c r="F4" s="243"/>
      <c r="G4" s="243"/>
      <c r="H4" s="243"/>
      <c r="I4" s="243"/>
      <c r="J4" s="243"/>
      <c r="K4" s="244"/>
      <c r="L4" s="58"/>
    </row>
    <row r="5" spans="1:12" x14ac:dyDescent="0.25">
      <c r="A5" s="242"/>
      <c r="B5" s="243"/>
      <c r="C5" s="243"/>
      <c r="D5" s="243"/>
      <c r="E5" s="243"/>
      <c r="F5" s="243"/>
      <c r="G5" s="243"/>
      <c r="H5" s="243"/>
      <c r="I5" s="243"/>
      <c r="J5" s="243"/>
      <c r="K5" s="244"/>
      <c r="L5" s="58"/>
    </row>
    <row r="6" spans="1:12" x14ac:dyDescent="0.25">
      <c r="A6" s="245" t="s">
        <v>337</v>
      </c>
      <c r="B6" s="246"/>
      <c r="C6" s="246"/>
      <c r="D6" s="246"/>
      <c r="E6" s="246"/>
      <c r="F6" s="246"/>
      <c r="G6" s="246"/>
      <c r="H6" s="246"/>
      <c r="I6" s="246"/>
      <c r="J6" s="246"/>
      <c r="K6" s="247"/>
      <c r="L6" s="58"/>
    </row>
    <row r="7" spans="1:12" x14ac:dyDescent="0.25">
      <c r="A7" s="245"/>
      <c r="B7" s="246"/>
      <c r="C7" s="246"/>
      <c r="D7" s="246"/>
      <c r="E7" s="246"/>
      <c r="F7" s="246"/>
      <c r="G7" s="246"/>
      <c r="H7" s="246"/>
      <c r="I7" s="246"/>
      <c r="J7" s="246"/>
      <c r="K7" s="247"/>
      <c r="L7" s="58"/>
    </row>
    <row r="8" spans="1:12" x14ac:dyDescent="0.25">
      <c r="A8" s="245"/>
      <c r="B8" s="246"/>
      <c r="C8" s="246"/>
      <c r="D8" s="246"/>
      <c r="E8" s="246"/>
      <c r="F8" s="246"/>
      <c r="G8" s="246"/>
      <c r="H8" s="246"/>
      <c r="I8" s="246"/>
      <c r="J8" s="246"/>
      <c r="K8" s="247"/>
      <c r="L8" s="58"/>
    </row>
    <row r="9" spans="1:12" x14ac:dyDescent="0.25">
      <c r="A9" s="245"/>
      <c r="B9" s="246"/>
      <c r="C9" s="246"/>
      <c r="D9" s="246"/>
      <c r="E9" s="246"/>
      <c r="F9" s="246"/>
      <c r="G9" s="246"/>
      <c r="H9" s="246"/>
      <c r="I9" s="246"/>
      <c r="J9" s="246"/>
      <c r="K9" s="247"/>
      <c r="L9" s="58"/>
    </row>
    <row r="10" spans="1:12" x14ac:dyDescent="0.25">
      <c r="A10" s="245"/>
      <c r="B10" s="246"/>
      <c r="C10" s="246"/>
      <c r="D10" s="246"/>
      <c r="E10" s="246"/>
      <c r="F10" s="246"/>
      <c r="G10" s="246"/>
      <c r="H10" s="246"/>
      <c r="I10" s="246"/>
      <c r="J10" s="246"/>
      <c r="K10" s="247"/>
      <c r="L10" s="58"/>
    </row>
    <row r="11" spans="1:12" x14ac:dyDescent="0.25">
      <c r="A11" s="245"/>
      <c r="B11" s="246"/>
      <c r="C11" s="246"/>
      <c r="D11" s="246"/>
      <c r="E11" s="246"/>
      <c r="F11" s="246"/>
      <c r="G11" s="246"/>
      <c r="H11" s="246"/>
      <c r="I11" s="246"/>
      <c r="J11" s="246"/>
      <c r="K11" s="247"/>
      <c r="L11" s="58"/>
    </row>
    <row r="12" spans="1:12" x14ac:dyDescent="0.25">
      <c r="A12" s="245"/>
      <c r="B12" s="246"/>
      <c r="C12" s="246"/>
      <c r="D12" s="246"/>
      <c r="E12" s="246"/>
      <c r="F12" s="246"/>
      <c r="G12" s="246"/>
      <c r="H12" s="246"/>
      <c r="I12" s="246"/>
      <c r="J12" s="246"/>
      <c r="K12" s="247"/>
      <c r="L12" s="58"/>
    </row>
    <row r="13" spans="1:12" x14ac:dyDescent="0.25">
      <c r="A13" s="245"/>
      <c r="B13" s="246"/>
      <c r="C13" s="246"/>
      <c r="D13" s="246"/>
      <c r="E13" s="246"/>
      <c r="F13" s="246"/>
      <c r="G13" s="246"/>
      <c r="H13" s="246"/>
      <c r="I13" s="246"/>
      <c r="J13" s="246"/>
      <c r="K13" s="247"/>
      <c r="L13" s="58"/>
    </row>
    <row r="14" spans="1:12" x14ac:dyDescent="0.25">
      <c r="A14" s="245"/>
      <c r="B14" s="246"/>
      <c r="C14" s="246"/>
      <c r="D14" s="246"/>
      <c r="E14" s="246"/>
      <c r="F14" s="246"/>
      <c r="G14" s="246"/>
      <c r="H14" s="246"/>
      <c r="I14" s="246"/>
      <c r="J14" s="246"/>
      <c r="K14" s="247"/>
      <c r="L14" s="58"/>
    </row>
    <row r="15" spans="1:12" x14ac:dyDescent="0.25">
      <c r="A15" s="248" t="s">
        <v>2</v>
      </c>
      <c r="B15" s="249"/>
      <c r="C15" s="249"/>
      <c r="D15" s="249"/>
      <c r="E15" s="249"/>
      <c r="F15" s="249"/>
      <c r="G15" s="249"/>
      <c r="H15" s="249"/>
      <c r="I15" s="249"/>
      <c r="J15" s="249"/>
      <c r="K15" s="250"/>
      <c r="L15" s="58"/>
    </row>
    <row r="16" spans="1:12" x14ac:dyDescent="0.25">
      <c r="A16" s="248"/>
      <c r="B16" s="249"/>
      <c r="C16" s="249"/>
      <c r="D16" s="249"/>
      <c r="E16" s="249"/>
      <c r="F16" s="249"/>
      <c r="G16" s="249"/>
      <c r="H16" s="249"/>
      <c r="I16" s="249"/>
      <c r="J16" s="249"/>
      <c r="K16" s="250"/>
      <c r="L16" s="58"/>
    </row>
    <row r="17" spans="1:26" x14ac:dyDescent="0.25">
      <c r="A17" s="248"/>
      <c r="B17" s="249"/>
      <c r="C17" s="249"/>
      <c r="D17" s="249"/>
      <c r="E17" s="249"/>
      <c r="F17" s="249"/>
      <c r="G17" s="249"/>
      <c r="H17" s="249"/>
      <c r="I17" s="249"/>
      <c r="J17" s="249"/>
      <c r="K17" s="250"/>
      <c r="L17" s="58"/>
    </row>
    <row r="18" spans="1:26" x14ac:dyDescent="0.25">
      <c r="A18" s="248"/>
      <c r="B18" s="249"/>
      <c r="C18" s="249"/>
      <c r="D18" s="249"/>
      <c r="E18" s="249"/>
      <c r="F18" s="249"/>
      <c r="G18" s="249"/>
      <c r="H18" s="249"/>
      <c r="I18" s="249"/>
      <c r="J18" s="249"/>
      <c r="K18" s="250"/>
      <c r="L18" s="58"/>
    </row>
    <row r="19" spans="1:26" ht="15" customHeight="1" x14ac:dyDescent="0.25">
      <c r="A19" s="253" t="s">
        <v>338</v>
      </c>
      <c r="B19" s="249"/>
      <c r="C19" s="249"/>
      <c r="D19" s="249"/>
      <c r="E19" s="249"/>
      <c r="F19" s="249"/>
      <c r="G19" s="249"/>
      <c r="H19" s="249"/>
      <c r="I19" s="249"/>
      <c r="J19" s="249"/>
      <c r="K19" s="250"/>
      <c r="L19" s="58"/>
      <c r="M19" s="2"/>
    </row>
    <row r="20" spans="1:26" x14ac:dyDescent="0.25">
      <c r="A20" s="248"/>
      <c r="B20" s="249"/>
      <c r="C20" s="249"/>
      <c r="D20" s="249"/>
      <c r="E20" s="249"/>
      <c r="F20" s="249"/>
      <c r="G20" s="249"/>
      <c r="H20" s="249"/>
      <c r="I20" s="249"/>
      <c r="J20" s="249"/>
      <c r="K20" s="250"/>
      <c r="L20" s="58"/>
      <c r="M20" s="2"/>
    </row>
    <row r="21" spans="1:26" x14ac:dyDescent="0.25">
      <c r="A21" s="248"/>
      <c r="B21" s="249"/>
      <c r="C21" s="249"/>
      <c r="D21" s="249"/>
      <c r="E21" s="249"/>
      <c r="F21" s="249"/>
      <c r="G21" s="249"/>
      <c r="H21" s="249"/>
      <c r="I21" s="249"/>
      <c r="J21" s="249"/>
      <c r="K21" s="250"/>
      <c r="L21" s="58"/>
      <c r="M21" s="2"/>
    </row>
    <row r="22" spans="1:26" ht="15" customHeight="1" x14ac:dyDescent="0.25">
      <c r="A22" s="248" t="s">
        <v>3</v>
      </c>
      <c r="B22" s="249"/>
      <c r="C22" s="249"/>
      <c r="D22" s="249"/>
      <c r="E22" s="249"/>
      <c r="F22" s="249"/>
      <c r="G22" s="249"/>
      <c r="H22" s="249"/>
      <c r="I22" s="249"/>
      <c r="J22" s="249"/>
      <c r="K22" s="250"/>
      <c r="L22" s="58"/>
      <c r="M22" s="2"/>
    </row>
    <row r="23" spans="1:26" x14ac:dyDescent="0.25">
      <c r="A23" s="248"/>
      <c r="B23" s="249"/>
      <c r="C23" s="249"/>
      <c r="D23" s="249"/>
      <c r="E23" s="249"/>
      <c r="F23" s="249"/>
      <c r="G23" s="249"/>
      <c r="H23" s="249"/>
      <c r="I23" s="249"/>
      <c r="J23" s="249"/>
      <c r="K23" s="250"/>
      <c r="L23" s="58"/>
      <c r="M23" s="2"/>
    </row>
    <row r="24" spans="1:26" x14ac:dyDescent="0.25">
      <c r="A24" s="248"/>
      <c r="B24" s="249"/>
      <c r="C24" s="249"/>
      <c r="D24" s="249"/>
      <c r="E24" s="249"/>
      <c r="F24" s="249"/>
      <c r="G24" s="249"/>
      <c r="H24" s="249"/>
      <c r="I24" s="249"/>
      <c r="J24" s="249"/>
      <c r="K24" s="250"/>
      <c r="L24" s="58"/>
      <c r="M24" s="2"/>
    </row>
    <row r="25" spans="1:26" x14ac:dyDescent="0.25">
      <c r="A25" s="248"/>
      <c r="B25" s="249"/>
      <c r="C25" s="249"/>
      <c r="D25" s="249"/>
      <c r="E25" s="249"/>
      <c r="F25" s="249"/>
      <c r="G25" s="249"/>
      <c r="H25" s="249"/>
      <c r="I25" s="249"/>
      <c r="J25" s="249"/>
      <c r="K25" s="250"/>
      <c r="L25" s="58"/>
      <c r="M25" s="2"/>
    </row>
    <row r="26" spans="1:26" x14ac:dyDescent="0.25">
      <c r="A26" s="248"/>
      <c r="B26" s="249"/>
      <c r="C26" s="249"/>
      <c r="D26" s="249"/>
      <c r="E26" s="249"/>
      <c r="F26" s="249"/>
      <c r="G26" s="249"/>
      <c r="H26" s="249"/>
      <c r="I26" s="249"/>
      <c r="J26" s="249"/>
      <c r="K26" s="250"/>
      <c r="L26" s="58"/>
      <c r="M26" s="2"/>
      <c r="Q26" s="236"/>
      <c r="R26" s="236"/>
      <c r="S26" s="236"/>
      <c r="T26" s="236"/>
      <c r="U26" s="236"/>
      <c r="V26" s="236"/>
      <c r="W26" s="236"/>
      <c r="X26" s="236"/>
      <c r="Y26" s="236"/>
      <c r="Z26" s="236"/>
    </row>
    <row r="27" spans="1:26" x14ac:dyDescent="0.25">
      <c r="A27" s="248" t="s">
        <v>349</v>
      </c>
      <c r="B27" s="249"/>
      <c r="C27" s="249"/>
      <c r="D27" s="249"/>
      <c r="E27" s="249"/>
      <c r="F27" s="249"/>
      <c r="G27" s="249"/>
      <c r="H27" s="249"/>
      <c r="I27" s="249"/>
      <c r="J27" s="249"/>
      <c r="K27" s="250"/>
      <c r="L27" s="58"/>
    </row>
    <row r="28" spans="1:26" x14ac:dyDescent="0.25">
      <c r="A28" s="248"/>
      <c r="B28" s="249"/>
      <c r="C28" s="249"/>
      <c r="D28" s="249"/>
      <c r="E28" s="249"/>
      <c r="F28" s="249"/>
      <c r="G28" s="249"/>
      <c r="H28" s="249"/>
      <c r="I28" s="249"/>
      <c r="J28" s="249"/>
      <c r="K28" s="250"/>
      <c r="L28" s="58"/>
    </row>
    <row r="29" spans="1:26" x14ac:dyDescent="0.25">
      <c r="A29" s="248"/>
      <c r="B29" s="249"/>
      <c r="C29" s="249"/>
      <c r="D29" s="249"/>
      <c r="E29" s="249"/>
      <c r="F29" s="249"/>
      <c r="G29" s="249"/>
      <c r="H29" s="249"/>
      <c r="I29" s="249"/>
      <c r="J29" s="249"/>
      <c r="K29" s="250"/>
      <c r="L29" s="58"/>
    </row>
    <row r="30" spans="1:26" ht="30" customHeight="1" x14ac:dyDescent="0.25">
      <c r="A30" s="248"/>
      <c r="B30" s="249"/>
      <c r="C30" s="249"/>
      <c r="D30" s="249"/>
      <c r="E30" s="249"/>
      <c r="F30" s="249"/>
      <c r="G30" s="249"/>
      <c r="H30" s="249"/>
      <c r="I30" s="249"/>
      <c r="J30" s="249"/>
      <c r="K30" s="250"/>
      <c r="L30" s="58"/>
    </row>
    <row r="31" spans="1:26" x14ac:dyDescent="0.25">
      <c r="A31" s="237" t="s">
        <v>4</v>
      </c>
      <c r="B31" s="236"/>
      <c r="C31" s="236"/>
      <c r="D31" s="236"/>
      <c r="E31" s="236"/>
      <c r="F31" s="236"/>
      <c r="G31" s="236"/>
      <c r="H31" s="236"/>
      <c r="I31" s="236"/>
      <c r="J31" s="236"/>
      <c r="K31" s="238"/>
      <c r="L31" s="58"/>
    </row>
    <row r="32" spans="1:26" x14ac:dyDescent="0.25">
      <c r="A32" s="237"/>
      <c r="B32" s="236"/>
      <c r="C32" s="236"/>
      <c r="D32" s="236"/>
      <c r="E32" s="236"/>
      <c r="F32" s="236"/>
      <c r="G32" s="236"/>
      <c r="H32" s="236"/>
      <c r="I32" s="236"/>
      <c r="J32" s="236"/>
      <c r="K32" s="238"/>
      <c r="L32" s="58"/>
    </row>
    <row r="33" spans="1:13" x14ac:dyDescent="0.25">
      <c r="A33" s="237"/>
      <c r="B33" s="236"/>
      <c r="C33" s="236"/>
      <c r="D33" s="236"/>
      <c r="E33" s="236"/>
      <c r="F33" s="236"/>
      <c r="G33" s="236"/>
      <c r="H33" s="236"/>
      <c r="I33" s="236"/>
      <c r="J33" s="236"/>
      <c r="K33" s="238"/>
      <c r="L33" s="58"/>
    </row>
    <row r="34" spans="1:13" x14ac:dyDescent="0.25">
      <c r="A34" s="237"/>
      <c r="B34" s="236"/>
      <c r="C34" s="236"/>
      <c r="D34" s="236"/>
      <c r="E34" s="236"/>
      <c r="F34" s="236"/>
      <c r="G34" s="236"/>
      <c r="H34" s="236"/>
      <c r="I34" s="236"/>
      <c r="J34" s="236"/>
      <c r="K34" s="238"/>
      <c r="L34" s="58"/>
    </row>
    <row r="35" spans="1:13" ht="14.1" customHeight="1" x14ac:dyDescent="0.25">
      <c r="A35" s="251" t="s">
        <v>336</v>
      </c>
      <c r="B35" s="236"/>
      <c r="C35" s="236"/>
      <c r="D35" s="236"/>
      <c r="E35" s="236"/>
      <c r="F35" s="236"/>
      <c r="G35" s="236"/>
      <c r="H35" s="236"/>
      <c r="I35" s="236"/>
      <c r="J35" s="236"/>
      <c r="K35" s="238"/>
      <c r="L35" s="58"/>
      <c r="M35" s="2"/>
    </row>
    <row r="36" spans="1:13" x14ac:dyDescent="0.25">
      <c r="A36" s="237"/>
      <c r="B36" s="236"/>
      <c r="C36" s="236"/>
      <c r="D36" s="236"/>
      <c r="E36" s="236"/>
      <c r="F36" s="236"/>
      <c r="G36" s="236"/>
      <c r="H36" s="236"/>
      <c r="I36" s="236"/>
      <c r="J36" s="236"/>
      <c r="K36" s="238"/>
      <c r="L36" s="58"/>
      <c r="M36" s="2"/>
    </row>
    <row r="37" spans="1:13" x14ac:dyDescent="0.25">
      <c r="A37" s="237"/>
      <c r="B37" s="236"/>
      <c r="C37" s="236"/>
      <c r="D37" s="236"/>
      <c r="E37" s="236"/>
      <c r="F37" s="236"/>
      <c r="G37" s="236"/>
      <c r="H37" s="236"/>
      <c r="I37" s="236"/>
      <c r="J37" s="236"/>
      <c r="K37" s="238"/>
      <c r="L37" s="58"/>
      <c r="M37" s="2"/>
    </row>
    <row r="38" spans="1:13" x14ac:dyDescent="0.25">
      <c r="A38" s="237"/>
      <c r="B38" s="236"/>
      <c r="C38" s="236"/>
      <c r="D38" s="236"/>
      <c r="E38" s="236"/>
      <c r="F38" s="236"/>
      <c r="G38" s="236"/>
      <c r="H38" s="236"/>
      <c r="I38" s="236"/>
      <c r="J38" s="236"/>
      <c r="K38" s="238"/>
      <c r="L38" s="58"/>
      <c r="M38" s="2"/>
    </row>
    <row r="39" spans="1:13" x14ac:dyDescent="0.25">
      <c r="A39" s="248" t="s">
        <v>5</v>
      </c>
      <c r="B39" s="249"/>
      <c r="C39" s="249"/>
      <c r="D39" s="249"/>
      <c r="E39" s="249"/>
      <c r="F39" s="249"/>
      <c r="G39" s="249"/>
      <c r="H39" s="249"/>
      <c r="I39" s="249"/>
      <c r="J39" s="249"/>
      <c r="K39" s="250"/>
      <c r="L39" s="58"/>
    </row>
    <row r="40" spans="1:13" x14ac:dyDescent="0.25">
      <c r="A40" s="248"/>
      <c r="B40" s="249"/>
      <c r="C40" s="249"/>
      <c r="D40" s="249"/>
      <c r="E40" s="249"/>
      <c r="F40" s="249"/>
      <c r="G40" s="249"/>
      <c r="H40" s="249"/>
      <c r="I40" s="249"/>
      <c r="J40" s="249"/>
      <c r="K40" s="250"/>
      <c r="L40" s="58"/>
    </row>
    <row r="41" spans="1:13" x14ac:dyDescent="0.25">
      <c r="A41" s="248"/>
      <c r="B41" s="249"/>
      <c r="C41" s="249"/>
      <c r="D41" s="249"/>
      <c r="E41" s="249"/>
      <c r="F41" s="249"/>
      <c r="G41" s="249"/>
      <c r="H41" s="249"/>
      <c r="I41" s="249"/>
      <c r="J41" s="249"/>
      <c r="K41" s="250"/>
      <c r="L41" s="58"/>
    </row>
    <row r="42" spans="1:13" x14ac:dyDescent="0.25">
      <c r="A42" s="248"/>
      <c r="B42" s="249"/>
      <c r="C42" s="249"/>
      <c r="D42" s="249"/>
      <c r="E42" s="249"/>
      <c r="F42" s="249"/>
      <c r="G42" s="249"/>
      <c r="H42" s="249"/>
      <c r="I42" s="249"/>
      <c r="J42" s="249"/>
      <c r="K42" s="250"/>
      <c r="L42" s="58"/>
    </row>
    <row r="43" spans="1:13" x14ac:dyDescent="0.25">
      <c r="A43" s="248"/>
      <c r="B43" s="249"/>
      <c r="C43" s="249"/>
      <c r="D43" s="249"/>
      <c r="E43" s="249"/>
      <c r="F43" s="249"/>
      <c r="G43" s="249"/>
      <c r="H43" s="249"/>
      <c r="I43" s="249"/>
      <c r="J43" s="249"/>
      <c r="K43" s="250"/>
      <c r="L43" s="58"/>
    </row>
    <row r="44" spans="1:13" x14ac:dyDescent="0.25">
      <c r="A44" s="252"/>
      <c r="B44" s="252"/>
      <c r="C44" s="252"/>
      <c r="D44" s="252"/>
      <c r="E44" s="252"/>
      <c r="F44" s="252"/>
      <c r="G44" s="252"/>
      <c r="H44" s="252"/>
      <c r="I44" s="252"/>
      <c r="J44" s="252"/>
      <c r="K44" s="252"/>
      <c r="L44" s="58"/>
    </row>
  </sheetData>
  <mergeCells count="12">
    <mergeCell ref="A35:K38"/>
    <mergeCell ref="A39:K43"/>
    <mergeCell ref="A44:K44"/>
    <mergeCell ref="A19:K21"/>
    <mergeCell ref="A22:K26"/>
    <mergeCell ref="A27:K30"/>
    <mergeCell ref="Q26:Z26"/>
    <mergeCell ref="A31:K34"/>
    <mergeCell ref="A1:K1"/>
    <mergeCell ref="A2:K5"/>
    <mergeCell ref="A6:K14"/>
    <mergeCell ref="A15:K18"/>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57772-51F5-4041-B6F7-33368558D8DE}">
  <dimension ref="A1:E24"/>
  <sheetViews>
    <sheetView view="pageBreakPreview" zoomScale="80" zoomScaleNormal="100" zoomScaleSheetLayoutView="80" workbookViewId="0">
      <selection activeCell="B20" sqref="B20:C20"/>
    </sheetView>
  </sheetViews>
  <sheetFormatPr defaultRowHeight="13.5" x14ac:dyDescent="0.25"/>
  <cols>
    <col min="1" max="1" width="44" style="3" customWidth="1"/>
    <col min="2" max="3" width="23.625" style="3" customWidth="1"/>
    <col min="4" max="4" width="4.125" style="3" customWidth="1"/>
    <col min="5" max="251" width="8.625" style="3"/>
    <col min="252" max="252" width="34.125" style="3" bestFit="1" customWidth="1"/>
    <col min="253" max="253" width="31.125" style="3" customWidth="1"/>
    <col min="254" max="507" width="8.625" style="3"/>
    <col min="508" max="508" width="34.125" style="3" bestFit="1" customWidth="1"/>
    <col min="509" max="509" width="31.125" style="3" customWidth="1"/>
    <col min="510" max="763" width="8.625" style="3"/>
    <col min="764" max="764" width="34.125" style="3" bestFit="1" customWidth="1"/>
    <col min="765" max="765" width="31.125" style="3" customWidth="1"/>
    <col min="766" max="1019" width="8.625" style="3"/>
    <col min="1020" max="1020" width="34.125" style="3" bestFit="1" customWidth="1"/>
    <col min="1021" max="1021" width="31.125" style="3" customWidth="1"/>
    <col min="1022" max="1275" width="8.625" style="3"/>
    <col min="1276" max="1276" width="34.125" style="3" bestFit="1" customWidth="1"/>
    <col min="1277" max="1277" width="31.125" style="3" customWidth="1"/>
    <col min="1278" max="1531" width="8.625" style="3"/>
    <col min="1532" max="1532" width="34.125" style="3" bestFit="1" customWidth="1"/>
    <col min="1533" max="1533" width="31.125" style="3" customWidth="1"/>
    <col min="1534" max="1787" width="8.625" style="3"/>
    <col min="1788" max="1788" width="34.125" style="3" bestFit="1" customWidth="1"/>
    <col min="1789" max="1789" width="31.125" style="3" customWidth="1"/>
    <col min="1790" max="2043" width="8.625" style="3"/>
    <col min="2044" max="2044" width="34.125" style="3" bestFit="1" customWidth="1"/>
    <col min="2045" max="2045" width="31.125" style="3" customWidth="1"/>
    <col min="2046" max="2299" width="8.625" style="3"/>
    <col min="2300" max="2300" width="34.125" style="3" bestFit="1" customWidth="1"/>
    <col min="2301" max="2301" width="31.125" style="3" customWidth="1"/>
    <col min="2302" max="2555" width="8.625" style="3"/>
    <col min="2556" max="2556" width="34.125" style="3" bestFit="1" customWidth="1"/>
    <col min="2557" max="2557" width="31.125" style="3" customWidth="1"/>
    <col min="2558" max="2811" width="8.625" style="3"/>
    <col min="2812" max="2812" width="34.125" style="3" bestFit="1" customWidth="1"/>
    <col min="2813" max="2813" width="31.125" style="3" customWidth="1"/>
    <col min="2814" max="3067" width="8.625" style="3"/>
    <col min="3068" max="3068" width="34.125" style="3" bestFit="1" customWidth="1"/>
    <col min="3069" max="3069" width="31.125" style="3" customWidth="1"/>
    <col min="3070" max="3323" width="8.625" style="3"/>
    <col min="3324" max="3324" width="34.125" style="3" bestFit="1" customWidth="1"/>
    <col min="3325" max="3325" width="31.125" style="3" customWidth="1"/>
    <col min="3326" max="3579" width="8.625" style="3"/>
    <col min="3580" max="3580" width="34.125" style="3" bestFit="1" customWidth="1"/>
    <col min="3581" max="3581" width="31.125" style="3" customWidth="1"/>
    <col min="3582" max="3835" width="8.625" style="3"/>
    <col min="3836" max="3836" width="34.125" style="3" bestFit="1" customWidth="1"/>
    <col min="3837" max="3837" width="31.125" style="3" customWidth="1"/>
    <col min="3838" max="4091" width="8.625" style="3"/>
    <col min="4092" max="4092" width="34.125" style="3" bestFit="1" customWidth="1"/>
    <col min="4093" max="4093" width="31.125" style="3" customWidth="1"/>
    <col min="4094" max="4347" width="8.625" style="3"/>
    <col min="4348" max="4348" width="34.125" style="3" bestFit="1" customWidth="1"/>
    <col min="4349" max="4349" width="31.125" style="3" customWidth="1"/>
    <col min="4350" max="4603" width="8.625" style="3"/>
    <col min="4604" max="4604" width="34.125" style="3" bestFit="1" customWidth="1"/>
    <col min="4605" max="4605" width="31.125" style="3" customWidth="1"/>
    <col min="4606" max="4859" width="8.625" style="3"/>
    <col min="4860" max="4860" width="34.125" style="3" bestFit="1" customWidth="1"/>
    <col min="4861" max="4861" width="31.125" style="3" customWidth="1"/>
    <col min="4862" max="5115" width="8.625" style="3"/>
    <col min="5116" max="5116" width="34.125" style="3" bestFit="1" customWidth="1"/>
    <col min="5117" max="5117" width="31.125" style="3" customWidth="1"/>
    <col min="5118" max="5371" width="8.625" style="3"/>
    <col min="5372" max="5372" width="34.125" style="3" bestFit="1" customWidth="1"/>
    <col min="5373" max="5373" width="31.125" style="3" customWidth="1"/>
    <col min="5374" max="5627" width="8.625" style="3"/>
    <col min="5628" max="5628" width="34.125" style="3" bestFit="1" customWidth="1"/>
    <col min="5629" max="5629" width="31.125" style="3" customWidth="1"/>
    <col min="5630" max="5883" width="8.625" style="3"/>
    <col min="5884" max="5884" width="34.125" style="3" bestFit="1" customWidth="1"/>
    <col min="5885" max="5885" width="31.125" style="3" customWidth="1"/>
    <col min="5886" max="6139" width="8.625" style="3"/>
    <col min="6140" max="6140" width="34.125" style="3" bestFit="1" customWidth="1"/>
    <col min="6141" max="6141" width="31.125" style="3" customWidth="1"/>
    <col min="6142" max="6395" width="8.625" style="3"/>
    <col min="6396" max="6396" width="34.125" style="3" bestFit="1" customWidth="1"/>
    <col min="6397" max="6397" width="31.125" style="3" customWidth="1"/>
    <col min="6398" max="6651" width="8.625" style="3"/>
    <col min="6652" max="6652" width="34.125" style="3" bestFit="1" customWidth="1"/>
    <col min="6653" max="6653" width="31.125" style="3" customWidth="1"/>
    <col min="6654" max="6907" width="8.625" style="3"/>
    <col min="6908" max="6908" width="34.125" style="3" bestFit="1" customWidth="1"/>
    <col min="6909" max="6909" width="31.125" style="3" customWidth="1"/>
    <col min="6910" max="7163" width="8.625" style="3"/>
    <col min="7164" max="7164" width="34.125" style="3" bestFit="1" customWidth="1"/>
    <col min="7165" max="7165" width="31.125" style="3" customWidth="1"/>
    <col min="7166" max="7419" width="8.625" style="3"/>
    <col min="7420" max="7420" width="34.125" style="3" bestFit="1" customWidth="1"/>
    <col min="7421" max="7421" width="31.125" style="3" customWidth="1"/>
    <col min="7422" max="7675" width="8.625" style="3"/>
    <col min="7676" max="7676" width="34.125" style="3" bestFit="1" customWidth="1"/>
    <col min="7677" max="7677" width="31.125" style="3" customWidth="1"/>
    <col min="7678" max="7931" width="8.625" style="3"/>
    <col min="7932" max="7932" width="34.125" style="3" bestFit="1" customWidth="1"/>
    <col min="7933" max="7933" width="31.125" style="3" customWidth="1"/>
    <col min="7934" max="8187" width="8.625" style="3"/>
    <col min="8188" max="8188" width="34.125" style="3" bestFit="1" customWidth="1"/>
    <col min="8189" max="8189" width="31.125" style="3" customWidth="1"/>
    <col min="8190" max="8443" width="8.625" style="3"/>
    <col min="8444" max="8444" width="34.125" style="3" bestFit="1" customWidth="1"/>
    <col min="8445" max="8445" width="31.125" style="3" customWidth="1"/>
    <col min="8446" max="8699" width="8.625" style="3"/>
    <col min="8700" max="8700" width="34.125" style="3" bestFit="1" customWidth="1"/>
    <col min="8701" max="8701" width="31.125" style="3" customWidth="1"/>
    <col min="8702" max="8955" width="8.625" style="3"/>
    <col min="8956" max="8956" width="34.125" style="3" bestFit="1" customWidth="1"/>
    <col min="8957" max="8957" width="31.125" style="3" customWidth="1"/>
    <col min="8958" max="9211" width="8.625" style="3"/>
    <col min="9212" max="9212" width="34.125" style="3" bestFit="1" customWidth="1"/>
    <col min="9213" max="9213" width="31.125" style="3" customWidth="1"/>
    <col min="9214" max="9467" width="8.625" style="3"/>
    <col min="9468" max="9468" width="34.125" style="3" bestFit="1" customWidth="1"/>
    <col min="9469" max="9469" width="31.125" style="3" customWidth="1"/>
    <col min="9470" max="9723" width="8.625" style="3"/>
    <col min="9724" max="9724" width="34.125" style="3" bestFit="1" customWidth="1"/>
    <col min="9725" max="9725" width="31.125" style="3" customWidth="1"/>
    <col min="9726" max="9979" width="8.625" style="3"/>
    <col min="9980" max="9980" width="34.125" style="3" bestFit="1" customWidth="1"/>
    <col min="9981" max="9981" width="31.125" style="3" customWidth="1"/>
    <col min="9982" max="10235" width="8.625" style="3"/>
    <col min="10236" max="10236" width="34.125" style="3" bestFit="1" customWidth="1"/>
    <col min="10237" max="10237" width="31.125" style="3" customWidth="1"/>
    <col min="10238" max="10491" width="8.625" style="3"/>
    <col min="10492" max="10492" width="34.125" style="3" bestFit="1" customWidth="1"/>
    <col min="10493" max="10493" width="31.125" style="3" customWidth="1"/>
    <col min="10494" max="10747" width="8.625" style="3"/>
    <col min="10748" max="10748" width="34.125" style="3" bestFit="1" customWidth="1"/>
    <col min="10749" max="10749" width="31.125" style="3" customWidth="1"/>
    <col min="10750" max="11003" width="8.625" style="3"/>
    <col min="11004" max="11004" width="34.125" style="3" bestFit="1" customWidth="1"/>
    <col min="11005" max="11005" width="31.125" style="3" customWidth="1"/>
    <col min="11006" max="11259" width="8.625" style="3"/>
    <col min="11260" max="11260" width="34.125" style="3" bestFit="1" customWidth="1"/>
    <col min="11261" max="11261" width="31.125" style="3" customWidth="1"/>
    <col min="11262" max="11515" width="8.625" style="3"/>
    <col min="11516" max="11516" width="34.125" style="3" bestFit="1" customWidth="1"/>
    <col min="11517" max="11517" width="31.125" style="3" customWidth="1"/>
    <col min="11518" max="11771" width="8.625" style="3"/>
    <col min="11772" max="11772" width="34.125" style="3" bestFit="1" customWidth="1"/>
    <col min="11773" max="11773" width="31.125" style="3" customWidth="1"/>
    <col min="11774" max="12027" width="8.625" style="3"/>
    <col min="12028" max="12028" width="34.125" style="3" bestFit="1" customWidth="1"/>
    <col min="12029" max="12029" width="31.125" style="3" customWidth="1"/>
    <col min="12030" max="12283" width="8.625" style="3"/>
    <col min="12284" max="12284" width="34.125" style="3" bestFit="1" customWidth="1"/>
    <col min="12285" max="12285" width="31.125" style="3" customWidth="1"/>
    <col min="12286" max="12539" width="8.625" style="3"/>
    <col min="12540" max="12540" width="34.125" style="3" bestFit="1" customWidth="1"/>
    <col min="12541" max="12541" width="31.125" style="3" customWidth="1"/>
    <col min="12542" max="12795" width="8.625" style="3"/>
    <col min="12796" max="12796" width="34.125" style="3" bestFit="1" customWidth="1"/>
    <col min="12797" max="12797" width="31.125" style="3" customWidth="1"/>
    <col min="12798" max="13051" width="8.625" style="3"/>
    <col min="13052" max="13052" width="34.125" style="3" bestFit="1" customWidth="1"/>
    <col min="13053" max="13053" width="31.125" style="3" customWidth="1"/>
    <col min="13054" max="13307" width="8.625" style="3"/>
    <col min="13308" max="13308" width="34.125" style="3" bestFit="1" customWidth="1"/>
    <col min="13309" max="13309" width="31.125" style="3" customWidth="1"/>
    <col min="13310" max="13563" width="8.625" style="3"/>
    <col min="13564" max="13564" width="34.125" style="3" bestFit="1" customWidth="1"/>
    <col min="13565" max="13565" width="31.125" style="3" customWidth="1"/>
    <col min="13566" max="13819" width="8.625" style="3"/>
    <col min="13820" max="13820" width="34.125" style="3" bestFit="1" customWidth="1"/>
    <col min="13821" max="13821" width="31.125" style="3" customWidth="1"/>
    <col min="13822" max="14075" width="8.625" style="3"/>
    <col min="14076" max="14076" width="34.125" style="3" bestFit="1" customWidth="1"/>
    <col min="14077" max="14077" width="31.125" style="3" customWidth="1"/>
    <col min="14078" max="14331" width="8.625" style="3"/>
    <col min="14332" max="14332" width="34.125" style="3" bestFit="1" customWidth="1"/>
    <col min="14333" max="14333" width="31.125" style="3" customWidth="1"/>
    <col min="14334" max="14587" width="8.625" style="3"/>
    <col min="14588" max="14588" width="34.125" style="3" bestFit="1" customWidth="1"/>
    <col min="14589" max="14589" width="31.125" style="3" customWidth="1"/>
    <col min="14590" max="14843" width="8.625" style="3"/>
    <col min="14844" max="14844" width="34.125" style="3" bestFit="1" customWidth="1"/>
    <col min="14845" max="14845" width="31.125" style="3" customWidth="1"/>
    <col min="14846" max="15099" width="8.625" style="3"/>
    <col min="15100" max="15100" width="34.125" style="3" bestFit="1" customWidth="1"/>
    <col min="15101" max="15101" width="31.125" style="3" customWidth="1"/>
    <col min="15102" max="15355" width="8.625" style="3"/>
    <col min="15356" max="15356" width="34.125" style="3" bestFit="1" customWidth="1"/>
    <col min="15357" max="15357" width="31.125" style="3" customWidth="1"/>
    <col min="15358" max="15611" width="8.625" style="3"/>
    <col min="15612" max="15612" width="34.125" style="3" bestFit="1" customWidth="1"/>
    <col min="15613" max="15613" width="31.125" style="3" customWidth="1"/>
    <col min="15614" max="15867" width="8.625" style="3"/>
    <col min="15868" max="15868" width="34.125" style="3" bestFit="1" customWidth="1"/>
    <col min="15869" max="15869" width="31.125" style="3" customWidth="1"/>
    <col min="15870" max="16123" width="8.625" style="3"/>
    <col min="16124" max="16124" width="34.125" style="3" bestFit="1" customWidth="1"/>
    <col min="16125" max="16125" width="31.125" style="3" customWidth="1"/>
    <col min="16126" max="16384" width="8.625" style="3"/>
  </cols>
  <sheetData>
    <row r="1" spans="1:5" ht="15.75" x14ac:dyDescent="0.25">
      <c r="A1" s="121" t="s">
        <v>6</v>
      </c>
      <c r="B1" s="62"/>
      <c r="C1" s="62"/>
      <c r="D1" s="62"/>
    </row>
    <row r="2" spans="1:5" ht="15" x14ac:dyDescent="0.25">
      <c r="A2" s="63"/>
      <c r="B2" s="286"/>
      <c r="C2" s="286"/>
      <c r="D2" s="62"/>
    </row>
    <row r="3" spans="1:5" x14ac:dyDescent="0.25">
      <c r="A3" s="122" t="s">
        <v>7</v>
      </c>
      <c r="B3" s="287" t="s">
        <v>8</v>
      </c>
      <c r="C3" s="287" t="s">
        <v>9</v>
      </c>
      <c r="D3" s="62"/>
    </row>
    <row r="4" spans="1:5" x14ac:dyDescent="0.25">
      <c r="A4" s="23" t="s">
        <v>10</v>
      </c>
      <c r="B4" s="288" t="e">
        <f>'2a. Regulier en periodiek'!T162</f>
        <v>#DIV/0!</v>
      </c>
      <c r="C4" s="289" t="e">
        <f>B4*1.21</f>
        <v>#DIV/0!</v>
      </c>
      <c r="D4" s="62"/>
    </row>
    <row r="5" spans="1:5" x14ac:dyDescent="0.25">
      <c r="A5" s="23" t="s">
        <v>11</v>
      </c>
      <c r="B5" s="288">
        <f>'2b. Overige werkzaamheden'!E26</f>
        <v>0</v>
      </c>
      <c r="C5" s="289">
        <f>B5*1.21</f>
        <v>0</v>
      </c>
      <c r="D5" s="62"/>
    </row>
    <row r="6" spans="1:5" x14ac:dyDescent="0.25">
      <c r="A6" s="23" t="s">
        <v>12</v>
      </c>
      <c r="B6" s="290"/>
      <c r="C6" s="290"/>
      <c r="D6" s="62"/>
    </row>
    <row r="7" spans="1:5" s="170" customFormat="1" ht="15" x14ac:dyDescent="0.25">
      <c r="A7" s="23" t="s">
        <v>354</v>
      </c>
      <c r="B7" s="288">
        <f>'3. Sanitaire middelen (huur)'!E14</f>
        <v>0</v>
      </c>
      <c r="C7" s="289">
        <f>B7*1.21</f>
        <v>0</v>
      </c>
      <c r="D7" s="168"/>
      <c r="E7" s="169"/>
    </row>
    <row r="8" spans="1:5" ht="15" x14ac:dyDescent="0.25">
      <c r="A8" s="25" t="s">
        <v>343</v>
      </c>
      <c r="B8" s="288">
        <f>'4a. Glasbewassing'!I8</f>
        <v>0</v>
      </c>
      <c r="C8" s="289">
        <f>B8*1.21</f>
        <v>0</v>
      </c>
      <c r="D8" s="62"/>
      <c r="E8" s="4"/>
    </row>
    <row r="9" spans="1:5" ht="15" x14ac:dyDescent="0.25">
      <c r="A9" s="25" t="s">
        <v>344</v>
      </c>
      <c r="B9" s="288">
        <f>'4b. Gevelonderhoud'!J9</f>
        <v>0</v>
      </c>
      <c r="C9" s="289">
        <f>B9*1.21</f>
        <v>0</v>
      </c>
      <c r="D9" s="62"/>
      <c r="E9" s="4"/>
    </row>
    <row r="10" spans="1:5" ht="14.25" thickBot="1" x14ac:dyDescent="0.3">
      <c r="A10" s="23" t="s">
        <v>13</v>
      </c>
      <c r="B10" s="290"/>
      <c r="C10" s="290"/>
      <c r="D10" s="62"/>
    </row>
    <row r="11" spans="1:5" ht="15.75" thickBot="1" x14ac:dyDescent="0.3">
      <c r="A11" s="26" t="s">
        <v>14</v>
      </c>
      <c r="B11" s="291" t="e">
        <f>SUM(B4:B10)</f>
        <v>#DIV/0!</v>
      </c>
      <c r="C11" s="292" t="e">
        <f>SUM(C4:C10)</f>
        <v>#DIV/0!</v>
      </c>
      <c r="D11" s="62"/>
      <c r="E11" s="4"/>
    </row>
    <row r="12" spans="1:5" ht="15" x14ac:dyDescent="0.25">
      <c r="A12" s="64"/>
      <c r="B12" s="293"/>
      <c r="C12" s="293"/>
      <c r="D12" s="62"/>
      <c r="E12" s="4"/>
    </row>
    <row r="13" spans="1:5" x14ac:dyDescent="0.25">
      <c r="A13" s="122" t="s">
        <v>15</v>
      </c>
      <c r="B13" s="294" t="s">
        <v>16</v>
      </c>
      <c r="C13" s="294"/>
      <c r="D13" s="62"/>
    </row>
    <row r="14" spans="1:5" ht="15" x14ac:dyDescent="0.25">
      <c r="A14" s="22" t="s">
        <v>17</v>
      </c>
      <c r="B14" s="295" t="e">
        <f>'2a. Regulier en periodiek'!L162+'2a. Regulier en periodiek'!P162</f>
        <v>#DIV/0!</v>
      </c>
      <c r="C14" s="295"/>
      <c r="D14" s="62"/>
      <c r="E14" s="4"/>
    </row>
    <row r="15" spans="1:5" ht="15" x14ac:dyDescent="0.25">
      <c r="A15" s="22" t="s">
        <v>18</v>
      </c>
      <c r="B15" s="295" t="e">
        <f>'2a. Regulier en periodiek'!R162</f>
        <v>#DIV/0!</v>
      </c>
      <c r="C15" s="295"/>
      <c r="D15" s="62"/>
      <c r="E15" s="4"/>
    </row>
    <row r="16" spans="1:5" ht="15" x14ac:dyDescent="0.25">
      <c r="A16" s="58"/>
      <c r="B16" s="58"/>
      <c r="C16" s="58"/>
      <c r="D16" s="62"/>
    </row>
    <row r="17" spans="1:4" ht="15" x14ac:dyDescent="0.25">
      <c r="A17" s="110" t="s">
        <v>19</v>
      </c>
      <c r="B17" s="254"/>
      <c r="C17" s="254"/>
      <c r="D17" s="62"/>
    </row>
    <row r="18" spans="1:4" ht="37.35" customHeight="1" x14ac:dyDescent="0.25">
      <c r="A18" s="111" t="s">
        <v>20</v>
      </c>
      <c r="B18" s="254"/>
      <c r="C18" s="254"/>
      <c r="D18" s="62"/>
    </row>
    <row r="19" spans="1:4" ht="15" x14ac:dyDescent="0.25">
      <c r="A19" s="110" t="s">
        <v>21</v>
      </c>
      <c r="B19" s="254"/>
      <c r="C19" s="254"/>
      <c r="D19" s="62"/>
    </row>
    <row r="20" spans="1:4" ht="15" x14ac:dyDescent="0.25">
      <c r="A20" s="110" t="s">
        <v>22</v>
      </c>
      <c r="B20" s="254"/>
      <c r="C20" s="254"/>
      <c r="D20" s="62"/>
    </row>
    <row r="21" spans="1:4" ht="15" x14ac:dyDescent="0.25">
      <c r="A21" s="110" t="s">
        <v>23</v>
      </c>
      <c r="B21" s="254"/>
      <c r="C21" s="254"/>
      <c r="D21" s="62"/>
    </row>
    <row r="22" spans="1:4" x14ac:dyDescent="0.25">
      <c r="A22" s="62"/>
      <c r="B22" s="62"/>
      <c r="C22" s="62"/>
      <c r="D22" s="62"/>
    </row>
    <row r="23" spans="1:4" x14ac:dyDescent="0.25">
      <c r="A23" s="255"/>
      <c r="B23" s="255"/>
    </row>
    <row r="24" spans="1:4" ht="15" x14ac:dyDescent="0.25">
      <c r="A24" s="1"/>
      <c r="B24" s="1"/>
      <c r="C24" s="1"/>
    </row>
  </sheetData>
  <mergeCells count="9">
    <mergeCell ref="B20:C20"/>
    <mergeCell ref="B21:C21"/>
    <mergeCell ref="A23:B23"/>
    <mergeCell ref="B13:C13"/>
    <mergeCell ref="B14:C14"/>
    <mergeCell ref="B15:C15"/>
    <mergeCell ref="B17:C17"/>
    <mergeCell ref="B18:C18"/>
    <mergeCell ref="B19:C19"/>
  </mergeCell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3895-DA6B-4023-93CD-B5CA639365C3}">
  <dimension ref="A1:T162"/>
  <sheetViews>
    <sheetView showGridLines="0" view="pageBreakPreview" zoomScale="80" zoomScaleNormal="100" zoomScaleSheetLayoutView="80" workbookViewId="0">
      <selection activeCell="D45" sqref="D45"/>
    </sheetView>
  </sheetViews>
  <sheetFormatPr defaultColWidth="8.125" defaultRowHeight="15" x14ac:dyDescent="0.25"/>
  <cols>
    <col min="1" max="1" width="31.125" style="8" customWidth="1"/>
    <col min="2" max="2" width="19.875" style="5" bestFit="1" customWidth="1"/>
    <col min="3" max="3" width="9.625" style="5" customWidth="1"/>
    <col min="4" max="4" width="27.25" style="8" customWidth="1"/>
    <col min="5" max="5" width="30.625" style="8" customWidth="1"/>
    <col min="6" max="6" width="13.875" style="11" bestFit="1" customWidth="1"/>
    <col min="7" max="7" width="21.875" style="5" bestFit="1" customWidth="1"/>
    <col min="8" max="8" width="19.375" style="5" bestFit="1" customWidth="1"/>
    <col min="9" max="9" width="16.625" style="8" customWidth="1"/>
    <col min="10" max="11" width="12.875" style="8" customWidth="1"/>
    <col min="12" max="12" width="14.125" style="8" customWidth="1"/>
    <col min="13" max="13" width="13.625" style="216" customWidth="1"/>
    <col min="14" max="14" width="13.625" style="10" customWidth="1"/>
    <col min="15" max="15" width="12.875" style="8" customWidth="1"/>
    <col min="16" max="16" width="13.625" style="10" customWidth="1"/>
    <col min="17" max="17" width="13.625" style="216" customWidth="1"/>
    <col min="18" max="18" width="14" style="8" bestFit="1" customWidth="1"/>
    <col min="19" max="19" width="14" style="216" bestFit="1" customWidth="1"/>
    <col min="20" max="20" width="15.875" style="8" customWidth="1"/>
    <col min="21" max="16384" width="8.125" style="8"/>
  </cols>
  <sheetData>
    <row r="1" spans="1:20" ht="18.75" x14ac:dyDescent="0.25">
      <c r="A1" s="262" t="s">
        <v>24</v>
      </c>
      <c r="B1" s="263"/>
      <c r="D1" s="6"/>
      <c r="E1" s="6"/>
      <c r="F1" s="7"/>
      <c r="J1" s="6"/>
      <c r="K1" s="6"/>
      <c r="L1" s="165" t="s">
        <v>25</v>
      </c>
      <c r="M1" s="219">
        <f>'5. Uurtarieven'!D26</f>
        <v>0</v>
      </c>
      <c r="N1" s="6"/>
      <c r="O1" s="6"/>
      <c r="P1" s="165" t="s">
        <v>26</v>
      </c>
      <c r="Q1" s="218">
        <v>0</v>
      </c>
      <c r="R1" s="9"/>
      <c r="S1" s="219" t="s">
        <v>27</v>
      </c>
      <c r="T1" s="219">
        <f>'5. Uurtarieven'!F26</f>
        <v>0</v>
      </c>
    </row>
    <row r="2" spans="1:20" x14ac:dyDescent="0.25">
      <c r="E2" s="27" t="s">
        <v>28</v>
      </c>
      <c r="F2" s="28">
        <f>SUBTOTAL(9,F6:F160)</f>
        <v>5099.8199999999979</v>
      </c>
      <c r="L2" s="166" t="s">
        <v>345</v>
      </c>
      <c r="M2" s="219">
        <f>'5. Uurtarieven'!D29</f>
        <v>0</v>
      </c>
      <c r="N2" s="8"/>
      <c r="R2" s="10"/>
      <c r="S2" s="219" t="s">
        <v>347</v>
      </c>
      <c r="T2" s="219">
        <f>'5. Uurtarieven'!F29</f>
        <v>0</v>
      </c>
    </row>
    <row r="3" spans="1:20" x14ac:dyDescent="0.25">
      <c r="E3" s="114"/>
      <c r="F3" s="115"/>
      <c r="L3" s="166" t="s">
        <v>346</v>
      </c>
      <c r="M3" s="219">
        <f>'5. Uurtarieven'!D30</f>
        <v>0</v>
      </c>
      <c r="N3" s="8"/>
      <c r="R3" s="10"/>
      <c r="S3" s="220" t="s">
        <v>348</v>
      </c>
      <c r="T3" s="219">
        <f>'5. Uurtarieven'!F30</f>
        <v>0</v>
      </c>
    </row>
    <row r="4" spans="1:20" ht="14.45" customHeight="1" x14ac:dyDescent="0.25">
      <c r="A4" s="123" t="s">
        <v>29</v>
      </c>
      <c r="B4" s="124" t="s">
        <v>30</v>
      </c>
      <c r="C4" s="124" t="s">
        <v>31</v>
      </c>
      <c r="D4" s="124" t="s">
        <v>32</v>
      </c>
      <c r="E4" s="124" t="s">
        <v>33</v>
      </c>
      <c r="F4" s="125" t="s">
        <v>34</v>
      </c>
      <c r="G4" s="124" t="s">
        <v>35</v>
      </c>
      <c r="H4" s="124" t="s">
        <v>327</v>
      </c>
      <c r="I4" s="124" t="s">
        <v>37</v>
      </c>
      <c r="J4" s="256" t="s">
        <v>38</v>
      </c>
      <c r="K4" s="257"/>
      <c r="L4" s="257"/>
      <c r="M4" s="258"/>
      <c r="N4" s="259" t="s">
        <v>39</v>
      </c>
      <c r="O4" s="260"/>
      <c r="P4" s="260"/>
      <c r="Q4" s="261"/>
      <c r="R4" s="124" t="s">
        <v>18</v>
      </c>
      <c r="S4" s="221" t="s">
        <v>40</v>
      </c>
      <c r="T4" s="124" t="s">
        <v>41</v>
      </c>
    </row>
    <row r="5" spans="1:20" s="12" customFormat="1" ht="27" x14ac:dyDescent="0.25">
      <c r="A5" s="126"/>
      <c r="B5" s="127"/>
      <c r="C5" s="127"/>
      <c r="D5" s="127"/>
      <c r="E5" s="127"/>
      <c r="F5" s="128"/>
      <c r="G5" s="127"/>
      <c r="H5" s="127"/>
      <c r="I5" s="127"/>
      <c r="J5" s="129" t="s">
        <v>366</v>
      </c>
      <c r="K5" s="129" t="s">
        <v>367</v>
      </c>
      <c r="L5" s="129" t="s">
        <v>17</v>
      </c>
      <c r="M5" s="215" t="s">
        <v>42</v>
      </c>
      <c r="N5" s="129" t="s">
        <v>366</v>
      </c>
      <c r="O5" s="129" t="s">
        <v>367</v>
      </c>
      <c r="P5" s="129" t="s">
        <v>17</v>
      </c>
      <c r="Q5" s="215" t="s">
        <v>42</v>
      </c>
      <c r="R5" s="127"/>
      <c r="S5" s="222"/>
      <c r="T5" s="127"/>
    </row>
    <row r="6" spans="1:20" x14ac:dyDescent="0.25">
      <c r="A6" s="32" t="s">
        <v>43</v>
      </c>
      <c r="B6" s="34" t="s">
        <v>44</v>
      </c>
      <c r="C6" s="36"/>
      <c r="D6" s="37" t="s">
        <v>45</v>
      </c>
      <c r="E6" s="38" t="s">
        <v>46</v>
      </c>
      <c r="F6" s="39">
        <v>6.8</v>
      </c>
      <c r="G6" s="38" t="s">
        <v>47</v>
      </c>
      <c r="H6" s="172">
        <v>255</v>
      </c>
      <c r="I6" s="40" t="s">
        <v>48</v>
      </c>
      <c r="J6" s="186">
        <v>0</v>
      </c>
      <c r="K6" s="213">
        <v>1</v>
      </c>
      <c r="L6" s="35" t="e">
        <f>(F6*H6)/(J6*K6)</f>
        <v>#DIV/0!</v>
      </c>
      <c r="M6" s="214" t="e">
        <f>L6*$M$1</f>
        <v>#DIV/0!</v>
      </c>
      <c r="N6" s="186">
        <v>0</v>
      </c>
      <c r="O6" s="213">
        <v>1</v>
      </c>
      <c r="P6" s="35" t="e">
        <f>(F6*H6)/(N6*O6)</f>
        <v>#DIV/0!</v>
      </c>
      <c r="Q6" s="214" t="e">
        <f>P6*$M$1</f>
        <v>#DIV/0!</v>
      </c>
      <c r="R6" s="35" t="e">
        <f>(L6+P6)*$Q$1</f>
        <v>#DIV/0!</v>
      </c>
      <c r="S6" s="223" t="e">
        <f>R6*$T$1</f>
        <v>#DIV/0!</v>
      </c>
      <c r="T6" s="24" t="e">
        <f>M6+Q6+S6</f>
        <v>#DIV/0!</v>
      </c>
    </row>
    <row r="7" spans="1:20" x14ac:dyDescent="0.25">
      <c r="A7" s="32" t="s">
        <v>43</v>
      </c>
      <c r="B7" s="34" t="s">
        <v>44</v>
      </c>
      <c r="C7" s="36"/>
      <c r="D7" s="37" t="s">
        <v>49</v>
      </c>
      <c r="E7" s="37" t="s">
        <v>50</v>
      </c>
      <c r="F7" s="39">
        <v>4.2</v>
      </c>
      <c r="G7" s="38" t="s">
        <v>47</v>
      </c>
      <c r="H7" s="172">
        <v>255</v>
      </c>
      <c r="I7" s="32" t="s">
        <v>51</v>
      </c>
      <c r="J7" s="186">
        <v>0</v>
      </c>
      <c r="K7" s="213">
        <v>1</v>
      </c>
      <c r="L7" s="35" t="e">
        <f t="shared" ref="L7:L24" si="0">(F7*H7)/(J7*K7)</f>
        <v>#DIV/0!</v>
      </c>
      <c r="M7" s="214" t="e">
        <f>L7*$M$1</f>
        <v>#DIV/0!</v>
      </c>
      <c r="N7" s="186">
        <v>0</v>
      </c>
      <c r="O7" s="213">
        <v>1</v>
      </c>
      <c r="P7" s="35" t="e">
        <f t="shared" ref="P7:P23" si="1">(F7*H7)/(N7*O7)</f>
        <v>#DIV/0!</v>
      </c>
      <c r="Q7" s="214" t="e">
        <f t="shared" ref="Q7:Q24" si="2">P7*$M$1</f>
        <v>#DIV/0!</v>
      </c>
      <c r="R7" s="35" t="e">
        <f t="shared" ref="R7:R24" si="3">(L7+P7)*$Q$1</f>
        <v>#DIV/0!</v>
      </c>
      <c r="S7" s="223" t="e">
        <f t="shared" ref="S7:S24" si="4">R7*$T$1</f>
        <v>#DIV/0!</v>
      </c>
      <c r="T7" s="24" t="e">
        <f t="shared" ref="T7:T24" si="5">M7+Q7+S7</f>
        <v>#DIV/0!</v>
      </c>
    </row>
    <row r="8" spans="1:20" s="14" customFormat="1" x14ac:dyDescent="0.25">
      <c r="A8" s="29" t="s">
        <v>43</v>
      </c>
      <c r="B8" s="34" t="s">
        <v>44</v>
      </c>
      <c r="C8" s="31"/>
      <c r="D8" s="37" t="s">
        <v>52</v>
      </c>
      <c r="E8" s="38" t="s">
        <v>46</v>
      </c>
      <c r="F8" s="33">
        <v>5.6</v>
      </c>
      <c r="G8" s="38" t="s">
        <v>53</v>
      </c>
      <c r="H8" s="172">
        <v>4</v>
      </c>
      <c r="I8" s="40" t="s">
        <v>48</v>
      </c>
      <c r="J8" s="186">
        <v>0</v>
      </c>
      <c r="K8" s="213">
        <v>1</v>
      </c>
      <c r="L8" s="35" t="e">
        <f t="shared" si="0"/>
        <v>#DIV/0!</v>
      </c>
      <c r="M8" s="214" t="e">
        <f t="shared" ref="M8:M24" si="6">L8*$M$1</f>
        <v>#DIV/0!</v>
      </c>
      <c r="N8" s="186">
        <v>0</v>
      </c>
      <c r="O8" s="213">
        <v>1</v>
      </c>
      <c r="P8" s="35" t="e">
        <f t="shared" si="1"/>
        <v>#DIV/0!</v>
      </c>
      <c r="Q8" s="214" t="e">
        <f t="shared" si="2"/>
        <v>#DIV/0!</v>
      </c>
      <c r="R8" s="35" t="e">
        <f t="shared" si="3"/>
        <v>#DIV/0!</v>
      </c>
      <c r="S8" s="223" t="e">
        <f t="shared" si="4"/>
        <v>#DIV/0!</v>
      </c>
      <c r="T8" s="24" t="e">
        <f t="shared" si="5"/>
        <v>#DIV/0!</v>
      </c>
    </row>
    <row r="9" spans="1:20" x14ac:dyDescent="0.25">
      <c r="A9" s="32" t="s">
        <v>43</v>
      </c>
      <c r="B9" s="34" t="s">
        <v>44</v>
      </c>
      <c r="C9" s="36"/>
      <c r="D9" s="37" t="s">
        <v>54</v>
      </c>
      <c r="E9" s="38" t="s">
        <v>46</v>
      </c>
      <c r="F9" s="39">
        <v>1180</v>
      </c>
      <c r="G9" s="38" t="s">
        <v>53</v>
      </c>
      <c r="H9" s="172">
        <v>4</v>
      </c>
      <c r="I9" s="40" t="s">
        <v>48</v>
      </c>
      <c r="J9" s="186">
        <v>0</v>
      </c>
      <c r="K9" s="213">
        <v>1</v>
      </c>
      <c r="L9" s="35" t="e">
        <f t="shared" si="0"/>
        <v>#DIV/0!</v>
      </c>
      <c r="M9" s="214" t="e">
        <f t="shared" si="6"/>
        <v>#DIV/0!</v>
      </c>
      <c r="N9" s="186">
        <v>0</v>
      </c>
      <c r="O9" s="213">
        <v>1</v>
      </c>
      <c r="P9" s="35" t="e">
        <f t="shared" si="1"/>
        <v>#DIV/0!</v>
      </c>
      <c r="Q9" s="214" t="e">
        <f t="shared" si="2"/>
        <v>#DIV/0!</v>
      </c>
      <c r="R9" s="35" t="e">
        <f t="shared" si="3"/>
        <v>#DIV/0!</v>
      </c>
      <c r="S9" s="223" t="e">
        <f t="shared" si="4"/>
        <v>#DIV/0!</v>
      </c>
      <c r="T9" s="24" t="e">
        <f t="shared" si="5"/>
        <v>#DIV/0!</v>
      </c>
    </row>
    <row r="10" spans="1:20" x14ac:dyDescent="0.25">
      <c r="A10" s="32" t="s">
        <v>43</v>
      </c>
      <c r="B10" s="34" t="s">
        <v>44</v>
      </c>
      <c r="C10" s="36"/>
      <c r="D10" s="37" t="s">
        <v>55</v>
      </c>
      <c r="E10" s="38" t="s">
        <v>46</v>
      </c>
      <c r="F10" s="39">
        <v>4.7</v>
      </c>
      <c r="G10" s="38" t="s">
        <v>56</v>
      </c>
      <c r="H10" s="172">
        <v>255</v>
      </c>
      <c r="I10" s="40" t="s">
        <v>48</v>
      </c>
      <c r="J10" s="186">
        <v>0</v>
      </c>
      <c r="K10" s="213">
        <v>1</v>
      </c>
      <c r="L10" s="35" t="e">
        <f t="shared" si="0"/>
        <v>#DIV/0!</v>
      </c>
      <c r="M10" s="214" t="e">
        <f t="shared" si="6"/>
        <v>#DIV/0!</v>
      </c>
      <c r="N10" s="186">
        <v>0</v>
      </c>
      <c r="O10" s="213">
        <v>1</v>
      </c>
      <c r="P10" s="35" t="e">
        <f t="shared" si="1"/>
        <v>#DIV/0!</v>
      </c>
      <c r="Q10" s="214" t="e">
        <f t="shared" si="2"/>
        <v>#DIV/0!</v>
      </c>
      <c r="R10" s="35" t="e">
        <f t="shared" si="3"/>
        <v>#DIV/0!</v>
      </c>
      <c r="S10" s="223" t="e">
        <f t="shared" si="4"/>
        <v>#DIV/0!</v>
      </c>
      <c r="T10" s="24" t="e">
        <f t="shared" si="5"/>
        <v>#DIV/0!</v>
      </c>
    </row>
    <row r="11" spans="1:20" x14ac:dyDescent="0.25">
      <c r="A11" s="32" t="s">
        <v>43</v>
      </c>
      <c r="B11" s="34" t="s">
        <v>44</v>
      </c>
      <c r="C11" s="36"/>
      <c r="D11" s="37" t="s">
        <v>57</v>
      </c>
      <c r="E11" s="38" t="s">
        <v>46</v>
      </c>
      <c r="F11" s="39">
        <v>3.9</v>
      </c>
      <c r="G11" s="38" t="s">
        <v>58</v>
      </c>
      <c r="H11" s="172">
        <v>255</v>
      </c>
      <c r="I11" s="40" t="s">
        <v>48</v>
      </c>
      <c r="J11" s="186">
        <v>0</v>
      </c>
      <c r="K11" s="213">
        <v>1</v>
      </c>
      <c r="L11" s="35" t="e">
        <f t="shared" si="0"/>
        <v>#DIV/0!</v>
      </c>
      <c r="M11" s="214" t="e">
        <f t="shared" si="6"/>
        <v>#DIV/0!</v>
      </c>
      <c r="N11" s="186">
        <v>0</v>
      </c>
      <c r="O11" s="213">
        <v>1</v>
      </c>
      <c r="P11" s="35" t="e">
        <f t="shared" si="1"/>
        <v>#DIV/0!</v>
      </c>
      <c r="Q11" s="214" t="e">
        <f t="shared" si="2"/>
        <v>#DIV/0!</v>
      </c>
      <c r="R11" s="35" t="e">
        <f t="shared" si="3"/>
        <v>#DIV/0!</v>
      </c>
      <c r="S11" s="223" t="e">
        <f t="shared" si="4"/>
        <v>#DIV/0!</v>
      </c>
      <c r="T11" s="24" t="e">
        <f t="shared" si="5"/>
        <v>#DIV/0!</v>
      </c>
    </row>
    <row r="12" spans="1:20" s="14" customFormat="1" x14ac:dyDescent="0.25">
      <c r="A12" s="29" t="s">
        <v>43</v>
      </c>
      <c r="B12" s="30" t="s">
        <v>44</v>
      </c>
      <c r="C12" s="36"/>
      <c r="D12" s="32" t="s">
        <v>137</v>
      </c>
      <c r="E12" s="38" t="s">
        <v>46</v>
      </c>
      <c r="F12" s="227">
        <v>17.97</v>
      </c>
      <c r="G12" s="38" t="s">
        <v>65</v>
      </c>
      <c r="H12" s="172">
        <v>255</v>
      </c>
      <c r="I12" s="40" t="s">
        <v>48</v>
      </c>
      <c r="J12" s="186">
        <v>0</v>
      </c>
      <c r="K12" s="213">
        <v>1</v>
      </c>
      <c r="L12" s="35" t="e">
        <f>(F12*H12)/(J12*K12)</f>
        <v>#DIV/0!</v>
      </c>
      <c r="M12" s="214" t="e">
        <f>L12*$M$1</f>
        <v>#DIV/0!</v>
      </c>
      <c r="N12" s="186">
        <v>0</v>
      </c>
      <c r="O12" s="213">
        <v>1</v>
      </c>
      <c r="P12" s="35" t="e">
        <f>(F12*H12)/(N12*O12)</f>
        <v>#DIV/0!</v>
      </c>
      <c r="Q12" s="214" t="e">
        <f>P12*$M$1</f>
        <v>#DIV/0!</v>
      </c>
      <c r="R12" s="35" t="e">
        <f>(L12+P12)*$Q$1</f>
        <v>#DIV/0!</v>
      </c>
      <c r="S12" s="223" t="e">
        <f>R12*$T$1</f>
        <v>#DIV/0!</v>
      </c>
      <c r="T12" s="24" t="e">
        <f>M12+Q12+S12</f>
        <v>#DIV/0!</v>
      </c>
    </row>
    <row r="13" spans="1:20" x14ac:dyDescent="0.25">
      <c r="A13" s="29" t="s">
        <v>43</v>
      </c>
      <c r="B13" s="30" t="s">
        <v>44</v>
      </c>
      <c r="C13" s="31"/>
      <c r="D13" s="32" t="s">
        <v>141</v>
      </c>
      <c r="E13" s="38" t="s">
        <v>46</v>
      </c>
      <c r="F13" s="225">
        <v>11.55</v>
      </c>
      <c r="G13" s="38" t="s">
        <v>56</v>
      </c>
      <c r="H13" s="226">
        <v>255</v>
      </c>
      <c r="I13" s="40" t="s">
        <v>48</v>
      </c>
      <c r="J13" s="186">
        <v>0</v>
      </c>
      <c r="K13" s="213">
        <v>1</v>
      </c>
      <c r="L13" s="35" t="e">
        <f>(F13*H13)/(J13*K13)</f>
        <v>#DIV/0!</v>
      </c>
      <c r="M13" s="214" t="e">
        <f>L13*$M$1</f>
        <v>#DIV/0!</v>
      </c>
      <c r="N13" s="186">
        <v>0</v>
      </c>
      <c r="O13" s="213">
        <v>1</v>
      </c>
      <c r="P13" s="35" t="e">
        <f>(F13*H13)/(N13*O13)</f>
        <v>#DIV/0!</v>
      </c>
      <c r="Q13" s="214" t="e">
        <f>P13*$M$1</f>
        <v>#DIV/0!</v>
      </c>
      <c r="R13" s="35" t="e">
        <f>(L13+P13)*$Q$1</f>
        <v>#DIV/0!</v>
      </c>
      <c r="S13" s="223" t="e">
        <f>R13*$T$1</f>
        <v>#DIV/0!</v>
      </c>
      <c r="T13" s="24" t="e">
        <f>M13+Q13+S13</f>
        <v>#DIV/0!</v>
      </c>
    </row>
    <row r="14" spans="1:20" x14ac:dyDescent="0.25">
      <c r="A14" s="32" t="s">
        <v>43</v>
      </c>
      <c r="B14" s="34" t="s">
        <v>59</v>
      </c>
      <c r="C14" s="36"/>
      <c r="D14" s="37" t="s">
        <v>60</v>
      </c>
      <c r="E14" s="38" t="s">
        <v>46</v>
      </c>
      <c r="F14" s="39">
        <v>2.1</v>
      </c>
      <c r="G14" s="38" t="s">
        <v>61</v>
      </c>
      <c r="H14" s="172">
        <v>255</v>
      </c>
      <c r="I14" s="40" t="s">
        <v>48</v>
      </c>
      <c r="J14" s="186">
        <v>0</v>
      </c>
      <c r="K14" s="213">
        <v>1</v>
      </c>
      <c r="L14" s="35" t="e">
        <f t="shared" si="0"/>
        <v>#DIV/0!</v>
      </c>
      <c r="M14" s="214" t="e">
        <f t="shared" si="6"/>
        <v>#DIV/0!</v>
      </c>
      <c r="N14" s="186">
        <v>0</v>
      </c>
      <c r="O14" s="213">
        <v>1</v>
      </c>
      <c r="P14" s="35" t="e">
        <f t="shared" si="1"/>
        <v>#DIV/0!</v>
      </c>
      <c r="Q14" s="214" t="e">
        <f t="shared" si="2"/>
        <v>#DIV/0!</v>
      </c>
      <c r="R14" s="35" t="e">
        <f t="shared" si="3"/>
        <v>#DIV/0!</v>
      </c>
      <c r="S14" s="223" t="e">
        <f t="shared" si="4"/>
        <v>#DIV/0!</v>
      </c>
      <c r="T14" s="24" t="e">
        <f t="shared" si="5"/>
        <v>#DIV/0!</v>
      </c>
    </row>
    <row r="15" spans="1:20" x14ac:dyDescent="0.25">
      <c r="A15" s="32" t="s">
        <v>43</v>
      </c>
      <c r="B15" s="34" t="s">
        <v>59</v>
      </c>
      <c r="C15" s="36"/>
      <c r="D15" s="37" t="s">
        <v>62</v>
      </c>
      <c r="E15" s="38" t="s">
        <v>46</v>
      </c>
      <c r="F15" s="39">
        <v>2.1</v>
      </c>
      <c r="G15" s="38" t="s">
        <v>61</v>
      </c>
      <c r="H15" s="172">
        <v>255</v>
      </c>
      <c r="I15" s="40" t="s">
        <v>48</v>
      </c>
      <c r="J15" s="186">
        <v>0</v>
      </c>
      <c r="K15" s="213">
        <v>1</v>
      </c>
      <c r="L15" s="35" t="e">
        <f t="shared" si="0"/>
        <v>#DIV/0!</v>
      </c>
      <c r="M15" s="214" t="e">
        <f t="shared" si="6"/>
        <v>#DIV/0!</v>
      </c>
      <c r="N15" s="186">
        <v>0</v>
      </c>
      <c r="O15" s="213">
        <v>1</v>
      </c>
      <c r="P15" s="35" t="e">
        <f t="shared" si="1"/>
        <v>#DIV/0!</v>
      </c>
      <c r="Q15" s="214" t="e">
        <f t="shared" si="2"/>
        <v>#DIV/0!</v>
      </c>
      <c r="R15" s="35" t="e">
        <f t="shared" si="3"/>
        <v>#DIV/0!</v>
      </c>
      <c r="S15" s="223" t="e">
        <f t="shared" si="4"/>
        <v>#DIV/0!</v>
      </c>
      <c r="T15" s="24" t="e">
        <f t="shared" si="5"/>
        <v>#DIV/0!</v>
      </c>
    </row>
    <row r="16" spans="1:20" x14ac:dyDescent="0.25">
      <c r="A16" s="32" t="s">
        <v>43</v>
      </c>
      <c r="B16" s="34" t="s">
        <v>59</v>
      </c>
      <c r="C16" s="36"/>
      <c r="D16" s="37" t="s">
        <v>63</v>
      </c>
      <c r="E16" s="38" t="s">
        <v>46</v>
      </c>
      <c r="F16" s="39">
        <v>17.100000000000001</v>
      </c>
      <c r="G16" s="38" t="s">
        <v>47</v>
      </c>
      <c r="H16" s="172">
        <v>255</v>
      </c>
      <c r="I16" s="40" t="s">
        <v>48</v>
      </c>
      <c r="J16" s="186">
        <v>0</v>
      </c>
      <c r="K16" s="213">
        <v>1</v>
      </c>
      <c r="L16" s="35" t="e">
        <f t="shared" si="0"/>
        <v>#DIV/0!</v>
      </c>
      <c r="M16" s="214" t="e">
        <f t="shared" si="6"/>
        <v>#DIV/0!</v>
      </c>
      <c r="N16" s="186">
        <v>0</v>
      </c>
      <c r="O16" s="213">
        <v>1</v>
      </c>
      <c r="P16" s="35" t="e">
        <f t="shared" si="1"/>
        <v>#DIV/0!</v>
      </c>
      <c r="Q16" s="214" t="e">
        <f t="shared" si="2"/>
        <v>#DIV/0!</v>
      </c>
      <c r="R16" s="35" t="e">
        <f t="shared" si="3"/>
        <v>#DIV/0!</v>
      </c>
      <c r="S16" s="223" t="e">
        <f t="shared" si="4"/>
        <v>#DIV/0!</v>
      </c>
      <c r="T16" s="24" t="e">
        <f t="shared" si="5"/>
        <v>#DIV/0!</v>
      </c>
    </row>
    <row r="17" spans="1:20" x14ac:dyDescent="0.25">
      <c r="A17" s="32" t="s">
        <v>43</v>
      </c>
      <c r="B17" s="34" t="s">
        <v>59</v>
      </c>
      <c r="C17" s="36"/>
      <c r="D17" s="37" t="s">
        <v>64</v>
      </c>
      <c r="E17" s="38" t="s">
        <v>46</v>
      </c>
      <c r="F17" s="39">
        <v>36.6</v>
      </c>
      <c r="G17" s="38" t="s">
        <v>65</v>
      </c>
      <c r="H17" s="172">
        <v>255</v>
      </c>
      <c r="I17" s="40" t="s">
        <v>48</v>
      </c>
      <c r="J17" s="186">
        <v>0</v>
      </c>
      <c r="K17" s="213">
        <v>1</v>
      </c>
      <c r="L17" s="35" t="e">
        <f t="shared" si="0"/>
        <v>#DIV/0!</v>
      </c>
      <c r="M17" s="214" t="e">
        <f t="shared" si="6"/>
        <v>#DIV/0!</v>
      </c>
      <c r="N17" s="186">
        <v>0</v>
      </c>
      <c r="O17" s="213">
        <v>1</v>
      </c>
      <c r="P17" s="35" t="e">
        <f t="shared" si="1"/>
        <v>#DIV/0!</v>
      </c>
      <c r="Q17" s="214" t="e">
        <f t="shared" si="2"/>
        <v>#DIV/0!</v>
      </c>
      <c r="R17" s="35" t="e">
        <f t="shared" si="3"/>
        <v>#DIV/0!</v>
      </c>
      <c r="S17" s="223" t="e">
        <f t="shared" si="4"/>
        <v>#DIV/0!</v>
      </c>
      <c r="T17" s="24" t="e">
        <f t="shared" si="5"/>
        <v>#DIV/0!</v>
      </c>
    </row>
    <row r="18" spans="1:20" x14ac:dyDescent="0.25">
      <c r="A18" s="32" t="s">
        <v>43</v>
      </c>
      <c r="B18" s="34" t="s">
        <v>59</v>
      </c>
      <c r="C18" s="36"/>
      <c r="D18" s="37" t="s">
        <v>66</v>
      </c>
      <c r="E18" s="38" t="s">
        <v>46</v>
      </c>
      <c r="F18" s="39">
        <v>77.099999999999994</v>
      </c>
      <c r="G18" s="38" t="s">
        <v>67</v>
      </c>
      <c r="H18" s="172">
        <v>255</v>
      </c>
      <c r="I18" s="40" t="s">
        <v>48</v>
      </c>
      <c r="J18" s="186">
        <v>0</v>
      </c>
      <c r="K18" s="213">
        <v>1</v>
      </c>
      <c r="L18" s="35" t="e">
        <f t="shared" si="0"/>
        <v>#DIV/0!</v>
      </c>
      <c r="M18" s="214" t="e">
        <f t="shared" si="6"/>
        <v>#DIV/0!</v>
      </c>
      <c r="N18" s="186">
        <v>0</v>
      </c>
      <c r="O18" s="213">
        <v>1</v>
      </c>
      <c r="P18" s="35" t="e">
        <f t="shared" si="1"/>
        <v>#DIV/0!</v>
      </c>
      <c r="Q18" s="214" t="e">
        <f t="shared" si="2"/>
        <v>#DIV/0!</v>
      </c>
      <c r="R18" s="35" t="e">
        <f t="shared" si="3"/>
        <v>#DIV/0!</v>
      </c>
      <c r="S18" s="223" t="e">
        <f t="shared" si="4"/>
        <v>#DIV/0!</v>
      </c>
      <c r="T18" s="24" t="e">
        <f t="shared" si="5"/>
        <v>#DIV/0!</v>
      </c>
    </row>
    <row r="19" spans="1:20" x14ac:dyDescent="0.25">
      <c r="A19" s="32" t="s">
        <v>43</v>
      </c>
      <c r="B19" s="34" t="s">
        <v>59</v>
      </c>
      <c r="C19" s="36"/>
      <c r="D19" s="37" t="s">
        <v>68</v>
      </c>
      <c r="E19" s="38" t="s">
        <v>46</v>
      </c>
      <c r="F19" s="39">
        <v>178.9</v>
      </c>
      <c r="G19" s="38" t="s">
        <v>65</v>
      </c>
      <c r="H19" s="172">
        <v>255</v>
      </c>
      <c r="I19" s="40" t="s">
        <v>48</v>
      </c>
      <c r="J19" s="186">
        <v>0</v>
      </c>
      <c r="K19" s="213">
        <v>1</v>
      </c>
      <c r="L19" s="35" t="e">
        <f t="shared" si="0"/>
        <v>#DIV/0!</v>
      </c>
      <c r="M19" s="214" t="e">
        <f t="shared" si="6"/>
        <v>#DIV/0!</v>
      </c>
      <c r="N19" s="186">
        <v>0</v>
      </c>
      <c r="O19" s="213">
        <v>1</v>
      </c>
      <c r="P19" s="35" t="e">
        <f t="shared" si="1"/>
        <v>#DIV/0!</v>
      </c>
      <c r="Q19" s="231" t="e">
        <f>P19*$M$1</f>
        <v>#DIV/0!</v>
      </c>
      <c r="R19" s="35" t="e">
        <f t="shared" si="3"/>
        <v>#DIV/0!</v>
      </c>
      <c r="S19" s="223" t="e">
        <f t="shared" si="4"/>
        <v>#DIV/0!</v>
      </c>
      <c r="T19" s="24" t="e">
        <f t="shared" si="5"/>
        <v>#DIV/0!</v>
      </c>
    </row>
    <row r="20" spans="1:20" x14ac:dyDescent="0.25">
      <c r="A20" s="32" t="s">
        <v>43</v>
      </c>
      <c r="B20" s="34" t="s">
        <v>59</v>
      </c>
      <c r="C20" s="36"/>
      <c r="D20" s="37" t="s">
        <v>69</v>
      </c>
      <c r="E20" s="37" t="s">
        <v>50</v>
      </c>
      <c r="F20" s="39">
        <v>5.9</v>
      </c>
      <c r="G20" s="38" t="s">
        <v>47</v>
      </c>
      <c r="H20" s="172">
        <v>255</v>
      </c>
      <c r="I20" s="32" t="s">
        <v>51</v>
      </c>
      <c r="J20" s="186">
        <v>0</v>
      </c>
      <c r="K20" s="213">
        <v>1</v>
      </c>
      <c r="L20" s="35" t="e">
        <f t="shared" si="0"/>
        <v>#DIV/0!</v>
      </c>
      <c r="M20" s="214" t="e">
        <f t="shared" si="6"/>
        <v>#DIV/0!</v>
      </c>
      <c r="N20" s="186">
        <v>0</v>
      </c>
      <c r="O20" s="213">
        <v>1</v>
      </c>
      <c r="P20" s="35" t="e">
        <f t="shared" si="1"/>
        <v>#DIV/0!</v>
      </c>
      <c r="Q20" s="214" t="e">
        <f t="shared" si="2"/>
        <v>#DIV/0!</v>
      </c>
      <c r="R20" s="35" t="e">
        <f t="shared" si="3"/>
        <v>#DIV/0!</v>
      </c>
      <c r="S20" s="223" t="e">
        <f t="shared" si="4"/>
        <v>#DIV/0!</v>
      </c>
      <c r="T20" s="24" t="e">
        <f t="shared" si="5"/>
        <v>#DIV/0!</v>
      </c>
    </row>
    <row r="21" spans="1:20" s="14" customFormat="1" x14ac:dyDescent="0.25">
      <c r="A21" s="29" t="s">
        <v>43</v>
      </c>
      <c r="B21" s="30" t="s">
        <v>59</v>
      </c>
      <c r="C21" s="31"/>
      <c r="D21" s="32" t="s">
        <v>70</v>
      </c>
      <c r="E21" s="37" t="s">
        <v>50</v>
      </c>
      <c r="F21" s="33">
        <v>9.5</v>
      </c>
      <c r="G21" s="38" t="s">
        <v>47</v>
      </c>
      <c r="H21" s="172">
        <v>255</v>
      </c>
      <c r="I21" s="32" t="s">
        <v>51</v>
      </c>
      <c r="J21" s="186">
        <v>0</v>
      </c>
      <c r="K21" s="213">
        <v>1</v>
      </c>
      <c r="L21" s="35" t="e">
        <f t="shared" si="0"/>
        <v>#DIV/0!</v>
      </c>
      <c r="M21" s="214" t="e">
        <f t="shared" si="6"/>
        <v>#DIV/0!</v>
      </c>
      <c r="N21" s="186">
        <v>0</v>
      </c>
      <c r="O21" s="213">
        <v>1</v>
      </c>
      <c r="P21" s="35" t="e">
        <f t="shared" si="1"/>
        <v>#DIV/0!</v>
      </c>
      <c r="Q21" s="214" t="e">
        <f t="shared" si="2"/>
        <v>#DIV/0!</v>
      </c>
      <c r="R21" s="35" t="e">
        <f t="shared" si="3"/>
        <v>#DIV/0!</v>
      </c>
      <c r="S21" s="223" t="e">
        <f t="shared" si="4"/>
        <v>#DIV/0!</v>
      </c>
      <c r="T21" s="24" t="e">
        <f t="shared" si="5"/>
        <v>#DIV/0!</v>
      </c>
    </row>
    <row r="22" spans="1:20" x14ac:dyDescent="0.25">
      <c r="A22" s="29" t="s">
        <v>43</v>
      </c>
      <c r="B22" s="34" t="s">
        <v>59</v>
      </c>
      <c r="C22" s="36"/>
      <c r="D22" s="37" t="s">
        <v>71</v>
      </c>
      <c r="E22" s="37" t="s">
        <v>50</v>
      </c>
      <c r="F22" s="39">
        <v>2.2999999999999998</v>
      </c>
      <c r="G22" s="38" t="s">
        <v>47</v>
      </c>
      <c r="H22" s="172">
        <v>255</v>
      </c>
      <c r="I22" s="32" t="s">
        <v>51</v>
      </c>
      <c r="J22" s="186">
        <v>0</v>
      </c>
      <c r="K22" s="213">
        <v>1</v>
      </c>
      <c r="L22" s="35" t="e">
        <f t="shared" si="0"/>
        <v>#DIV/0!</v>
      </c>
      <c r="M22" s="214" t="e">
        <f t="shared" si="6"/>
        <v>#DIV/0!</v>
      </c>
      <c r="N22" s="186">
        <v>0</v>
      </c>
      <c r="O22" s="213">
        <v>1</v>
      </c>
      <c r="P22" s="35" t="e">
        <f t="shared" si="1"/>
        <v>#DIV/0!</v>
      </c>
      <c r="Q22" s="214" t="e">
        <f t="shared" si="2"/>
        <v>#DIV/0!</v>
      </c>
      <c r="R22" s="35" t="e">
        <f t="shared" si="3"/>
        <v>#DIV/0!</v>
      </c>
      <c r="S22" s="223" t="e">
        <f t="shared" si="4"/>
        <v>#DIV/0!</v>
      </c>
      <c r="T22" s="24" t="e">
        <f t="shared" si="5"/>
        <v>#DIV/0!</v>
      </c>
    </row>
    <row r="23" spans="1:20" x14ac:dyDescent="0.25">
      <c r="A23" s="29" t="s">
        <v>43</v>
      </c>
      <c r="B23" s="34" t="s">
        <v>59</v>
      </c>
      <c r="C23" s="36" t="s">
        <v>72</v>
      </c>
      <c r="D23" s="32" t="s">
        <v>73</v>
      </c>
      <c r="E23" s="38" t="s">
        <v>74</v>
      </c>
      <c r="F23" s="33">
        <v>31.2</v>
      </c>
      <c r="G23" s="38" t="s">
        <v>58</v>
      </c>
      <c r="H23" s="172">
        <v>2</v>
      </c>
      <c r="I23" s="32" t="s">
        <v>48</v>
      </c>
      <c r="J23" s="186">
        <v>0</v>
      </c>
      <c r="K23" s="213">
        <v>1</v>
      </c>
      <c r="L23" s="35" t="e">
        <f t="shared" si="0"/>
        <v>#DIV/0!</v>
      </c>
      <c r="M23" s="214" t="e">
        <f t="shared" si="6"/>
        <v>#DIV/0!</v>
      </c>
      <c r="N23" s="186">
        <v>0</v>
      </c>
      <c r="O23" s="213">
        <v>1</v>
      </c>
      <c r="P23" s="35" t="e">
        <f t="shared" si="1"/>
        <v>#DIV/0!</v>
      </c>
      <c r="Q23" s="214" t="e">
        <f t="shared" si="2"/>
        <v>#DIV/0!</v>
      </c>
      <c r="R23" s="35" t="e">
        <f t="shared" si="3"/>
        <v>#DIV/0!</v>
      </c>
      <c r="S23" s="223" t="e">
        <f t="shared" si="4"/>
        <v>#DIV/0!</v>
      </c>
      <c r="T23" s="24" t="e">
        <f t="shared" si="5"/>
        <v>#DIV/0!</v>
      </c>
    </row>
    <row r="24" spans="1:20" x14ac:dyDescent="0.25">
      <c r="A24" s="29" t="s">
        <v>43</v>
      </c>
      <c r="B24" s="34" t="s">
        <v>59</v>
      </c>
      <c r="C24" s="36" t="s">
        <v>75</v>
      </c>
      <c r="D24" s="32" t="s">
        <v>76</v>
      </c>
      <c r="E24" s="38" t="s">
        <v>74</v>
      </c>
      <c r="F24" s="39">
        <v>8.6999999999999993</v>
      </c>
      <c r="G24" s="38" t="s">
        <v>58</v>
      </c>
      <c r="H24" s="172">
        <v>2</v>
      </c>
      <c r="I24" s="32" t="s">
        <v>48</v>
      </c>
      <c r="J24" s="186">
        <v>0</v>
      </c>
      <c r="K24" s="213">
        <v>1</v>
      </c>
      <c r="L24" s="35" t="e">
        <f t="shared" si="0"/>
        <v>#DIV/0!</v>
      </c>
      <c r="M24" s="214" t="e">
        <f t="shared" si="6"/>
        <v>#DIV/0!</v>
      </c>
      <c r="N24" s="186">
        <v>0</v>
      </c>
      <c r="O24" s="213">
        <v>1</v>
      </c>
      <c r="P24" s="35" t="e">
        <f>(F24*H24)/(N24*O24)</f>
        <v>#DIV/0!</v>
      </c>
      <c r="Q24" s="214" t="e">
        <f t="shared" si="2"/>
        <v>#DIV/0!</v>
      </c>
      <c r="R24" s="35" t="e">
        <f t="shared" si="3"/>
        <v>#DIV/0!</v>
      </c>
      <c r="S24" s="223" t="e">
        <f t="shared" si="4"/>
        <v>#DIV/0!</v>
      </c>
      <c r="T24" s="24" t="e">
        <f t="shared" si="5"/>
        <v>#DIV/0!</v>
      </c>
    </row>
    <row r="25" spans="1:20" x14ac:dyDescent="0.25">
      <c r="A25" s="29" t="s">
        <v>43</v>
      </c>
      <c r="B25" s="34" t="s">
        <v>59</v>
      </c>
      <c r="C25" s="36" t="s">
        <v>77</v>
      </c>
      <c r="D25" s="32" t="s">
        <v>78</v>
      </c>
      <c r="E25" s="38" t="s">
        <v>74</v>
      </c>
      <c r="F25" s="33">
        <v>5.3</v>
      </c>
      <c r="G25" s="38" t="s">
        <v>47</v>
      </c>
      <c r="H25" s="73"/>
      <c r="I25" s="32" t="s">
        <v>368</v>
      </c>
      <c r="J25" s="35"/>
      <c r="K25" s="35"/>
      <c r="L25" s="35"/>
      <c r="M25" s="214"/>
      <c r="N25" s="35"/>
      <c r="O25" s="35"/>
      <c r="P25" s="35"/>
      <c r="Q25" s="214"/>
      <c r="R25" s="35"/>
      <c r="S25" s="223"/>
      <c r="T25" s="24"/>
    </row>
    <row r="26" spans="1:20" x14ac:dyDescent="0.25">
      <c r="A26" s="29" t="s">
        <v>43</v>
      </c>
      <c r="B26" s="34" t="s">
        <v>59</v>
      </c>
      <c r="C26" s="36" t="s">
        <v>80</v>
      </c>
      <c r="D26" s="32" t="s">
        <v>81</v>
      </c>
      <c r="E26" s="38" t="s">
        <v>74</v>
      </c>
      <c r="F26" s="39">
        <v>7.6</v>
      </c>
      <c r="G26" s="38" t="s">
        <v>61</v>
      </c>
      <c r="H26" s="73"/>
      <c r="I26" s="32" t="s">
        <v>79</v>
      </c>
      <c r="J26" s="35"/>
      <c r="K26" s="35"/>
      <c r="L26" s="35"/>
      <c r="M26" s="214"/>
      <c r="N26" s="35"/>
      <c r="O26" s="35"/>
      <c r="P26" s="35"/>
      <c r="Q26" s="214"/>
      <c r="R26" s="35"/>
      <c r="S26" s="223"/>
      <c r="T26" s="24"/>
    </row>
    <row r="27" spans="1:20" x14ac:dyDescent="0.25">
      <c r="A27" s="29" t="s">
        <v>43</v>
      </c>
      <c r="B27" s="34" t="s">
        <v>59</v>
      </c>
      <c r="C27" s="36" t="s">
        <v>82</v>
      </c>
      <c r="D27" s="32" t="s">
        <v>83</v>
      </c>
      <c r="E27" s="38" t="s">
        <v>84</v>
      </c>
      <c r="F27" s="39">
        <v>10.9</v>
      </c>
      <c r="G27" s="38" t="s">
        <v>61</v>
      </c>
      <c r="H27" s="172">
        <v>156</v>
      </c>
      <c r="I27" s="40" t="s">
        <v>48</v>
      </c>
      <c r="J27" s="186">
        <v>0</v>
      </c>
      <c r="K27" s="213">
        <v>1</v>
      </c>
      <c r="L27" s="35" t="e">
        <f t="shared" ref="L27:L82" si="7">(F27*H27)/(J27*K27)</f>
        <v>#DIV/0!</v>
      </c>
      <c r="M27" s="214" t="e">
        <f t="shared" ref="M27:M82" si="8">L27*$M$1</f>
        <v>#DIV/0!</v>
      </c>
      <c r="N27" s="186">
        <v>0</v>
      </c>
      <c r="O27" s="213">
        <v>1</v>
      </c>
      <c r="P27" s="35" t="e">
        <f t="shared" ref="P27:P82" si="9">(F27*H27)/(N27*O27)</f>
        <v>#DIV/0!</v>
      </c>
      <c r="Q27" s="214" t="e">
        <f t="shared" ref="Q27:Q82" si="10">P27*$M$1</f>
        <v>#DIV/0!</v>
      </c>
      <c r="R27" s="35" t="e">
        <f t="shared" ref="R27" si="11">(L27+P27)*$Q$1</f>
        <v>#DIV/0!</v>
      </c>
      <c r="S27" s="223" t="e">
        <f t="shared" ref="S27:S82" si="12">R27*$T$1</f>
        <v>#DIV/0!</v>
      </c>
      <c r="T27" s="24" t="e">
        <f t="shared" ref="T27" si="13">M27+Q27+S27</f>
        <v>#DIV/0!</v>
      </c>
    </row>
    <row r="28" spans="1:20" x14ac:dyDescent="0.25">
      <c r="A28" s="29" t="s">
        <v>43</v>
      </c>
      <c r="B28" s="34" t="s">
        <v>59</v>
      </c>
      <c r="C28" s="36" t="s">
        <v>85</v>
      </c>
      <c r="D28" s="32" t="s">
        <v>86</v>
      </c>
      <c r="E28" s="38" t="s">
        <v>74</v>
      </c>
      <c r="F28" s="39">
        <v>6.8</v>
      </c>
      <c r="G28" s="38" t="s">
        <v>58</v>
      </c>
      <c r="H28" s="172">
        <v>2</v>
      </c>
      <c r="I28" s="32" t="s">
        <v>48</v>
      </c>
      <c r="J28" s="186">
        <v>0</v>
      </c>
      <c r="K28" s="213">
        <v>1</v>
      </c>
      <c r="L28" s="35" t="e">
        <f t="shared" si="7"/>
        <v>#DIV/0!</v>
      </c>
      <c r="M28" s="214" t="e">
        <f t="shared" si="8"/>
        <v>#DIV/0!</v>
      </c>
      <c r="N28" s="186">
        <v>0</v>
      </c>
      <c r="O28" s="213">
        <v>1</v>
      </c>
      <c r="P28" s="35" t="e">
        <f t="shared" si="9"/>
        <v>#DIV/0!</v>
      </c>
      <c r="Q28" s="214" t="e">
        <f t="shared" si="10"/>
        <v>#DIV/0!</v>
      </c>
      <c r="R28" s="35" t="e">
        <f t="shared" ref="R28:R29" si="14">(L28+P28)*$Q$1</f>
        <v>#DIV/0!</v>
      </c>
      <c r="S28" s="223" t="e">
        <f t="shared" si="12"/>
        <v>#DIV/0!</v>
      </c>
      <c r="T28" s="24" t="e">
        <f t="shared" ref="T28:T29" si="15">M28+Q28+S28</f>
        <v>#DIV/0!</v>
      </c>
    </row>
    <row r="29" spans="1:20" x14ac:dyDescent="0.25">
      <c r="A29" s="29" t="s">
        <v>43</v>
      </c>
      <c r="B29" s="34" t="s">
        <v>59</v>
      </c>
      <c r="C29" s="36" t="s">
        <v>87</v>
      </c>
      <c r="D29" s="32" t="s">
        <v>83</v>
      </c>
      <c r="E29" s="38" t="s">
        <v>84</v>
      </c>
      <c r="F29" s="39">
        <v>10.8</v>
      </c>
      <c r="G29" s="38" t="s">
        <v>61</v>
      </c>
      <c r="H29" s="172">
        <v>156</v>
      </c>
      <c r="I29" s="40" t="s">
        <v>48</v>
      </c>
      <c r="J29" s="186">
        <v>0</v>
      </c>
      <c r="K29" s="213">
        <v>1</v>
      </c>
      <c r="L29" s="35" t="e">
        <f t="shared" si="7"/>
        <v>#DIV/0!</v>
      </c>
      <c r="M29" s="214" t="e">
        <f t="shared" si="8"/>
        <v>#DIV/0!</v>
      </c>
      <c r="N29" s="186">
        <v>0</v>
      </c>
      <c r="O29" s="213">
        <v>1</v>
      </c>
      <c r="P29" s="35" t="e">
        <f t="shared" si="9"/>
        <v>#DIV/0!</v>
      </c>
      <c r="Q29" s="214" t="e">
        <f t="shared" si="10"/>
        <v>#DIV/0!</v>
      </c>
      <c r="R29" s="35" t="e">
        <f t="shared" si="14"/>
        <v>#DIV/0!</v>
      </c>
      <c r="S29" s="223" t="e">
        <f t="shared" si="12"/>
        <v>#DIV/0!</v>
      </c>
      <c r="T29" s="24" t="e">
        <f t="shared" si="15"/>
        <v>#DIV/0!</v>
      </c>
    </row>
    <row r="30" spans="1:20" s="14" customFormat="1" x14ac:dyDescent="0.25">
      <c r="A30" s="29" t="s">
        <v>43</v>
      </c>
      <c r="B30" s="34" t="s">
        <v>59</v>
      </c>
      <c r="C30" s="36" t="s">
        <v>88</v>
      </c>
      <c r="D30" s="32" t="s">
        <v>89</v>
      </c>
      <c r="E30" s="38" t="s">
        <v>74</v>
      </c>
      <c r="F30" s="39">
        <v>17.5</v>
      </c>
      <c r="G30" s="38" t="s">
        <v>58</v>
      </c>
      <c r="H30" s="73"/>
      <c r="I30" s="32" t="s">
        <v>79</v>
      </c>
      <c r="J30" s="35"/>
      <c r="K30" s="35"/>
      <c r="L30" s="35"/>
      <c r="M30" s="214"/>
      <c r="N30" s="35"/>
      <c r="O30" s="35"/>
      <c r="P30" s="35"/>
      <c r="Q30" s="214"/>
      <c r="R30" s="35"/>
      <c r="S30" s="223"/>
      <c r="T30" s="24"/>
    </row>
    <row r="31" spans="1:20" s="14" customFormat="1" x14ac:dyDescent="0.25">
      <c r="A31" s="29" t="s">
        <v>43</v>
      </c>
      <c r="B31" s="34" t="s">
        <v>59</v>
      </c>
      <c r="C31" s="36" t="s">
        <v>90</v>
      </c>
      <c r="D31" s="32" t="s">
        <v>83</v>
      </c>
      <c r="E31" s="38" t="s">
        <v>84</v>
      </c>
      <c r="F31" s="33">
        <v>41.5</v>
      </c>
      <c r="G31" s="38" t="s">
        <v>61</v>
      </c>
      <c r="H31" s="172">
        <v>156</v>
      </c>
      <c r="I31" s="40" t="s">
        <v>48</v>
      </c>
      <c r="J31" s="186">
        <v>0</v>
      </c>
      <c r="K31" s="213">
        <v>1</v>
      </c>
      <c r="L31" s="35" t="e">
        <f t="shared" si="7"/>
        <v>#DIV/0!</v>
      </c>
      <c r="M31" s="214" t="e">
        <f t="shared" si="8"/>
        <v>#DIV/0!</v>
      </c>
      <c r="N31" s="186">
        <v>0</v>
      </c>
      <c r="O31" s="213">
        <v>1</v>
      </c>
      <c r="P31" s="35" t="e">
        <f t="shared" si="9"/>
        <v>#DIV/0!</v>
      </c>
      <c r="Q31" s="214" t="e">
        <f t="shared" si="10"/>
        <v>#DIV/0!</v>
      </c>
      <c r="R31" s="35" t="e">
        <f t="shared" ref="R31" si="16">(L31+P31)*$Q$1</f>
        <v>#DIV/0!</v>
      </c>
      <c r="S31" s="223" t="e">
        <f t="shared" si="12"/>
        <v>#DIV/0!</v>
      </c>
      <c r="T31" s="24" t="e">
        <f t="shared" ref="T31" si="17">M31+Q31+S31</f>
        <v>#DIV/0!</v>
      </c>
    </row>
    <row r="32" spans="1:20" x14ac:dyDescent="0.25">
      <c r="A32" s="29" t="s">
        <v>43</v>
      </c>
      <c r="B32" s="34" t="s">
        <v>59</v>
      </c>
      <c r="C32" s="36" t="s">
        <v>91</v>
      </c>
      <c r="D32" s="37" t="s">
        <v>83</v>
      </c>
      <c r="E32" s="38" t="s">
        <v>84</v>
      </c>
      <c r="F32" s="39">
        <v>25.3</v>
      </c>
      <c r="G32" s="38" t="s">
        <v>92</v>
      </c>
      <c r="H32" s="172">
        <v>156</v>
      </c>
      <c r="I32" s="40" t="s">
        <v>48</v>
      </c>
      <c r="J32" s="186">
        <v>0</v>
      </c>
      <c r="K32" s="213">
        <v>1</v>
      </c>
      <c r="L32" s="35" t="e">
        <f t="shared" si="7"/>
        <v>#DIV/0!</v>
      </c>
      <c r="M32" s="214" t="e">
        <f t="shared" si="8"/>
        <v>#DIV/0!</v>
      </c>
      <c r="N32" s="186">
        <v>0</v>
      </c>
      <c r="O32" s="213">
        <v>1</v>
      </c>
      <c r="P32" s="35" t="e">
        <f t="shared" si="9"/>
        <v>#DIV/0!</v>
      </c>
      <c r="Q32" s="214" t="e">
        <f t="shared" si="10"/>
        <v>#DIV/0!</v>
      </c>
      <c r="R32" s="35" t="e">
        <f t="shared" ref="R32:R33" si="18">(L32+P32)*$Q$1</f>
        <v>#DIV/0!</v>
      </c>
      <c r="S32" s="223" t="e">
        <f t="shared" si="12"/>
        <v>#DIV/0!</v>
      </c>
      <c r="T32" s="24" t="e">
        <f t="shared" ref="T32:T33" si="19">M32+Q32+S32</f>
        <v>#DIV/0!</v>
      </c>
    </row>
    <row r="33" spans="1:20" x14ac:dyDescent="0.25">
      <c r="A33" s="29" t="s">
        <v>43</v>
      </c>
      <c r="B33" s="34" t="s">
        <v>59</v>
      </c>
      <c r="C33" s="36" t="s">
        <v>93</v>
      </c>
      <c r="D33" s="37" t="s">
        <v>94</v>
      </c>
      <c r="E33" s="38" t="s">
        <v>84</v>
      </c>
      <c r="F33" s="39">
        <v>170</v>
      </c>
      <c r="G33" s="38" t="s">
        <v>92</v>
      </c>
      <c r="H33" s="172">
        <v>255</v>
      </c>
      <c r="I33" s="40" t="s">
        <v>48</v>
      </c>
      <c r="J33" s="186">
        <v>0</v>
      </c>
      <c r="K33" s="213">
        <v>1</v>
      </c>
      <c r="L33" s="35" t="e">
        <f t="shared" si="7"/>
        <v>#DIV/0!</v>
      </c>
      <c r="M33" s="214" t="e">
        <f t="shared" si="8"/>
        <v>#DIV/0!</v>
      </c>
      <c r="N33" s="186">
        <v>0</v>
      </c>
      <c r="O33" s="213">
        <v>1</v>
      </c>
      <c r="P33" s="35" t="e">
        <f t="shared" si="9"/>
        <v>#DIV/0!</v>
      </c>
      <c r="Q33" s="214" t="e">
        <f t="shared" si="10"/>
        <v>#DIV/0!</v>
      </c>
      <c r="R33" s="35" t="e">
        <f t="shared" si="18"/>
        <v>#DIV/0!</v>
      </c>
      <c r="S33" s="223" t="e">
        <f t="shared" si="12"/>
        <v>#DIV/0!</v>
      </c>
      <c r="T33" s="24" t="e">
        <f t="shared" si="19"/>
        <v>#DIV/0!</v>
      </c>
    </row>
    <row r="34" spans="1:20" x14ac:dyDescent="0.25">
      <c r="A34" s="29" t="s">
        <v>43</v>
      </c>
      <c r="B34" s="34" t="s">
        <v>59</v>
      </c>
      <c r="C34" s="36" t="s">
        <v>95</v>
      </c>
      <c r="D34" s="37" t="s">
        <v>83</v>
      </c>
      <c r="E34" s="38" t="s">
        <v>84</v>
      </c>
      <c r="F34" s="39">
        <v>23.3</v>
      </c>
      <c r="G34" s="38" t="s">
        <v>61</v>
      </c>
      <c r="H34" s="172">
        <v>156</v>
      </c>
      <c r="I34" s="40" t="s">
        <v>48</v>
      </c>
      <c r="J34" s="186">
        <v>0</v>
      </c>
      <c r="K34" s="213">
        <v>1</v>
      </c>
      <c r="L34" s="35" t="e">
        <f t="shared" si="7"/>
        <v>#DIV/0!</v>
      </c>
      <c r="M34" s="214" t="e">
        <f t="shared" si="8"/>
        <v>#DIV/0!</v>
      </c>
      <c r="N34" s="186">
        <v>0</v>
      </c>
      <c r="O34" s="213">
        <v>1</v>
      </c>
      <c r="P34" s="35" t="e">
        <f t="shared" si="9"/>
        <v>#DIV/0!</v>
      </c>
      <c r="Q34" s="214" t="e">
        <f t="shared" si="10"/>
        <v>#DIV/0!</v>
      </c>
      <c r="R34" s="35" t="e">
        <f t="shared" ref="R34:R54" si="20">(L34+P34)*$Q$1</f>
        <v>#DIV/0!</v>
      </c>
      <c r="S34" s="223" t="e">
        <f t="shared" si="12"/>
        <v>#DIV/0!</v>
      </c>
      <c r="T34" s="24" t="e">
        <f t="shared" ref="T34:T54" si="21">M34+Q34+S34</f>
        <v>#DIV/0!</v>
      </c>
    </row>
    <row r="35" spans="1:20" x14ac:dyDescent="0.25">
      <c r="A35" s="29" t="s">
        <v>43</v>
      </c>
      <c r="B35" s="34" t="s">
        <v>59</v>
      </c>
      <c r="C35" s="36" t="s">
        <v>96</v>
      </c>
      <c r="D35" s="37" t="s">
        <v>97</v>
      </c>
      <c r="E35" s="38" t="s">
        <v>84</v>
      </c>
      <c r="F35" s="39">
        <v>68.599999999999994</v>
      </c>
      <c r="G35" s="38" t="s">
        <v>61</v>
      </c>
      <c r="H35" s="172">
        <v>104</v>
      </c>
      <c r="I35" s="40" t="s">
        <v>48</v>
      </c>
      <c r="J35" s="186">
        <v>0</v>
      </c>
      <c r="K35" s="213">
        <v>1</v>
      </c>
      <c r="L35" s="35" t="e">
        <f t="shared" si="7"/>
        <v>#DIV/0!</v>
      </c>
      <c r="M35" s="214" t="e">
        <f t="shared" si="8"/>
        <v>#DIV/0!</v>
      </c>
      <c r="N35" s="186">
        <v>0</v>
      </c>
      <c r="O35" s="213">
        <v>1</v>
      </c>
      <c r="P35" s="35" t="e">
        <f t="shared" si="9"/>
        <v>#DIV/0!</v>
      </c>
      <c r="Q35" s="214" t="e">
        <f t="shared" si="10"/>
        <v>#DIV/0!</v>
      </c>
      <c r="R35" s="35" t="e">
        <f t="shared" si="20"/>
        <v>#DIV/0!</v>
      </c>
      <c r="S35" s="223" t="e">
        <f t="shared" si="12"/>
        <v>#DIV/0!</v>
      </c>
      <c r="T35" s="24" t="e">
        <f t="shared" si="21"/>
        <v>#DIV/0!</v>
      </c>
    </row>
    <row r="36" spans="1:20" s="14" customFormat="1" x14ac:dyDescent="0.25">
      <c r="A36" s="29" t="s">
        <v>43</v>
      </c>
      <c r="B36" s="34" t="s">
        <v>59</v>
      </c>
      <c r="C36" s="31" t="s">
        <v>98</v>
      </c>
      <c r="D36" s="32" t="s">
        <v>97</v>
      </c>
      <c r="E36" s="38" t="s">
        <v>84</v>
      </c>
      <c r="F36" s="33">
        <v>29</v>
      </c>
      <c r="G36" s="38" t="s">
        <v>61</v>
      </c>
      <c r="H36" s="172">
        <v>104</v>
      </c>
      <c r="I36" s="40" t="s">
        <v>48</v>
      </c>
      <c r="J36" s="186">
        <v>0</v>
      </c>
      <c r="K36" s="213">
        <v>1</v>
      </c>
      <c r="L36" s="35" t="e">
        <f t="shared" si="7"/>
        <v>#DIV/0!</v>
      </c>
      <c r="M36" s="214" t="e">
        <f t="shared" si="8"/>
        <v>#DIV/0!</v>
      </c>
      <c r="N36" s="186">
        <v>0</v>
      </c>
      <c r="O36" s="213">
        <v>1</v>
      </c>
      <c r="P36" s="35" t="e">
        <f t="shared" si="9"/>
        <v>#DIV/0!</v>
      </c>
      <c r="Q36" s="214" t="e">
        <f t="shared" si="10"/>
        <v>#DIV/0!</v>
      </c>
      <c r="R36" s="35" t="e">
        <f t="shared" si="20"/>
        <v>#DIV/0!</v>
      </c>
      <c r="S36" s="223" t="e">
        <f t="shared" si="12"/>
        <v>#DIV/0!</v>
      </c>
      <c r="T36" s="24" t="e">
        <f t="shared" si="21"/>
        <v>#DIV/0!</v>
      </c>
    </row>
    <row r="37" spans="1:20" x14ac:dyDescent="0.25">
      <c r="A37" s="29" t="s">
        <v>43</v>
      </c>
      <c r="B37" s="34" t="s">
        <v>59</v>
      </c>
      <c r="C37" s="36" t="s">
        <v>99</v>
      </c>
      <c r="D37" s="37" t="s">
        <v>83</v>
      </c>
      <c r="E37" s="38" t="s">
        <v>84</v>
      </c>
      <c r="F37" s="39">
        <v>30.5</v>
      </c>
      <c r="G37" s="38" t="s">
        <v>92</v>
      </c>
      <c r="H37" s="172">
        <v>156</v>
      </c>
      <c r="I37" s="40" t="s">
        <v>48</v>
      </c>
      <c r="J37" s="186">
        <v>0</v>
      </c>
      <c r="K37" s="213">
        <v>1</v>
      </c>
      <c r="L37" s="35" t="e">
        <f t="shared" si="7"/>
        <v>#DIV/0!</v>
      </c>
      <c r="M37" s="214" t="e">
        <f t="shared" si="8"/>
        <v>#DIV/0!</v>
      </c>
      <c r="N37" s="186">
        <v>0</v>
      </c>
      <c r="O37" s="213">
        <v>1</v>
      </c>
      <c r="P37" s="35" t="e">
        <f t="shared" si="9"/>
        <v>#DIV/0!</v>
      </c>
      <c r="Q37" s="214" t="e">
        <f t="shared" si="10"/>
        <v>#DIV/0!</v>
      </c>
      <c r="R37" s="35" t="e">
        <f t="shared" si="20"/>
        <v>#DIV/0!</v>
      </c>
      <c r="S37" s="223" t="e">
        <f t="shared" si="12"/>
        <v>#DIV/0!</v>
      </c>
      <c r="T37" s="24" t="e">
        <f t="shared" si="21"/>
        <v>#DIV/0!</v>
      </c>
    </row>
    <row r="38" spans="1:20" x14ac:dyDescent="0.25">
      <c r="A38" s="29" t="s">
        <v>43</v>
      </c>
      <c r="B38" s="34" t="s">
        <v>59</v>
      </c>
      <c r="C38" s="36" t="s">
        <v>100</v>
      </c>
      <c r="D38" s="37" t="s">
        <v>83</v>
      </c>
      <c r="E38" s="38" t="s">
        <v>84</v>
      </c>
      <c r="F38" s="39">
        <v>26.6</v>
      </c>
      <c r="G38" s="38" t="s">
        <v>92</v>
      </c>
      <c r="H38" s="172">
        <v>156</v>
      </c>
      <c r="I38" s="40" t="s">
        <v>48</v>
      </c>
      <c r="J38" s="186">
        <v>0</v>
      </c>
      <c r="K38" s="213">
        <v>1</v>
      </c>
      <c r="L38" s="35" t="e">
        <f t="shared" si="7"/>
        <v>#DIV/0!</v>
      </c>
      <c r="M38" s="214" t="e">
        <f t="shared" si="8"/>
        <v>#DIV/0!</v>
      </c>
      <c r="N38" s="186">
        <v>0</v>
      </c>
      <c r="O38" s="213">
        <v>1</v>
      </c>
      <c r="P38" s="35" t="e">
        <f t="shared" si="9"/>
        <v>#DIV/0!</v>
      </c>
      <c r="Q38" s="214" t="e">
        <f t="shared" si="10"/>
        <v>#DIV/0!</v>
      </c>
      <c r="R38" s="35" t="e">
        <f t="shared" si="20"/>
        <v>#DIV/0!</v>
      </c>
      <c r="S38" s="223" t="e">
        <f t="shared" si="12"/>
        <v>#DIV/0!</v>
      </c>
      <c r="T38" s="24" t="e">
        <f t="shared" si="21"/>
        <v>#DIV/0!</v>
      </c>
    </row>
    <row r="39" spans="1:20" x14ac:dyDescent="0.25">
      <c r="A39" s="29" t="s">
        <v>43</v>
      </c>
      <c r="B39" s="34" t="s">
        <v>59</v>
      </c>
      <c r="C39" s="36"/>
      <c r="D39" s="32" t="s">
        <v>101</v>
      </c>
      <c r="E39" s="38" t="s">
        <v>46</v>
      </c>
      <c r="F39" s="39">
        <v>20</v>
      </c>
      <c r="G39" s="38" t="s">
        <v>58</v>
      </c>
      <c r="H39" s="172">
        <v>255</v>
      </c>
      <c r="I39" s="40" t="s">
        <v>48</v>
      </c>
      <c r="J39" s="186">
        <v>0</v>
      </c>
      <c r="K39" s="213">
        <v>1</v>
      </c>
      <c r="L39" s="35" t="e">
        <f t="shared" si="7"/>
        <v>#DIV/0!</v>
      </c>
      <c r="M39" s="214" t="e">
        <f t="shared" si="8"/>
        <v>#DIV/0!</v>
      </c>
      <c r="N39" s="186">
        <v>0</v>
      </c>
      <c r="O39" s="213">
        <v>1</v>
      </c>
      <c r="P39" s="35" t="e">
        <f t="shared" si="9"/>
        <v>#DIV/0!</v>
      </c>
      <c r="Q39" s="214" t="e">
        <f t="shared" si="10"/>
        <v>#DIV/0!</v>
      </c>
      <c r="R39" s="35" t="e">
        <f t="shared" si="20"/>
        <v>#DIV/0!</v>
      </c>
      <c r="S39" s="223" t="e">
        <f t="shared" si="12"/>
        <v>#DIV/0!</v>
      </c>
      <c r="T39" s="24" t="e">
        <f t="shared" si="21"/>
        <v>#DIV/0!</v>
      </c>
    </row>
    <row r="40" spans="1:20" x14ac:dyDescent="0.25">
      <c r="A40" s="29" t="s">
        <v>43</v>
      </c>
      <c r="B40" s="34" t="s">
        <v>59</v>
      </c>
      <c r="C40" s="36"/>
      <c r="D40" s="32" t="s">
        <v>102</v>
      </c>
      <c r="E40" s="38" t="s">
        <v>46</v>
      </c>
      <c r="F40" s="39">
        <v>23.5</v>
      </c>
      <c r="G40" s="38" t="s">
        <v>92</v>
      </c>
      <c r="H40" s="172">
        <v>255</v>
      </c>
      <c r="I40" s="40" t="s">
        <v>48</v>
      </c>
      <c r="J40" s="186">
        <v>0</v>
      </c>
      <c r="K40" s="213">
        <v>1</v>
      </c>
      <c r="L40" s="35" t="e">
        <f t="shared" si="7"/>
        <v>#DIV/0!</v>
      </c>
      <c r="M40" s="214" t="e">
        <f t="shared" si="8"/>
        <v>#DIV/0!</v>
      </c>
      <c r="N40" s="186">
        <v>0</v>
      </c>
      <c r="O40" s="213">
        <v>1</v>
      </c>
      <c r="P40" s="35" t="e">
        <f t="shared" si="9"/>
        <v>#DIV/0!</v>
      </c>
      <c r="Q40" s="214" t="e">
        <f t="shared" si="10"/>
        <v>#DIV/0!</v>
      </c>
      <c r="R40" s="35" t="e">
        <f t="shared" si="20"/>
        <v>#DIV/0!</v>
      </c>
      <c r="S40" s="223" t="e">
        <f t="shared" si="12"/>
        <v>#DIV/0!</v>
      </c>
      <c r="T40" s="24" t="e">
        <f t="shared" si="21"/>
        <v>#DIV/0!</v>
      </c>
    </row>
    <row r="41" spans="1:20" x14ac:dyDescent="0.25">
      <c r="A41" s="29" t="s">
        <v>43</v>
      </c>
      <c r="B41" s="34" t="s">
        <v>59</v>
      </c>
      <c r="C41" s="36"/>
      <c r="D41" s="32" t="s">
        <v>103</v>
      </c>
      <c r="E41" s="38" t="s">
        <v>46</v>
      </c>
      <c r="F41" s="39">
        <v>6.7</v>
      </c>
      <c r="G41" s="38" t="s">
        <v>56</v>
      </c>
      <c r="H41" s="172">
        <v>255</v>
      </c>
      <c r="I41" s="40" t="s">
        <v>48</v>
      </c>
      <c r="J41" s="186">
        <v>0</v>
      </c>
      <c r="K41" s="213">
        <v>1</v>
      </c>
      <c r="L41" s="35" t="e">
        <f t="shared" si="7"/>
        <v>#DIV/0!</v>
      </c>
      <c r="M41" s="214" t="e">
        <f t="shared" si="8"/>
        <v>#DIV/0!</v>
      </c>
      <c r="N41" s="186">
        <v>0</v>
      </c>
      <c r="O41" s="213">
        <v>1</v>
      </c>
      <c r="P41" s="35" t="e">
        <f t="shared" si="9"/>
        <v>#DIV/0!</v>
      </c>
      <c r="Q41" s="214" t="e">
        <f t="shared" si="10"/>
        <v>#DIV/0!</v>
      </c>
      <c r="R41" s="35" t="e">
        <f t="shared" si="20"/>
        <v>#DIV/0!</v>
      </c>
      <c r="S41" s="223" t="e">
        <f t="shared" si="12"/>
        <v>#DIV/0!</v>
      </c>
      <c r="T41" s="24" t="e">
        <f t="shared" si="21"/>
        <v>#DIV/0!</v>
      </c>
    </row>
    <row r="42" spans="1:20" x14ac:dyDescent="0.25">
      <c r="A42" s="29" t="s">
        <v>43</v>
      </c>
      <c r="B42" s="34" t="s">
        <v>59</v>
      </c>
      <c r="C42" s="36"/>
      <c r="D42" s="37" t="s">
        <v>104</v>
      </c>
      <c r="E42" s="37" t="s">
        <v>74</v>
      </c>
      <c r="F42" s="39">
        <v>21.1</v>
      </c>
      <c r="G42" s="38" t="s">
        <v>53</v>
      </c>
      <c r="H42" s="172">
        <v>2</v>
      </c>
      <c r="I42" s="32" t="s">
        <v>48</v>
      </c>
      <c r="J42" s="186">
        <v>0</v>
      </c>
      <c r="K42" s="213">
        <v>1</v>
      </c>
      <c r="L42" s="35" t="e">
        <f t="shared" si="7"/>
        <v>#DIV/0!</v>
      </c>
      <c r="M42" s="214" t="e">
        <f t="shared" si="8"/>
        <v>#DIV/0!</v>
      </c>
      <c r="N42" s="186">
        <v>0</v>
      </c>
      <c r="O42" s="213">
        <v>1</v>
      </c>
      <c r="P42" s="35" t="e">
        <f t="shared" si="9"/>
        <v>#DIV/0!</v>
      </c>
      <c r="Q42" s="214" t="e">
        <f t="shared" si="10"/>
        <v>#DIV/0!</v>
      </c>
      <c r="R42" s="35" t="e">
        <f t="shared" si="20"/>
        <v>#DIV/0!</v>
      </c>
      <c r="S42" s="223" t="e">
        <f t="shared" si="12"/>
        <v>#DIV/0!</v>
      </c>
      <c r="T42" s="24" t="e">
        <f t="shared" si="21"/>
        <v>#DIV/0!</v>
      </c>
    </row>
    <row r="43" spans="1:20" x14ac:dyDescent="0.25">
      <c r="A43" s="29" t="s">
        <v>43</v>
      </c>
      <c r="B43" s="30" t="s">
        <v>59</v>
      </c>
      <c r="C43" s="36"/>
      <c r="D43" s="32" t="s">
        <v>137</v>
      </c>
      <c r="E43" s="38" t="s">
        <v>46</v>
      </c>
      <c r="F43" s="227">
        <v>17.97</v>
      </c>
      <c r="G43" s="38" t="s">
        <v>65</v>
      </c>
      <c r="H43" s="172">
        <v>255</v>
      </c>
      <c r="I43" s="40" t="s">
        <v>48</v>
      </c>
      <c r="J43" s="186">
        <v>0</v>
      </c>
      <c r="K43" s="213">
        <v>1</v>
      </c>
      <c r="L43" s="35" t="e">
        <f>(F43*H43)/(J43*K43)</f>
        <v>#DIV/0!</v>
      </c>
      <c r="M43" s="214" t="e">
        <f>L43*$M$1</f>
        <v>#DIV/0!</v>
      </c>
      <c r="N43" s="186">
        <v>0</v>
      </c>
      <c r="O43" s="213">
        <v>1</v>
      </c>
      <c r="P43" s="35" t="e">
        <f>(F43*H43)/(N43*O43)</f>
        <v>#DIV/0!</v>
      </c>
      <c r="Q43" s="214" t="e">
        <f>P43*$M$1</f>
        <v>#DIV/0!</v>
      </c>
      <c r="R43" s="35" t="e">
        <f t="shared" ref="R43" si="22">(L43+P43)*$Q$1</f>
        <v>#DIV/0!</v>
      </c>
      <c r="S43" s="223" t="e">
        <f>R43*$T$1</f>
        <v>#DIV/0!</v>
      </c>
      <c r="T43" s="24" t="e">
        <f t="shared" ref="T43" si="23">M43+Q43+S43</f>
        <v>#DIV/0!</v>
      </c>
    </row>
    <row r="44" spans="1:20" x14ac:dyDescent="0.25">
      <c r="A44" s="29" t="s">
        <v>43</v>
      </c>
      <c r="B44" s="30" t="s">
        <v>59</v>
      </c>
      <c r="C44" s="36"/>
      <c r="D44" s="32" t="s">
        <v>141</v>
      </c>
      <c r="E44" s="38" t="s">
        <v>46</v>
      </c>
      <c r="F44" s="225">
        <v>11.55</v>
      </c>
      <c r="G44" s="38" t="s">
        <v>56</v>
      </c>
      <c r="H44" s="226">
        <v>255</v>
      </c>
      <c r="I44" s="40" t="s">
        <v>48</v>
      </c>
      <c r="J44" s="186">
        <v>0</v>
      </c>
      <c r="K44" s="213">
        <v>1</v>
      </c>
      <c r="L44" s="35" t="e">
        <f>(F44*H44)/(J44*K44)</f>
        <v>#DIV/0!</v>
      </c>
      <c r="M44" s="214" t="e">
        <f>L44*$M$1</f>
        <v>#DIV/0!</v>
      </c>
      <c r="N44" s="186">
        <v>0</v>
      </c>
      <c r="O44" s="213">
        <v>1</v>
      </c>
      <c r="P44" s="35" t="e">
        <f>(F44*H44)/(N44*O44)</f>
        <v>#DIV/0!</v>
      </c>
      <c r="Q44" s="214" t="e">
        <f>P44*$M$1</f>
        <v>#DIV/0!</v>
      </c>
      <c r="R44" s="35" t="e">
        <f>(L44+P44)*$Q$1</f>
        <v>#DIV/0!</v>
      </c>
      <c r="S44" s="223" t="e">
        <f>R44*$T$1</f>
        <v>#DIV/0!</v>
      </c>
      <c r="T44" s="24" t="e">
        <f>M44+Q44+S44</f>
        <v>#DIV/0!</v>
      </c>
    </row>
    <row r="45" spans="1:20" s="14" customFormat="1" x14ac:dyDescent="0.25">
      <c r="A45" s="29" t="s">
        <v>43</v>
      </c>
      <c r="B45" s="30" t="s">
        <v>105</v>
      </c>
      <c r="C45" s="31" t="s">
        <v>106</v>
      </c>
      <c r="D45" s="32" t="s">
        <v>83</v>
      </c>
      <c r="E45" s="38" t="s">
        <v>84</v>
      </c>
      <c r="F45" s="33">
        <v>20.2</v>
      </c>
      <c r="G45" s="38" t="s">
        <v>61</v>
      </c>
      <c r="H45" s="172">
        <v>156</v>
      </c>
      <c r="I45" s="32" t="s">
        <v>48</v>
      </c>
      <c r="J45" s="186">
        <v>0</v>
      </c>
      <c r="K45" s="213">
        <v>1</v>
      </c>
      <c r="L45" s="35" t="e">
        <f t="shared" si="7"/>
        <v>#DIV/0!</v>
      </c>
      <c r="M45" s="214" t="e">
        <f t="shared" si="8"/>
        <v>#DIV/0!</v>
      </c>
      <c r="N45" s="186">
        <v>0</v>
      </c>
      <c r="O45" s="213">
        <v>1</v>
      </c>
      <c r="P45" s="35" t="e">
        <f t="shared" si="9"/>
        <v>#DIV/0!</v>
      </c>
      <c r="Q45" s="214" t="e">
        <f t="shared" si="10"/>
        <v>#DIV/0!</v>
      </c>
      <c r="R45" s="35" t="e">
        <f t="shared" si="20"/>
        <v>#DIV/0!</v>
      </c>
      <c r="S45" s="223" t="e">
        <f t="shared" si="12"/>
        <v>#DIV/0!</v>
      </c>
      <c r="T45" s="24" t="e">
        <f t="shared" si="21"/>
        <v>#DIV/0!</v>
      </c>
    </row>
    <row r="46" spans="1:20" s="13" customFormat="1" x14ac:dyDescent="0.25">
      <c r="A46" s="29" t="s">
        <v>43</v>
      </c>
      <c r="B46" s="30" t="s">
        <v>105</v>
      </c>
      <c r="C46" s="31" t="s">
        <v>107</v>
      </c>
      <c r="D46" s="32" t="s">
        <v>83</v>
      </c>
      <c r="E46" s="38" t="s">
        <v>84</v>
      </c>
      <c r="F46" s="33">
        <v>26.1</v>
      </c>
      <c r="G46" s="38" t="s">
        <v>61</v>
      </c>
      <c r="H46" s="172">
        <v>156</v>
      </c>
      <c r="I46" s="32" t="s">
        <v>48</v>
      </c>
      <c r="J46" s="186">
        <v>0</v>
      </c>
      <c r="K46" s="213">
        <v>1</v>
      </c>
      <c r="L46" s="35" t="e">
        <f t="shared" si="7"/>
        <v>#DIV/0!</v>
      </c>
      <c r="M46" s="214" t="e">
        <f t="shared" si="8"/>
        <v>#DIV/0!</v>
      </c>
      <c r="N46" s="186">
        <v>0</v>
      </c>
      <c r="O46" s="213">
        <v>1</v>
      </c>
      <c r="P46" s="35" t="e">
        <f t="shared" si="9"/>
        <v>#DIV/0!</v>
      </c>
      <c r="Q46" s="214" t="e">
        <f t="shared" si="10"/>
        <v>#DIV/0!</v>
      </c>
      <c r="R46" s="35" t="e">
        <f t="shared" si="20"/>
        <v>#DIV/0!</v>
      </c>
      <c r="S46" s="223" t="e">
        <f t="shared" si="12"/>
        <v>#DIV/0!</v>
      </c>
      <c r="T46" s="24" t="e">
        <f t="shared" si="21"/>
        <v>#DIV/0!</v>
      </c>
    </row>
    <row r="47" spans="1:20" x14ac:dyDescent="0.25">
      <c r="A47" s="29" t="s">
        <v>43</v>
      </c>
      <c r="B47" s="34" t="s">
        <v>105</v>
      </c>
      <c r="C47" s="36" t="s">
        <v>108</v>
      </c>
      <c r="D47" s="37" t="s">
        <v>83</v>
      </c>
      <c r="E47" s="38" t="s">
        <v>84</v>
      </c>
      <c r="F47" s="39">
        <v>20.3</v>
      </c>
      <c r="G47" s="38" t="s">
        <v>61</v>
      </c>
      <c r="H47" s="172">
        <v>156</v>
      </c>
      <c r="I47" s="32" t="s">
        <v>48</v>
      </c>
      <c r="J47" s="186">
        <v>0</v>
      </c>
      <c r="K47" s="213">
        <v>1</v>
      </c>
      <c r="L47" s="35" t="e">
        <f t="shared" si="7"/>
        <v>#DIV/0!</v>
      </c>
      <c r="M47" s="231" t="e">
        <f>L47*$M$1</f>
        <v>#DIV/0!</v>
      </c>
      <c r="N47" s="186">
        <v>0</v>
      </c>
      <c r="O47" s="213">
        <v>1</v>
      </c>
      <c r="P47" s="35" t="e">
        <f t="shared" si="9"/>
        <v>#DIV/0!</v>
      </c>
      <c r="Q47" s="214" t="e">
        <f t="shared" si="10"/>
        <v>#DIV/0!</v>
      </c>
      <c r="R47" s="35" t="e">
        <f t="shared" si="20"/>
        <v>#DIV/0!</v>
      </c>
      <c r="S47" s="223" t="e">
        <f t="shared" si="12"/>
        <v>#DIV/0!</v>
      </c>
      <c r="T47" s="24" t="e">
        <f t="shared" si="21"/>
        <v>#DIV/0!</v>
      </c>
    </row>
    <row r="48" spans="1:20" x14ac:dyDescent="0.25">
      <c r="A48" s="29" t="s">
        <v>43</v>
      </c>
      <c r="B48" s="34" t="s">
        <v>105</v>
      </c>
      <c r="C48" s="36" t="s">
        <v>109</v>
      </c>
      <c r="D48" s="37" t="s">
        <v>83</v>
      </c>
      <c r="E48" s="38" t="s">
        <v>84</v>
      </c>
      <c r="F48" s="39">
        <v>20.3</v>
      </c>
      <c r="G48" s="38" t="s">
        <v>61</v>
      </c>
      <c r="H48" s="172">
        <v>156</v>
      </c>
      <c r="I48" s="32" t="s">
        <v>48</v>
      </c>
      <c r="J48" s="186">
        <v>0</v>
      </c>
      <c r="K48" s="213">
        <v>1</v>
      </c>
      <c r="L48" s="35" t="e">
        <f t="shared" si="7"/>
        <v>#DIV/0!</v>
      </c>
      <c r="M48" s="214" t="e">
        <f t="shared" si="8"/>
        <v>#DIV/0!</v>
      </c>
      <c r="N48" s="186">
        <v>0</v>
      </c>
      <c r="O48" s="213">
        <v>1</v>
      </c>
      <c r="P48" s="35" t="e">
        <f t="shared" si="9"/>
        <v>#DIV/0!</v>
      </c>
      <c r="Q48" s="214" t="e">
        <f t="shared" si="10"/>
        <v>#DIV/0!</v>
      </c>
      <c r="R48" s="35" t="e">
        <f t="shared" si="20"/>
        <v>#DIV/0!</v>
      </c>
      <c r="S48" s="223" t="e">
        <f t="shared" si="12"/>
        <v>#DIV/0!</v>
      </c>
      <c r="T48" s="24" t="e">
        <f t="shared" si="21"/>
        <v>#DIV/0!</v>
      </c>
    </row>
    <row r="49" spans="1:20" x14ac:dyDescent="0.25">
      <c r="A49" s="29" t="s">
        <v>43</v>
      </c>
      <c r="B49" s="34" t="s">
        <v>105</v>
      </c>
      <c r="C49" s="36" t="s">
        <v>110</v>
      </c>
      <c r="D49" s="37" t="s">
        <v>83</v>
      </c>
      <c r="E49" s="38" t="s">
        <v>84</v>
      </c>
      <c r="F49" s="39">
        <v>11.9</v>
      </c>
      <c r="G49" s="38" t="s">
        <v>61</v>
      </c>
      <c r="H49" s="172">
        <v>156</v>
      </c>
      <c r="I49" s="40" t="s">
        <v>48</v>
      </c>
      <c r="J49" s="186">
        <v>0</v>
      </c>
      <c r="K49" s="213">
        <v>1</v>
      </c>
      <c r="L49" s="35" t="e">
        <f t="shared" si="7"/>
        <v>#DIV/0!</v>
      </c>
      <c r="M49" s="214" t="e">
        <f t="shared" si="8"/>
        <v>#DIV/0!</v>
      </c>
      <c r="N49" s="186">
        <v>0</v>
      </c>
      <c r="O49" s="213">
        <v>1</v>
      </c>
      <c r="P49" s="35" t="e">
        <f t="shared" si="9"/>
        <v>#DIV/0!</v>
      </c>
      <c r="Q49" s="214" t="e">
        <f t="shared" si="10"/>
        <v>#DIV/0!</v>
      </c>
      <c r="R49" s="35" t="e">
        <f t="shared" si="20"/>
        <v>#DIV/0!</v>
      </c>
      <c r="S49" s="223" t="e">
        <f t="shared" si="12"/>
        <v>#DIV/0!</v>
      </c>
      <c r="T49" s="24" t="e">
        <f t="shared" si="21"/>
        <v>#DIV/0!</v>
      </c>
    </row>
    <row r="50" spans="1:20" x14ac:dyDescent="0.25">
      <c r="A50" s="29" t="s">
        <v>43</v>
      </c>
      <c r="B50" s="34" t="s">
        <v>105</v>
      </c>
      <c r="C50" s="36" t="s">
        <v>111</v>
      </c>
      <c r="D50" s="37" t="s">
        <v>83</v>
      </c>
      <c r="E50" s="38" t="s">
        <v>84</v>
      </c>
      <c r="F50" s="39">
        <v>11.9</v>
      </c>
      <c r="G50" s="38" t="s">
        <v>61</v>
      </c>
      <c r="H50" s="172">
        <v>156</v>
      </c>
      <c r="I50" s="32" t="s">
        <v>48</v>
      </c>
      <c r="J50" s="186">
        <v>0</v>
      </c>
      <c r="K50" s="213">
        <v>1</v>
      </c>
      <c r="L50" s="35" t="e">
        <f t="shared" si="7"/>
        <v>#DIV/0!</v>
      </c>
      <c r="M50" s="214" t="e">
        <f t="shared" si="8"/>
        <v>#DIV/0!</v>
      </c>
      <c r="N50" s="186">
        <v>0</v>
      </c>
      <c r="O50" s="213">
        <v>1</v>
      </c>
      <c r="P50" s="35" t="e">
        <f t="shared" si="9"/>
        <v>#DIV/0!</v>
      </c>
      <c r="Q50" s="214" t="e">
        <f t="shared" si="10"/>
        <v>#DIV/0!</v>
      </c>
      <c r="R50" s="35" t="e">
        <f t="shared" si="20"/>
        <v>#DIV/0!</v>
      </c>
      <c r="S50" s="223" t="e">
        <f t="shared" si="12"/>
        <v>#DIV/0!</v>
      </c>
      <c r="T50" s="24" t="e">
        <f t="shared" si="21"/>
        <v>#DIV/0!</v>
      </c>
    </row>
    <row r="51" spans="1:20" x14ac:dyDescent="0.25">
      <c r="A51" s="29" t="s">
        <v>43</v>
      </c>
      <c r="B51" s="34" t="s">
        <v>105</v>
      </c>
      <c r="C51" s="36" t="s">
        <v>112</v>
      </c>
      <c r="D51" s="37" t="s">
        <v>83</v>
      </c>
      <c r="E51" s="38" t="s">
        <v>84</v>
      </c>
      <c r="F51" s="39">
        <v>12.6</v>
      </c>
      <c r="G51" s="38" t="s">
        <v>61</v>
      </c>
      <c r="H51" s="172">
        <v>156</v>
      </c>
      <c r="I51" s="32" t="s">
        <v>48</v>
      </c>
      <c r="J51" s="186">
        <v>0</v>
      </c>
      <c r="K51" s="213">
        <v>1</v>
      </c>
      <c r="L51" s="35" t="e">
        <f t="shared" si="7"/>
        <v>#DIV/0!</v>
      </c>
      <c r="M51" s="214" t="e">
        <f t="shared" si="8"/>
        <v>#DIV/0!</v>
      </c>
      <c r="N51" s="186">
        <v>0</v>
      </c>
      <c r="O51" s="213">
        <v>1</v>
      </c>
      <c r="P51" s="35" t="e">
        <f t="shared" si="9"/>
        <v>#DIV/0!</v>
      </c>
      <c r="Q51" s="214" t="e">
        <f t="shared" si="10"/>
        <v>#DIV/0!</v>
      </c>
      <c r="R51" s="35" t="e">
        <f t="shared" si="20"/>
        <v>#DIV/0!</v>
      </c>
      <c r="S51" s="223" t="e">
        <f t="shared" si="12"/>
        <v>#DIV/0!</v>
      </c>
      <c r="T51" s="24" t="e">
        <f t="shared" si="21"/>
        <v>#DIV/0!</v>
      </c>
    </row>
    <row r="52" spans="1:20" s="14" customFormat="1" x14ac:dyDescent="0.25">
      <c r="A52" s="29" t="s">
        <v>43</v>
      </c>
      <c r="B52" s="30" t="s">
        <v>105</v>
      </c>
      <c r="C52" s="31" t="s">
        <v>113</v>
      </c>
      <c r="D52" s="32" t="s">
        <v>114</v>
      </c>
      <c r="E52" s="38" t="s">
        <v>84</v>
      </c>
      <c r="F52" s="33">
        <v>7.7</v>
      </c>
      <c r="G52" s="38" t="s">
        <v>61</v>
      </c>
      <c r="H52" s="172">
        <v>255</v>
      </c>
      <c r="I52" s="40" t="s">
        <v>48</v>
      </c>
      <c r="J52" s="186">
        <v>0</v>
      </c>
      <c r="K52" s="213">
        <v>1</v>
      </c>
      <c r="L52" s="35" t="e">
        <f t="shared" si="7"/>
        <v>#DIV/0!</v>
      </c>
      <c r="M52" s="214" t="e">
        <f t="shared" si="8"/>
        <v>#DIV/0!</v>
      </c>
      <c r="N52" s="186">
        <v>0</v>
      </c>
      <c r="O52" s="213">
        <v>1</v>
      </c>
      <c r="P52" s="35" t="e">
        <f t="shared" si="9"/>
        <v>#DIV/0!</v>
      </c>
      <c r="Q52" s="214" t="e">
        <f t="shared" si="10"/>
        <v>#DIV/0!</v>
      </c>
      <c r="R52" s="35" t="e">
        <f t="shared" si="20"/>
        <v>#DIV/0!</v>
      </c>
      <c r="S52" s="223" t="e">
        <f t="shared" si="12"/>
        <v>#DIV/0!</v>
      </c>
      <c r="T52" s="24" t="e">
        <f t="shared" si="21"/>
        <v>#DIV/0!</v>
      </c>
    </row>
    <row r="53" spans="1:20" x14ac:dyDescent="0.25">
      <c r="A53" s="29" t="s">
        <v>43</v>
      </c>
      <c r="B53" s="34" t="s">
        <v>105</v>
      </c>
      <c r="C53" s="36" t="s">
        <v>115</v>
      </c>
      <c r="D53" s="37" t="s">
        <v>83</v>
      </c>
      <c r="E53" s="38" t="s">
        <v>84</v>
      </c>
      <c r="F53" s="39">
        <v>13.1</v>
      </c>
      <c r="G53" s="38" t="s">
        <v>61</v>
      </c>
      <c r="H53" s="172">
        <v>156</v>
      </c>
      <c r="I53" s="40" t="s">
        <v>48</v>
      </c>
      <c r="J53" s="186">
        <v>0</v>
      </c>
      <c r="K53" s="213">
        <v>1</v>
      </c>
      <c r="L53" s="35" t="e">
        <f t="shared" si="7"/>
        <v>#DIV/0!</v>
      </c>
      <c r="M53" s="214" t="e">
        <f t="shared" si="8"/>
        <v>#DIV/0!</v>
      </c>
      <c r="N53" s="186">
        <v>0</v>
      </c>
      <c r="O53" s="213">
        <v>1</v>
      </c>
      <c r="P53" s="35" t="e">
        <f t="shared" si="9"/>
        <v>#DIV/0!</v>
      </c>
      <c r="Q53" s="214" t="e">
        <f t="shared" si="10"/>
        <v>#DIV/0!</v>
      </c>
      <c r="R53" s="35" t="e">
        <f t="shared" si="20"/>
        <v>#DIV/0!</v>
      </c>
      <c r="S53" s="223" t="e">
        <f t="shared" si="12"/>
        <v>#DIV/0!</v>
      </c>
      <c r="T53" s="24" t="e">
        <f t="shared" si="21"/>
        <v>#DIV/0!</v>
      </c>
    </row>
    <row r="54" spans="1:20" s="14" customFormat="1" x14ac:dyDescent="0.25">
      <c r="A54" s="29" t="s">
        <v>43</v>
      </c>
      <c r="B54" s="30" t="s">
        <v>105</v>
      </c>
      <c r="C54" s="31" t="s">
        <v>116</v>
      </c>
      <c r="D54" s="32" t="s">
        <v>83</v>
      </c>
      <c r="E54" s="38" t="s">
        <v>84</v>
      </c>
      <c r="F54" s="33">
        <v>19.100000000000001</v>
      </c>
      <c r="G54" s="38" t="s">
        <v>61</v>
      </c>
      <c r="H54" s="172">
        <v>156</v>
      </c>
      <c r="I54" s="40" t="s">
        <v>48</v>
      </c>
      <c r="J54" s="186">
        <v>0</v>
      </c>
      <c r="K54" s="213">
        <v>1</v>
      </c>
      <c r="L54" s="35" t="e">
        <f t="shared" si="7"/>
        <v>#DIV/0!</v>
      </c>
      <c r="M54" s="214" t="e">
        <f t="shared" si="8"/>
        <v>#DIV/0!</v>
      </c>
      <c r="N54" s="186">
        <v>0</v>
      </c>
      <c r="O54" s="213">
        <v>1</v>
      </c>
      <c r="P54" s="35" t="e">
        <f t="shared" si="9"/>
        <v>#DIV/0!</v>
      </c>
      <c r="Q54" s="214" t="e">
        <f t="shared" si="10"/>
        <v>#DIV/0!</v>
      </c>
      <c r="R54" s="35" t="e">
        <f t="shared" si="20"/>
        <v>#DIV/0!</v>
      </c>
      <c r="S54" s="223" t="e">
        <f t="shared" si="12"/>
        <v>#DIV/0!</v>
      </c>
      <c r="T54" s="24" t="e">
        <f t="shared" si="21"/>
        <v>#DIV/0!</v>
      </c>
    </row>
    <row r="55" spans="1:20" x14ac:dyDescent="0.25">
      <c r="A55" s="29" t="s">
        <v>43</v>
      </c>
      <c r="B55" s="34" t="s">
        <v>105</v>
      </c>
      <c r="C55" s="36" t="s">
        <v>117</v>
      </c>
      <c r="D55" s="37" t="s">
        <v>83</v>
      </c>
      <c r="E55" s="38" t="s">
        <v>84</v>
      </c>
      <c r="F55" s="39">
        <v>9.1</v>
      </c>
      <c r="G55" s="38" t="s">
        <v>61</v>
      </c>
      <c r="H55" s="172">
        <v>156</v>
      </c>
      <c r="I55" s="32" t="s">
        <v>48</v>
      </c>
      <c r="J55" s="186">
        <v>0</v>
      </c>
      <c r="K55" s="213">
        <v>1</v>
      </c>
      <c r="L55" s="35" t="e">
        <f t="shared" si="7"/>
        <v>#DIV/0!</v>
      </c>
      <c r="M55" s="214" t="e">
        <f t="shared" si="8"/>
        <v>#DIV/0!</v>
      </c>
      <c r="N55" s="186">
        <v>0</v>
      </c>
      <c r="O55" s="213">
        <v>1</v>
      </c>
      <c r="P55" s="35" t="e">
        <f t="shared" si="9"/>
        <v>#DIV/0!</v>
      </c>
      <c r="Q55" s="214" t="e">
        <f t="shared" si="10"/>
        <v>#DIV/0!</v>
      </c>
      <c r="R55" s="35" t="e">
        <f t="shared" ref="R55:R75" si="24">(L55+P55)*$Q$1</f>
        <v>#DIV/0!</v>
      </c>
      <c r="S55" s="223" t="e">
        <f t="shared" si="12"/>
        <v>#DIV/0!</v>
      </c>
      <c r="T55" s="24" t="e">
        <f t="shared" ref="T55:T75" si="25">M55+Q55+S55</f>
        <v>#DIV/0!</v>
      </c>
    </row>
    <row r="56" spans="1:20" x14ac:dyDescent="0.25">
      <c r="A56" s="29" t="s">
        <v>43</v>
      </c>
      <c r="B56" s="34" t="s">
        <v>105</v>
      </c>
      <c r="C56" s="36" t="s">
        <v>118</v>
      </c>
      <c r="D56" s="37" t="s">
        <v>83</v>
      </c>
      <c r="E56" s="38" t="s">
        <v>84</v>
      </c>
      <c r="F56" s="39">
        <v>14.3</v>
      </c>
      <c r="G56" s="38" t="s">
        <v>61</v>
      </c>
      <c r="H56" s="172">
        <v>156</v>
      </c>
      <c r="I56" s="40" t="s">
        <v>48</v>
      </c>
      <c r="J56" s="186">
        <v>0</v>
      </c>
      <c r="K56" s="213">
        <v>1</v>
      </c>
      <c r="L56" s="35" t="e">
        <f t="shared" si="7"/>
        <v>#DIV/0!</v>
      </c>
      <c r="M56" s="214" t="e">
        <f t="shared" si="8"/>
        <v>#DIV/0!</v>
      </c>
      <c r="N56" s="186">
        <v>0</v>
      </c>
      <c r="O56" s="213">
        <v>1</v>
      </c>
      <c r="P56" s="35" t="e">
        <f t="shared" si="9"/>
        <v>#DIV/0!</v>
      </c>
      <c r="Q56" s="214" t="e">
        <f t="shared" si="10"/>
        <v>#DIV/0!</v>
      </c>
      <c r="R56" s="35" t="e">
        <f t="shared" si="24"/>
        <v>#DIV/0!</v>
      </c>
      <c r="S56" s="223" t="e">
        <f t="shared" si="12"/>
        <v>#DIV/0!</v>
      </c>
      <c r="T56" s="24" t="e">
        <f t="shared" si="25"/>
        <v>#DIV/0!</v>
      </c>
    </row>
    <row r="57" spans="1:20" x14ac:dyDescent="0.25">
      <c r="A57" s="29" t="s">
        <v>43</v>
      </c>
      <c r="B57" s="34" t="s">
        <v>105</v>
      </c>
      <c r="C57" s="36" t="s">
        <v>119</v>
      </c>
      <c r="D57" s="32" t="s">
        <v>83</v>
      </c>
      <c r="E57" s="38" t="s">
        <v>84</v>
      </c>
      <c r="F57" s="39">
        <v>37.9</v>
      </c>
      <c r="G57" s="38" t="s">
        <v>92</v>
      </c>
      <c r="H57" s="172">
        <v>156</v>
      </c>
      <c r="I57" s="32" t="s">
        <v>48</v>
      </c>
      <c r="J57" s="186">
        <v>0</v>
      </c>
      <c r="K57" s="213">
        <v>1</v>
      </c>
      <c r="L57" s="35" t="e">
        <f t="shared" si="7"/>
        <v>#DIV/0!</v>
      </c>
      <c r="M57" s="214" t="e">
        <f t="shared" si="8"/>
        <v>#DIV/0!</v>
      </c>
      <c r="N57" s="186">
        <v>0</v>
      </c>
      <c r="O57" s="213">
        <v>1</v>
      </c>
      <c r="P57" s="35" t="e">
        <f t="shared" si="9"/>
        <v>#DIV/0!</v>
      </c>
      <c r="Q57" s="214" t="e">
        <f t="shared" si="10"/>
        <v>#DIV/0!</v>
      </c>
      <c r="R57" s="35" t="e">
        <f t="shared" si="24"/>
        <v>#DIV/0!</v>
      </c>
      <c r="S57" s="223" t="e">
        <f t="shared" si="12"/>
        <v>#DIV/0!</v>
      </c>
      <c r="T57" s="24" t="e">
        <f t="shared" si="25"/>
        <v>#DIV/0!</v>
      </c>
    </row>
    <row r="58" spans="1:20" s="14" customFormat="1" x14ac:dyDescent="0.25">
      <c r="A58" s="29" t="s">
        <v>43</v>
      </c>
      <c r="B58" s="30" t="s">
        <v>105</v>
      </c>
      <c r="C58" s="31" t="s">
        <v>120</v>
      </c>
      <c r="D58" s="32" t="s">
        <v>83</v>
      </c>
      <c r="E58" s="38" t="s">
        <v>84</v>
      </c>
      <c r="F58" s="33">
        <v>20.7</v>
      </c>
      <c r="G58" s="38" t="s">
        <v>61</v>
      </c>
      <c r="H58" s="172">
        <v>156</v>
      </c>
      <c r="I58" s="40" t="s">
        <v>48</v>
      </c>
      <c r="J58" s="186">
        <v>0</v>
      </c>
      <c r="K58" s="213">
        <v>1</v>
      </c>
      <c r="L58" s="35" t="e">
        <f t="shared" si="7"/>
        <v>#DIV/0!</v>
      </c>
      <c r="M58" s="214" t="e">
        <f t="shared" si="8"/>
        <v>#DIV/0!</v>
      </c>
      <c r="N58" s="186">
        <v>0</v>
      </c>
      <c r="O58" s="213">
        <v>1</v>
      </c>
      <c r="P58" s="35" t="e">
        <f t="shared" si="9"/>
        <v>#DIV/0!</v>
      </c>
      <c r="Q58" s="214" t="e">
        <f t="shared" si="10"/>
        <v>#DIV/0!</v>
      </c>
      <c r="R58" s="35" t="e">
        <f t="shared" si="24"/>
        <v>#DIV/0!</v>
      </c>
      <c r="S58" s="223" t="e">
        <f t="shared" si="12"/>
        <v>#DIV/0!</v>
      </c>
      <c r="T58" s="24" t="e">
        <f t="shared" si="25"/>
        <v>#DIV/0!</v>
      </c>
    </row>
    <row r="59" spans="1:20" x14ac:dyDescent="0.25">
      <c r="A59" s="29" t="s">
        <v>43</v>
      </c>
      <c r="B59" s="34" t="s">
        <v>105</v>
      </c>
      <c r="C59" s="36" t="s">
        <v>121</v>
      </c>
      <c r="D59" s="37" t="s">
        <v>83</v>
      </c>
      <c r="E59" s="38" t="s">
        <v>84</v>
      </c>
      <c r="F59" s="39">
        <v>18.600000000000001</v>
      </c>
      <c r="G59" s="38" t="s">
        <v>61</v>
      </c>
      <c r="H59" s="172">
        <v>156</v>
      </c>
      <c r="I59" s="32" t="s">
        <v>48</v>
      </c>
      <c r="J59" s="186">
        <v>0</v>
      </c>
      <c r="K59" s="213">
        <v>1</v>
      </c>
      <c r="L59" s="35" t="e">
        <f t="shared" si="7"/>
        <v>#DIV/0!</v>
      </c>
      <c r="M59" s="214" t="e">
        <f t="shared" si="8"/>
        <v>#DIV/0!</v>
      </c>
      <c r="N59" s="186">
        <v>0</v>
      </c>
      <c r="O59" s="213">
        <v>1</v>
      </c>
      <c r="P59" s="35" t="e">
        <f t="shared" si="9"/>
        <v>#DIV/0!</v>
      </c>
      <c r="Q59" s="214" t="e">
        <f t="shared" si="10"/>
        <v>#DIV/0!</v>
      </c>
      <c r="R59" s="35" t="e">
        <f t="shared" si="24"/>
        <v>#DIV/0!</v>
      </c>
      <c r="S59" s="223" t="e">
        <f t="shared" si="12"/>
        <v>#DIV/0!</v>
      </c>
      <c r="T59" s="24" t="e">
        <f t="shared" si="25"/>
        <v>#DIV/0!</v>
      </c>
    </row>
    <row r="60" spans="1:20" x14ac:dyDescent="0.25">
      <c r="A60" s="29" t="s">
        <v>43</v>
      </c>
      <c r="B60" s="34" t="s">
        <v>105</v>
      </c>
      <c r="C60" s="36" t="s">
        <v>122</v>
      </c>
      <c r="D60" s="37" t="s">
        <v>83</v>
      </c>
      <c r="E60" s="38" t="s">
        <v>84</v>
      </c>
      <c r="F60" s="39">
        <v>20.5</v>
      </c>
      <c r="G60" s="38" t="s">
        <v>61</v>
      </c>
      <c r="H60" s="172">
        <v>156</v>
      </c>
      <c r="I60" s="40" t="s">
        <v>48</v>
      </c>
      <c r="J60" s="186">
        <v>0</v>
      </c>
      <c r="K60" s="213">
        <v>1</v>
      </c>
      <c r="L60" s="35" t="e">
        <f t="shared" si="7"/>
        <v>#DIV/0!</v>
      </c>
      <c r="M60" s="214" t="e">
        <f t="shared" si="8"/>
        <v>#DIV/0!</v>
      </c>
      <c r="N60" s="186">
        <v>0</v>
      </c>
      <c r="O60" s="213">
        <v>1</v>
      </c>
      <c r="P60" s="35" t="e">
        <f t="shared" si="9"/>
        <v>#DIV/0!</v>
      </c>
      <c r="Q60" s="214" t="e">
        <f t="shared" si="10"/>
        <v>#DIV/0!</v>
      </c>
      <c r="R60" s="35" t="e">
        <f t="shared" si="24"/>
        <v>#DIV/0!</v>
      </c>
      <c r="S60" s="223" t="e">
        <f t="shared" si="12"/>
        <v>#DIV/0!</v>
      </c>
      <c r="T60" s="24" t="e">
        <f t="shared" si="25"/>
        <v>#DIV/0!</v>
      </c>
    </row>
    <row r="61" spans="1:20" x14ac:dyDescent="0.25">
      <c r="A61" s="29" t="s">
        <v>43</v>
      </c>
      <c r="B61" s="34" t="s">
        <v>105</v>
      </c>
      <c r="C61" s="36" t="s">
        <v>123</v>
      </c>
      <c r="D61" s="37" t="s">
        <v>83</v>
      </c>
      <c r="E61" s="38" t="s">
        <v>84</v>
      </c>
      <c r="F61" s="39">
        <v>12.4</v>
      </c>
      <c r="G61" s="38" t="s">
        <v>61</v>
      </c>
      <c r="H61" s="172">
        <v>156</v>
      </c>
      <c r="I61" s="32" t="s">
        <v>48</v>
      </c>
      <c r="J61" s="186">
        <v>0</v>
      </c>
      <c r="K61" s="213">
        <v>1</v>
      </c>
      <c r="L61" s="35" t="e">
        <f t="shared" si="7"/>
        <v>#DIV/0!</v>
      </c>
      <c r="M61" s="214" t="e">
        <f t="shared" si="8"/>
        <v>#DIV/0!</v>
      </c>
      <c r="N61" s="186">
        <v>0</v>
      </c>
      <c r="O61" s="213">
        <v>1</v>
      </c>
      <c r="P61" s="35" t="e">
        <f t="shared" si="9"/>
        <v>#DIV/0!</v>
      </c>
      <c r="Q61" s="214" t="e">
        <f t="shared" si="10"/>
        <v>#DIV/0!</v>
      </c>
      <c r="R61" s="35" t="e">
        <f t="shared" si="24"/>
        <v>#DIV/0!</v>
      </c>
      <c r="S61" s="223" t="e">
        <f t="shared" si="12"/>
        <v>#DIV/0!</v>
      </c>
      <c r="T61" s="24" t="e">
        <f t="shared" si="25"/>
        <v>#DIV/0!</v>
      </c>
    </row>
    <row r="62" spans="1:20" s="14" customFormat="1" x14ac:dyDescent="0.25">
      <c r="A62" s="29" t="s">
        <v>43</v>
      </c>
      <c r="B62" s="30" t="s">
        <v>105</v>
      </c>
      <c r="C62" s="31" t="s">
        <v>124</v>
      </c>
      <c r="D62" s="32" t="s">
        <v>97</v>
      </c>
      <c r="E62" s="38" t="s">
        <v>84</v>
      </c>
      <c r="F62" s="33">
        <v>52.3</v>
      </c>
      <c r="G62" s="38" t="s">
        <v>61</v>
      </c>
      <c r="H62" s="172">
        <v>104</v>
      </c>
      <c r="I62" s="40" t="s">
        <v>48</v>
      </c>
      <c r="J62" s="186">
        <v>0</v>
      </c>
      <c r="K62" s="213">
        <v>1</v>
      </c>
      <c r="L62" s="35" t="e">
        <f t="shared" si="7"/>
        <v>#DIV/0!</v>
      </c>
      <c r="M62" s="214" t="e">
        <f t="shared" si="8"/>
        <v>#DIV/0!</v>
      </c>
      <c r="N62" s="186">
        <v>0</v>
      </c>
      <c r="O62" s="213">
        <v>1</v>
      </c>
      <c r="P62" s="35" t="e">
        <f t="shared" si="9"/>
        <v>#DIV/0!</v>
      </c>
      <c r="Q62" s="214" t="e">
        <f t="shared" si="10"/>
        <v>#DIV/0!</v>
      </c>
      <c r="R62" s="35" t="e">
        <f t="shared" si="24"/>
        <v>#DIV/0!</v>
      </c>
      <c r="S62" s="223" t="e">
        <f t="shared" si="12"/>
        <v>#DIV/0!</v>
      </c>
      <c r="T62" s="24" t="e">
        <f t="shared" si="25"/>
        <v>#DIV/0!</v>
      </c>
    </row>
    <row r="63" spans="1:20" x14ac:dyDescent="0.25">
      <c r="A63" s="29" t="s">
        <v>43</v>
      </c>
      <c r="B63" s="34" t="s">
        <v>105</v>
      </c>
      <c r="C63" s="36" t="s">
        <v>125</v>
      </c>
      <c r="D63" s="37" t="s">
        <v>83</v>
      </c>
      <c r="E63" s="38" t="s">
        <v>84</v>
      </c>
      <c r="F63" s="39">
        <v>30.6</v>
      </c>
      <c r="G63" s="38" t="s">
        <v>61</v>
      </c>
      <c r="H63" s="172">
        <v>156</v>
      </c>
      <c r="I63" s="32" t="s">
        <v>48</v>
      </c>
      <c r="J63" s="186">
        <v>0</v>
      </c>
      <c r="K63" s="213">
        <v>1</v>
      </c>
      <c r="L63" s="35" t="e">
        <f t="shared" si="7"/>
        <v>#DIV/0!</v>
      </c>
      <c r="M63" s="214" t="e">
        <f t="shared" si="8"/>
        <v>#DIV/0!</v>
      </c>
      <c r="N63" s="186">
        <v>0</v>
      </c>
      <c r="O63" s="213">
        <v>1</v>
      </c>
      <c r="P63" s="35" t="e">
        <f t="shared" si="9"/>
        <v>#DIV/0!</v>
      </c>
      <c r="Q63" s="214" t="e">
        <f t="shared" si="10"/>
        <v>#DIV/0!</v>
      </c>
      <c r="R63" s="35" t="e">
        <f t="shared" si="24"/>
        <v>#DIV/0!</v>
      </c>
      <c r="S63" s="223" t="e">
        <f t="shared" si="12"/>
        <v>#DIV/0!</v>
      </c>
      <c r="T63" s="24" t="e">
        <f t="shared" si="25"/>
        <v>#DIV/0!</v>
      </c>
    </row>
    <row r="64" spans="1:20" x14ac:dyDescent="0.25">
      <c r="A64" s="29" t="s">
        <v>43</v>
      </c>
      <c r="B64" s="34" t="s">
        <v>105</v>
      </c>
      <c r="C64" s="36" t="s">
        <v>126</v>
      </c>
      <c r="D64" s="32" t="s">
        <v>97</v>
      </c>
      <c r="E64" s="38" t="s">
        <v>84</v>
      </c>
      <c r="F64" s="39">
        <v>31.6</v>
      </c>
      <c r="G64" s="38" t="s">
        <v>61</v>
      </c>
      <c r="H64" s="172">
        <v>104</v>
      </c>
      <c r="I64" s="40" t="s">
        <v>48</v>
      </c>
      <c r="J64" s="186">
        <v>0</v>
      </c>
      <c r="K64" s="213">
        <v>1</v>
      </c>
      <c r="L64" s="35" t="e">
        <f t="shared" si="7"/>
        <v>#DIV/0!</v>
      </c>
      <c r="M64" s="214" t="e">
        <f t="shared" si="8"/>
        <v>#DIV/0!</v>
      </c>
      <c r="N64" s="186">
        <v>0</v>
      </c>
      <c r="O64" s="213">
        <v>1</v>
      </c>
      <c r="P64" s="35" t="e">
        <f t="shared" si="9"/>
        <v>#DIV/0!</v>
      </c>
      <c r="Q64" s="214" t="e">
        <f t="shared" si="10"/>
        <v>#DIV/0!</v>
      </c>
      <c r="R64" s="35" t="e">
        <f t="shared" si="24"/>
        <v>#DIV/0!</v>
      </c>
      <c r="S64" s="223" t="e">
        <f t="shared" si="12"/>
        <v>#DIV/0!</v>
      </c>
      <c r="T64" s="24" t="e">
        <f t="shared" si="25"/>
        <v>#DIV/0!</v>
      </c>
    </row>
    <row r="65" spans="1:20" x14ac:dyDescent="0.25">
      <c r="A65" s="29" t="s">
        <v>43</v>
      </c>
      <c r="B65" s="34" t="s">
        <v>105</v>
      </c>
      <c r="C65" s="36" t="s">
        <v>127</v>
      </c>
      <c r="D65" s="32" t="s">
        <v>83</v>
      </c>
      <c r="E65" s="38" t="s">
        <v>84</v>
      </c>
      <c r="F65" s="39">
        <v>32.299999999999997</v>
      </c>
      <c r="G65" s="38" t="s">
        <v>92</v>
      </c>
      <c r="H65" s="172">
        <v>156</v>
      </c>
      <c r="I65" s="32" t="s">
        <v>48</v>
      </c>
      <c r="J65" s="186">
        <v>0</v>
      </c>
      <c r="K65" s="213">
        <v>1</v>
      </c>
      <c r="L65" s="35" t="e">
        <f t="shared" si="7"/>
        <v>#DIV/0!</v>
      </c>
      <c r="M65" s="214" t="e">
        <f t="shared" si="8"/>
        <v>#DIV/0!</v>
      </c>
      <c r="N65" s="186">
        <v>0</v>
      </c>
      <c r="O65" s="213">
        <v>1</v>
      </c>
      <c r="P65" s="35" t="e">
        <f t="shared" si="9"/>
        <v>#DIV/0!</v>
      </c>
      <c r="Q65" s="214" t="e">
        <f t="shared" si="10"/>
        <v>#DIV/0!</v>
      </c>
      <c r="R65" s="35" t="e">
        <f t="shared" si="24"/>
        <v>#DIV/0!</v>
      </c>
      <c r="S65" s="223" t="e">
        <f t="shared" si="12"/>
        <v>#DIV/0!</v>
      </c>
      <c r="T65" s="24" t="e">
        <f t="shared" si="25"/>
        <v>#DIV/0!</v>
      </c>
    </row>
    <row r="66" spans="1:20" s="14" customFormat="1" x14ac:dyDescent="0.25">
      <c r="A66" s="29" t="s">
        <v>43</v>
      </c>
      <c r="B66" s="30" t="s">
        <v>105</v>
      </c>
      <c r="C66" s="31" t="s">
        <v>128</v>
      </c>
      <c r="D66" s="32" t="s">
        <v>97</v>
      </c>
      <c r="E66" s="38" t="s">
        <v>84</v>
      </c>
      <c r="F66" s="33">
        <v>37.1</v>
      </c>
      <c r="G66" s="38" t="s">
        <v>61</v>
      </c>
      <c r="H66" s="172">
        <v>104</v>
      </c>
      <c r="I66" s="32" t="s">
        <v>48</v>
      </c>
      <c r="J66" s="186">
        <v>0</v>
      </c>
      <c r="K66" s="213">
        <v>1</v>
      </c>
      <c r="L66" s="35" t="e">
        <f t="shared" si="7"/>
        <v>#DIV/0!</v>
      </c>
      <c r="M66" s="214" t="e">
        <f t="shared" si="8"/>
        <v>#DIV/0!</v>
      </c>
      <c r="N66" s="186">
        <v>0</v>
      </c>
      <c r="O66" s="213">
        <v>1</v>
      </c>
      <c r="P66" s="35" t="e">
        <f t="shared" si="9"/>
        <v>#DIV/0!</v>
      </c>
      <c r="Q66" s="214" t="e">
        <f t="shared" si="10"/>
        <v>#DIV/0!</v>
      </c>
      <c r="R66" s="35" t="e">
        <f t="shared" si="24"/>
        <v>#DIV/0!</v>
      </c>
      <c r="S66" s="223" t="e">
        <f t="shared" si="12"/>
        <v>#DIV/0!</v>
      </c>
      <c r="T66" s="24" t="e">
        <f t="shared" si="25"/>
        <v>#DIV/0!</v>
      </c>
    </row>
    <row r="67" spans="1:20" x14ac:dyDescent="0.25">
      <c r="A67" s="29" t="s">
        <v>43</v>
      </c>
      <c r="B67" s="34" t="s">
        <v>105</v>
      </c>
      <c r="C67" s="36" t="s">
        <v>129</v>
      </c>
      <c r="D67" s="32" t="s">
        <v>83</v>
      </c>
      <c r="E67" s="38" t="s">
        <v>84</v>
      </c>
      <c r="F67" s="39">
        <v>23.6</v>
      </c>
      <c r="G67" s="38" t="s">
        <v>61</v>
      </c>
      <c r="H67" s="172">
        <v>156</v>
      </c>
      <c r="I67" s="40" t="s">
        <v>48</v>
      </c>
      <c r="J67" s="186">
        <v>0</v>
      </c>
      <c r="K67" s="213">
        <v>1</v>
      </c>
      <c r="L67" s="35" t="e">
        <f t="shared" si="7"/>
        <v>#DIV/0!</v>
      </c>
      <c r="M67" s="214" t="e">
        <f t="shared" si="8"/>
        <v>#DIV/0!</v>
      </c>
      <c r="N67" s="186">
        <v>0</v>
      </c>
      <c r="O67" s="213">
        <v>1</v>
      </c>
      <c r="P67" s="35" t="e">
        <f t="shared" si="9"/>
        <v>#DIV/0!</v>
      </c>
      <c r="Q67" s="214" t="e">
        <f t="shared" si="10"/>
        <v>#DIV/0!</v>
      </c>
      <c r="R67" s="35" t="e">
        <f t="shared" si="24"/>
        <v>#DIV/0!</v>
      </c>
      <c r="S67" s="223" t="e">
        <f t="shared" si="12"/>
        <v>#DIV/0!</v>
      </c>
      <c r="T67" s="24" t="e">
        <f t="shared" si="25"/>
        <v>#DIV/0!</v>
      </c>
    </row>
    <row r="68" spans="1:20" x14ac:dyDescent="0.25">
      <c r="A68" s="29" t="s">
        <v>43</v>
      </c>
      <c r="B68" s="34" t="s">
        <v>105</v>
      </c>
      <c r="C68" s="36" t="s">
        <v>130</v>
      </c>
      <c r="D68" s="32" t="s">
        <v>83</v>
      </c>
      <c r="E68" s="38" t="s">
        <v>84</v>
      </c>
      <c r="F68" s="39">
        <v>13.9</v>
      </c>
      <c r="G68" s="38" t="s">
        <v>61</v>
      </c>
      <c r="H68" s="172">
        <v>156</v>
      </c>
      <c r="I68" s="32" t="s">
        <v>48</v>
      </c>
      <c r="J68" s="186">
        <v>0</v>
      </c>
      <c r="K68" s="213">
        <v>1</v>
      </c>
      <c r="L68" s="35" t="e">
        <f t="shared" si="7"/>
        <v>#DIV/0!</v>
      </c>
      <c r="M68" s="214" t="e">
        <f t="shared" si="8"/>
        <v>#DIV/0!</v>
      </c>
      <c r="N68" s="186">
        <v>0</v>
      </c>
      <c r="O68" s="213">
        <v>1</v>
      </c>
      <c r="P68" s="35" t="e">
        <f t="shared" si="9"/>
        <v>#DIV/0!</v>
      </c>
      <c r="Q68" s="214" t="e">
        <f t="shared" si="10"/>
        <v>#DIV/0!</v>
      </c>
      <c r="R68" s="35" t="e">
        <f t="shared" si="24"/>
        <v>#DIV/0!</v>
      </c>
      <c r="S68" s="223" t="e">
        <f t="shared" si="12"/>
        <v>#DIV/0!</v>
      </c>
      <c r="T68" s="24" t="e">
        <f t="shared" si="25"/>
        <v>#DIV/0!</v>
      </c>
    </row>
    <row r="69" spans="1:20" x14ac:dyDescent="0.25">
      <c r="A69" s="29" t="s">
        <v>43</v>
      </c>
      <c r="B69" s="34" t="s">
        <v>105</v>
      </c>
      <c r="C69" s="36" t="s">
        <v>131</v>
      </c>
      <c r="D69" s="32" t="s">
        <v>83</v>
      </c>
      <c r="E69" s="38" t="s">
        <v>84</v>
      </c>
      <c r="F69" s="39">
        <v>19.2</v>
      </c>
      <c r="G69" s="38" t="s">
        <v>61</v>
      </c>
      <c r="H69" s="172">
        <v>156</v>
      </c>
      <c r="I69" s="40" t="s">
        <v>48</v>
      </c>
      <c r="J69" s="186">
        <v>0</v>
      </c>
      <c r="K69" s="213">
        <v>1</v>
      </c>
      <c r="L69" s="35" t="e">
        <f t="shared" si="7"/>
        <v>#DIV/0!</v>
      </c>
      <c r="M69" s="214" t="e">
        <f t="shared" si="8"/>
        <v>#DIV/0!</v>
      </c>
      <c r="N69" s="186">
        <v>0</v>
      </c>
      <c r="O69" s="213">
        <v>1</v>
      </c>
      <c r="P69" s="35" t="e">
        <f t="shared" si="9"/>
        <v>#DIV/0!</v>
      </c>
      <c r="Q69" s="214" t="e">
        <f t="shared" si="10"/>
        <v>#DIV/0!</v>
      </c>
      <c r="R69" s="35" t="e">
        <f t="shared" si="24"/>
        <v>#DIV/0!</v>
      </c>
      <c r="S69" s="223" t="e">
        <f t="shared" si="12"/>
        <v>#DIV/0!</v>
      </c>
      <c r="T69" s="24" t="e">
        <f t="shared" si="25"/>
        <v>#DIV/0!</v>
      </c>
    </row>
    <row r="70" spans="1:20" s="14" customFormat="1" x14ac:dyDescent="0.25">
      <c r="A70" s="29" t="s">
        <v>43</v>
      </c>
      <c r="B70" s="30" t="s">
        <v>105</v>
      </c>
      <c r="C70" s="31" t="s">
        <v>132</v>
      </c>
      <c r="D70" s="32" t="s">
        <v>83</v>
      </c>
      <c r="E70" s="38" t="s">
        <v>84</v>
      </c>
      <c r="F70" s="33">
        <v>35.5</v>
      </c>
      <c r="G70" s="38" t="s">
        <v>61</v>
      </c>
      <c r="H70" s="172">
        <v>156</v>
      </c>
      <c r="I70" s="40" t="s">
        <v>48</v>
      </c>
      <c r="J70" s="186">
        <v>0</v>
      </c>
      <c r="K70" s="213">
        <v>1</v>
      </c>
      <c r="L70" s="35" t="e">
        <f t="shared" si="7"/>
        <v>#DIV/0!</v>
      </c>
      <c r="M70" s="214" t="e">
        <f t="shared" si="8"/>
        <v>#DIV/0!</v>
      </c>
      <c r="N70" s="186">
        <v>0</v>
      </c>
      <c r="O70" s="213">
        <v>1</v>
      </c>
      <c r="P70" s="35" t="e">
        <f t="shared" si="9"/>
        <v>#DIV/0!</v>
      </c>
      <c r="Q70" s="214" t="e">
        <f t="shared" si="10"/>
        <v>#DIV/0!</v>
      </c>
      <c r="R70" s="35" t="e">
        <f t="shared" si="24"/>
        <v>#DIV/0!</v>
      </c>
      <c r="S70" s="223" t="e">
        <f t="shared" si="12"/>
        <v>#DIV/0!</v>
      </c>
      <c r="T70" s="24" t="e">
        <f t="shared" si="25"/>
        <v>#DIV/0!</v>
      </c>
    </row>
    <row r="71" spans="1:20" x14ac:dyDescent="0.25">
      <c r="A71" s="29" t="s">
        <v>43</v>
      </c>
      <c r="B71" s="30" t="s">
        <v>105</v>
      </c>
      <c r="C71" s="31"/>
      <c r="D71" s="32" t="s">
        <v>133</v>
      </c>
      <c r="E71" s="38" t="s">
        <v>46</v>
      </c>
      <c r="F71" s="33">
        <v>40</v>
      </c>
      <c r="G71" s="38" t="s">
        <v>65</v>
      </c>
      <c r="H71" s="172">
        <v>255</v>
      </c>
      <c r="I71" s="40" t="s">
        <v>48</v>
      </c>
      <c r="J71" s="186">
        <v>0</v>
      </c>
      <c r="K71" s="213">
        <v>1</v>
      </c>
      <c r="L71" s="35" t="e">
        <f t="shared" si="7"/>
        <v>#DIV/0!</v>
      </c>
      <c r="M71" s="214" t="e">
        <f t="shared" si="8"/>
        <v>#DIV/0!</v>
      </c>
      <c r="N71" s="186">
        <v>0</v>
      </c>
      <c r="O71" s="213">
        <v>1</v>
      </c>
      <c r="P71" s="35" t="e">
        <f t="shared" si="9"/>
        <v>#DIV/0!</v>
      </c>
      <c r="Q71" s="214" t="e">
        <f t="shared" si="10"/>
        <v>#DIV/0!</v>
      </c>
      <c r="R71" s="35" t="e">
        <f t="shared" si="24"/>
        <v>#DIV/0!</v>
      </c>
      <c r="S71" s="223" t="e">
        <f t="shared" si="12"/>
        <v>#DIV/0!</v>
      </c>
      <c r="T71" s="24" t="e">
        <f t="shared" si="25"/>
        <v>#DIV/0!</v>
      </c>
    </row>
    <row r="72" spans="1:20" s="14" customFormat="1" x14ac:dyDescent="0.25">
      <c r="A72" s="29" t="s">
        <v>43</v>
      </c>
      <c r="B72" s="30" t="s">
        <v>105</v>
      </c>
      <c r="C72" s="31"/>
      <c r="D72" s="32" t="s">
        <v>69</v>
      </c>
      <c r="E72" s="37" t="s">
        <v>50</v>
      </c>
      <c r="F72" s="33">
        <v>11.3</v>
      </c>
      <c r="G72" s="38" t="s">
        <v>47</v>
      </c>
      <c r="H72" s="172">
        <v>255</v>
      </c>
      <c r="I72" s="32" t="s">
        <v>51</v>
      </c>
      <c r="J72" s="186">
        <v>0</v>
      </c>
      <c r="K72" s="213">
        <v>1</v>
      </c>
      <c r="L72" s="35" t="e">
        <f t="shared" si="7"/>
        <v>#DIV/0!</v>
      </c>
      <c r="M72" s="214" t="e">
        <f t="shared" si="8"/>
        <v>#DIV/0!</v>
      </c>
      <c r="N72" s="186">
        <v>0</v>
      </c>
      <c r="O72" s="213">
        <v>1</v>
      </c>
      <c r="P72" s="35" t="e">
        <f t="shared" si="9"/>
        <v>#DIV/0!</v>
      </c>
      <c r="Q72" s="214" t="e">
        <f t="shared" si="10"/>
        <v>#DIV/0!</v>
      </c>
      <c r="R72" s="35" t="e">
        <f t="shared" si="24"/>
        <v>#DIV/0!</v>
      </c>
      <c r="S72" s="223" t="e">
        <f t="shared" si="12"/>
        <v>#DIV/0!</v>
      </c>
      <c r="T72" s="24" t="e">
        <f t="shared" si="25"/>
        <v>#DIV/0!</v>
      </c>
    </row>
    <row r="73" spans="1:20" x14ac:dyDescent="0.25">
      <c r="A73" s="29" t="s">
        <v>43</v>
      </c>
      <c r="B73" s="30" t="s">
        <v>105</v>
      </c>
      <c r="C73" s="36"/>
      <c r="D73" s="37" t="s">
        <v>70</v>
      </c>
      <c r="E73" s="37" t="s">
        <v>50</v>
      </c>
      <c r="F73" s="39">
        <v>6.1</v>
      </c>
      <c r="G73" s="38" t="s">
        <v>47</v>
      </c>
      <c r="H73" s="172">
        <v>255</v>
      </c>
      <c r="I73" s="32" t="s">
        <v>51</v>
      </c>
      <c r="J73" s="186">
        <v>0</v>
      </c>
      <c r="K73" s="213">
        <v>1</v>
      </c>
      <c r="L73" s="35" t="e">
        <f t="shared" si="7"/>
        <v>#DIV/0!</v>
      </c>
      <c r="M73" s="214" t="e">
        <f t="shared" si="8"/>
        <v>#DIV/0!</v>
      </c>
      <c r="N73" s="186">
        <v>0</v>
      </c>
      <c r="O73" s="213">
        <v>1</v>
      </c>
      <c r="P73" s="35" t="e">
        <f t="shared" si="9"/>
        <v>#DIV/0!</v>
      </c>
      <c r="Q73" s="214" t="e">
        <f t="shared" si="10"/>
        <v>#DIV/0!</v>
      </c>
      <c r="R73" s="35" t="e">
        <f t="shared" si="24"/>
        <v>#DIV/0!</v>
      </c>
      <c r="S73" s="223" t="e">
        <f t="shared" si="12"/>
        <v>#DIV/0!</v>
      </c>
      <c r="T73" s="24" t="e">
        <f t="shared" si="25"/>
        <v>#DIV/0!</v>
      </c>
    </row>
    <row r="74" spans="1:20" x14ac:dyDescent="0.25">
      <c r="A74" s="29" t="s">
        <v>43</v>
      </c>
      <c r="B74" s="30" t="s">
        <v>105</v>
      </c>
      <c r="C74" s="36"/>
      <c r="D74" s="37" t="s">
        <v>68</v>
      </c>
      <c r="E74" s="38" t="s">
        <v>46</v>
      </c>
      <c r="F74" s="39">
        <v>197.4</v>
      </c>
      <c r="G74" s="38" t="s">
        <v>61</v>
      </c>
      <c r="H74" s="172">
        <v>255</v>
      </c>
      <c r="I74" s="40" t="s">
        <v>48</v>
      </c>
      <c r="J74" s="186">
        <v>0</v>
      </c>
      <c r="K74" s="213">
        <v>1</v>
      </c>
      <c r="L74" s="35" t="e">
        <f t="shared" si="7"/>
        <v>#DIV/0!</v>
      </c>
      <c r="M74" s="214" t="e">
        <f t="shared" si="8"/>
        <v>#DIV/0!</v>
      </c>
      <c r="N74" s="186">
        <v>0</v>
      </c>
      <c r="O74" s="213">
        <v>1</v>
      </c>
      <c r="P74" s="35" t="e">
        <f t="shared" si="9"/>
        <v>#DIV/0!</v>
      </c>
      <c r="Q74" s="214" t="e">
        <f t="shared" si="10"/>
        <v>#DIV/0!</v>
      </c>
      <c r="R74" s="35" t="e">
        <f t="shared" si="24"/>
        <v>#DIV/0!</v>
      </c>
      <c r="S74" s="223" t="e">
        <f t="shared" si="12"/>
        <v>#DIV/0!</v>
      </c>
      <c r="T74" s="24" t="e">
        <f t="shared" si="25"/>
        <v>#DIV/0!</v>
      </c>
    </row>
    <row r="75" spans="1:20" x14ac:dyDescent="0.25">
      <c r="A75" s="29" t="s">
        <v>43</v>
      </c>
      <c r="B75" s="30" t="s">
        <v>105</v>
      </c>
      <c r="C75" s="31"/>
      <c r="D75" s="32" t="s">
        <v>134</v>
      </c>
      <c r="E75" s="38" t="s">
        <v>84</v>
      </c>
      <c r="F75" s="39">
        <v>3.9</v>
      </c>
      <c r="G75" s="38" t="s">
        <v>47</v>
      </c>
      <c r="H75" s="172">
        <v>255</v>
      </c>
      <c r="I75" s="40" t="s">
        <v>48</v>
      </c>
      <c r="J75" s="186">
        <v>0</v>
      </c>
      <c r="K75" s="213">
        <v>1</v>
      </c>
      <c r="L75" s="35" t="e">
        <f t="shared" si="7"/>
        <v>#DIV/0!</v>
      </c>
      <c r="M75" s="214" t="e">
        <f t="shared" si="8"/>
        <v>#DIV/0!</v>
      </c>
      <c r="N75" s="186">
        <v>0</v>
      </c>
      <c r="O75" s="213">
        <v>1</v>
      </c>
      <c r="P75" s="35" t="e">
        <f t="shared" si="9"/>
        <v>#DIV/0!</v>
      </c>
      <c r="Q75" s="214" t="e">
        <f t="shared" si="10"/>
        <v>#DIV/0!</v>
      </c>
      <c r="R75" s="35" t="e">
        <f t="shared" si="24"/>
        <v>#DIV/0!</v>
      </c>
      <c r="S75" s="223" t="e">
        <f t="shared" si="12"/>
        <v>#DIV/0!</v>
      </c>
      <c r="T75" s="24" t="e">
        <f t="shared" si="25"/>
        <v>#DIV/0!</v>
      </c>
    </row>
    <row r="76" spans="1:20" x14ac:dyDescent="0.25">
      <c r="A76" s="29" t="s">
        <v>43</v>
      </c>
      <c r="B76" s="30" t="s">
        <v>105</v>
      </c>
      <c r="C76" s="36"/>
      <c r="D76" s="32" t="s">
        <v>135</v>
      </c>
      <c r="E76" s="38" t="s">
        <v>74</v>
      </c>
      <c r="F76" s="39">
        <v>1.2</v>
      </c>
      <c r="G76" s="38" t="s">
        <v>47</v>
      </c>
      <c r="H76" s="73"/>
      <c r="I76" s="32" t="s">
        <v>368</v>
      </c>
      <c r="J76" s="35"/>
      <c r="K76" s="35"/>
      <c r="L76" s="35"/>
      <c r="M76" s="214"/>
      <c r="N76" s="35"/>
      <c r="O76" s="35"/>
      <c r="P76" s="35"/>
      <c r="Q76" s="214"/>
      <c r="R76" s="35"/>
      <c r="S76" s="223"/>
      <c r="T76" s="24"/>
    </row>
    <row r="77" spans="1:20" x14ac:dyDescent="0.25">
      <c r="A77" s="29" t="s">
        <v>43</v>
      </c>
      <c r="B77" s="30" t="s">
        <v>105</v>
      </c>
      <c r="C77" s="31"/>
      <c r="D77" s="32" t="s">
        <v>136</v>
      </c>
      <c r="E77" s="38" t="s">
        <v>74</v>
      </c>
      <c r="F77" s="39">
        <v>4.5999999999999996</v>
      </c>
      <c r="G77" s="38" t="s">
        <v>53</v>
      </c>
      <c r="H77" s="172">
        <v>2</v>
      </c>
      <c r="I77" s="40" t="s">
        <v>48</v>
      </c>
      <c r="J77" s="186">
        <v>0</v>
      </c>
      <c r="K77" s="213">
        <v>1</v>
      </c>
      <c r="L77" s="35" t="e">
        <f t="shared" si="7"/>
        <v>#DIV/0!</v>
      </c>
      <c r="M77" s="214" t="e">
        <f t="shared" si="8"/>
        <v>#DIV/0!</v>
      </c>
      <c r="N77" s="186">
        <v>0</v>
      </c>
      <c r="O77" s="213">
        <v>1</v>
      </c>
      <c r="P77" s="35" t="e">
        <f t="shared" si="9"/>
        <v>#DIV/0!</v>
      </c>
      <c r="Q77" s="214" t="e">
        <f t="shared" si="10"/>
        <v>#DIV/0!</v>
      </c>
      <c r="R77" s="35" t="e">
        <f t="shared" ref="R77" si="26">(L77+P77)*$Q$1</f>
        <v>#DIV/0!</v>
      </c>
      <c r="S77" s="223" t="e">
        <f t="shared" si="12"/>
        <v>#DIV/0!</v>
      </c>
      <c r="T77" s="24" t="e">
        <f t="shared" ref="T77" si="27">M77+Q77+S77</f>
        <v>#DIV/0!</v>
      </c>
    </row>
    <row r="78" spans="1:20" x14ac:dyDescent="0.25">
      <c r="A78" s="29" t="s">
        <v>43</v>
      </c>
      <c r="B78" s="30" t="s">
        <v>105</v>
      </c>
      <c r="C78" s="36"/>
      <c r="D78" s="32" t="s">
        <v>137</v>
      </c>
      <c r="E78" s="38" t="s">
        <v>46</v>
      </c>
      <c r="F78" s="227">
        <v>17.97</v>
      </c>
      <c r="G78" s="38" t="s">
        <v>65</v>
      </c>
      <c r="H78" s="172">
        <v>255</v>
      </c>
      <c r="I78" s="40" t="s">
        <v>48</v>
      </c>
      <c r="J78" s="186">
        <v>0</v>
      </c>
      <c r="K78" s="213">
        <v>1</v>
      </c>
      <c r="L78" s="35" t="e">
        <f t="shared" si="7"/>
        <v>#DIV/0!</v>
      </c>
      <c r="M78" s="214" t="e">
        <f t="shared" si="8"/>
        <v>#DIV/0!</v>
      </c>
      <c r="N78" s="186">
        <v>0</v>
      </c>
      <c r="O78" s="213">
        <v>1</v>
      </c>
      <c r="P78" s="35" t="e">
        <f t="shared" si="9"/>
        <v>#DIV/0!</v>
      </c>
      <c r="Q78" s="214" t="e">
        <f t="shared" si="10"/>
        <v>#DIV/0!</v>
      </c>
      <c r="R78" s="35" t="e">
        <f t="shared" ref="R78:R110" si="28">(L78+P78)*$Q$1</f>
        <v>#DIV/0!</v>
      </c>
      <c r="S78" s="223" t="e">
        <f t="shared" si="12"/>
        <v>#DIV/0!</v>
      </c>
      <c r="T78" s="24" t="e">
        <f t="shared" ref="T78:T110" si="29">M78+Q78+S78</f>
        <v>#DIV/0!</v>
      </c>
    </row>
    <row r="79" spans="1:20" x14ac:dyDescent="0.25">
      <c r="A79" s="29" t="s">
        <v>43</v>
      </c>
      <c r="B79" s="30" t="s">
        <v>105</v>
      </c>
      <c r="C79" s="31"/>
      <c r="D79" s="32" t="s">
        <v>141</v>
      </c>
      <c r="E79" s="38" t="s">
        <v>46</v>
      </c>
      <c r="F79" s="225">
        <v>11.55</v>
      </c>
      <c r="G79" s="38" t="s">
        <v>56</v>
      </c>
      <c r="H79" s="226">
        <v>255</v>
      </c>
      <c r="I79" s="40" t="s">
        <v>48</v>
      </c>
      <c r="J79" s="186">
        <v>0</v>
      </c>
      <c r="K79" s="213">
        <v>1</v>
      </c>
      <c r="L79" s="35" t="e">
        <f t="shared" si="7"/>
        <v>#DIV/0!</v>
      </c>
      <c r="M79" s="214" t="e">
        <f t="shared" si="8"/>
        <v>#DIV/0!</v>
      </c>
      <c r="N79" s="186">
        <v>0</v>
      </c>
      <c r="O79" s="213">
        <v>1</v>
      </c>
      <c r="P79" s="35" t="e">
        <f t="shared" si="9"/>
        <v>#DIV/0!</v>
      </c>
      <c r="Q79" s="214" t="e">
        <f t="shared" si="10"/>
        <v>#DIV/0!</v>
      </c>
      <c r="R79" s="35" t="e">
        <f t="shared" si="28"/>
        <v>#DIV/0!</v>
      </c>
      <c r="S79" s="223" t="e">
        <f t="shared" si="12"/>
        <v>#DIV/0!</v>
      </c>
      <c r="T79" s="24" t="e">
        <f t="shared" si="29"/>
        <v>#DIV/0!</v>
      </c>
    </row>
    <row r="80" spans="1:20" x14ac:dyDescent="0.25">
      <c r="A80" s="32" t="s">
        <v>43</v>
      </c>
      <c r="B80" s="34" t="s">
        <v>138</v>
      </c>
      <c r="C80" s="36" t="s">
        <v>142</v>
      </c>
      <c r="D80" s="37" t="s">
        <v>83</v>
      </c>
      <c r="E80" s="38" t="s">
        <v>84</v>
      </c>
      <c r="F80" s="39">
        <v>19.8</v>
      </c>
      <c r="G80" s="38" t="s">
        <v>61</v>
      </c>
      <c r="H80" s="172">
        <v>156</v>
      </c>
      <c r="I80" s="40" t="s">
        <v>48</v>
      </c>
      <c r="J80" s="186">
        <v>0</v>
      </c>
      <c r="K80" s="213">
        <v>1</v>
      </c>
      <c r="L80" s="35" t="e">
        <f t="shared" si="7"/>
        <v>#DIV/0!</v>
      </c>
      <c r="M80" s="214" t="e">
        <f t="shared" si="8"/>
        <v>#DIV/0!</v>
      </c>
      <c r="N80" s="186">
        <v>0</v>
      </c>
      <c r="O80" s="213">
        <v>1</v>
      </c>
      <c r="P80" s="35" t="e">
        <f t="shared" si="9"/>
        <v>#DIV/0!</v>
      </c>
      <c r="Q80" s="214" t="e">
        <f t="shared" si="10"/>
        <v>#DIV/0!</v>
      </c>
      <c r="R80" s="35" t="e">
        <f t="shared" si="28"/>
        <v>#DIV/0!</v>
      </c>
      <c r="S80" s="223" t="e">
        <f t="shared" si="12"/>
        <v>#DIV/0!</v>
      </c>
      <c r="T80" s="24" t="e">
        <f t="shared" si="29"/>
        <v>#DIV/0!</v>
      </c>
    </row>
    <row r="81" spans="1:20" x14ac:dyDescent="0.25">
      <c r="A81" s="32" t="s">
        <v>43</v>
      </c>
      <c r="B81" s="34" t="s">
        <v>138</v>
      </c>
      <c r="C81" s="36" t="s">
        <v>143</v>
      </c>
      <c r="D81" s="37" t="s">
        <v>97</v>
      </c>
      <c r="E81" s="38" t="s">
        <v>84</v>
      </c>
      <c r="F81" s="39">
        <v>26.1</v>
      </c>
      <c r="G81" s="38" t="s">
        <v>61</v>
      </c>
      <c r="H81" s="172">
        <v>104</v>
      </c>
      <c r="I81" s="40" t="s">
        <v>48</v>
      </c>
      <c r="J81" s="186">
        <v>0</v>
      </c>
      <c r="K81" s="213">
        <v>1</v>
      </c>
      <c r="L81" s="35" t="e">
        <f t="shared" si="7"/>
        <v>#DIV/0!</v>
      </c>
      <c r="M81" s="214" t="e">
        <f t="shared" si="8"/>
        <v>#DIV/0!</v>
      </c>
      <c r="N81" s="186">
        <v>0</v>
      </c>
      <c r="O81" s="213">
        <v>1</v>
      </c>
      <c r="P81" s="35" t="e">
        <f t="shared" si="9"/>
        <v>#DIV/0!</v>
      </c>
      <c r="Q81" s="214" t="e">
        <f t="shared" si="10"/>
        <v>#DIV/0!</v>
      </c>
      <c r="R81" s="35" t="e">
        <f t="shared" si="28"/>
        <v>#DIV/0!</v>
      </c>
      <c r="S81" s="223" t="e">
        <f t="shared" si="12"/>
        <v>#DIV/0!</v>
      </c>
      <c r="T81" s="24" t="e">
        <f t="shared" si="29"/>
        <v>#DIV/0!</v>
      </c>
    </row>
    <row r="82" spans="1:20" x14ac:dyDescent="0.25">
      <c r="A82" s="32" t="s">
        <v>43</v>
      </c>
      <c r="B82" s="34" t="s">
        <v>138</v>
      </c>
      <c r="C82" s="36" t="s">
        <v>144</v>
      </c>
      <c r="D82" s="37" t="s">
        <v>83</v>
      </c>
      <c r="E82" s="38" t="s">
        <v>84</v>
      </c>
      <c r="F82" s="39">
        <v>17.899999999999999</v>
      </c>
      <c r="G82" s="38" t="s">
        <v>61</v>
      </c>
      <c r="H82" s="172">
        <v>156</v>
      </c>
      <c r="I82" s="40" t="s">
        <v>48</v>
      </c>
      <c r="J82" s="186">
        <v>0</v>
      </c>
      <c r="K82" s="213">
        <v>1</v>
      </c>
      <c r="L82" s="35" t="e">
        <f t="shared" si="7"/>
        <v>#DIV/0!</v>
      </c>
      <c r="M82" s="214" t="e">
        <f t="shared" si="8"/>
        <v>#DIV/0!</v>
      </c>
      <c r="N82" s="186">
        <v>0</v>
      </c>
      <c r="O82" s="213">
        <v>1</v>
      </c>
      <c r="P82" s="35" t="e">
        <f t="shared" si="9"/>
        <v>#DIV/0!</v>
      </c>
      <c r="Q82" s="214" t="e">
        <f t="shared" si="10"/>
        <v>#DIV/0!</v>
      </c>
      <c r="R82" s="35" t="e">
        <f t="shared" si="28"/>
        <v>#DIV/0!</v>
      </c>
      <c r="S82" s="223" t="e">
        <f t="shared" si="12"/>
        <v>#DIV/0!</v>
      </c>
      <c r="T82" s="24" t="e">
        <f t="shared" si="29"/>
        <v>#DIV/0!</v>
      </c>
    </row>
    <row r="83" spans="1:20" s="14" customFormat="1" x14ac:dyDescent="0.25">
      <c r="A83" s="29" t="s">
        <v>43</v>
      </c>
      <c r="B83" s="30" t="s">
        <v>138</v>
      </c>
      <c r="C83" s="31" t="s">
        <v>145</v>
      </c>
      <c r="D83" s="32" t="s">
        <v>83</v>
      </c>
      <c r="E83" s="38" t="s">
        <v>84</v>
      </c>
      <c r="F83" s="33">
        <v>22</v>
      </c>
      <c r="G83" s="38" t="s">
        <v>61</v>
      </c>
      <c r="H83" s="172">
        <v>156</v>
      </c>
      <c r="I83" s="40" t="s">
        <v>48</v>
      </c>
      <c r="J83" s="186">
        <v>0</v>
      </c>
      <c r="K83" s="213">
        <v>1</v>
      </c>
      <c r="L83" s="35" t="e">
        <f t="shared" ref="L83:L150" si="30">(F83*H83)/(J83*K83)</f>
        <v>#DIV/0!</v>
      </c>
      <c r="M83" s="214" t="e">
        <f t="shared" ref="M83:M150" si="31">L83*$M$1</f>
        <v>#DIV/0!</v>
      </c>
      <c r="N83" s="186">
        <v>0</v>
      </c>
      <c r="O83" s="213">
        <v>1</v>
      </c>
      <c r="P83" s="35" t="e">
        <f t="shared" ref="P83:P150" si="32">(F83*H83)/(N83*O83)</f>
        <v>#DIV/0!</v>
      </c>
      <c r="Q83" s="214" t="e">
        <f t="shared" ref="Q83:Q150" si="33">P83*$M$1</f>
        <v>#DIV/0!</v>
      </c>
      <c r="R83" s="35" t="e">
        <f t="shared" si="28"/>
        <v>#DIV/0!</v>
      </c>
      <c r="S83" s="223" t="e">
        <f t="shared" ref="S83:S150" si="34">R83*$T$1</f>
        <v>#DIV/0!</v>
      </c>
      <c r="T83" s="24" t="e">
        <f t="shared" si="29"/>
        <v>#DIV/0!</v>
      </c>
    </row>
    <row r="84" spans="1:20" x14ac:dyDescent="0.25">
      <c r="A84" s="32" t="s">
        <v>43</v>
      </c>
      <c r="B84" s="34" t="s">
        <v>138</v>
      </c>
      <c r="C84" s="36" t="s">
        <v>146</v>
      </c>
      <c r="D84" s="37" t="s">
        <v>83</v>
      </c>
      <c r="E84" s="38" t="s">
        <v>84</v>
      </c>
      <c r="F84" s="39">
        <v>16.399999999999999</v>
      </c>
      <c r="G84" s="38" t="s">
        <v>61</v>
      </c>
      <c r="H84" s="172">
        <v>156</v>
      </c>
      <c r="I84" s="40" t="s">
        <v>48</v>
      </c>
      <c r="J84" s="186">
        <v>0</v>
      </c>
      <c r="K84" s="213">
        <v>1</v>
      </c>
      <c r="L84" s="35" t="e">
        <f t="shared" si="30"/>
        <v>#DIV/0!</v>
      </c>
      <c r="M84" s="214" t="e">
        <f t="shared" si="31"/>
        <v>#DIV/0!</v>
      </c>
      <c r="N84" s="186">
        <v>0</v>
      </c>
      <c r="O84" s="213">
        <v>1</v>
      </c>
      <c r="P84" s="35" t="e">
        <f t="shared" si="32"/>
        <v>#DIV/0!</v>
      </c>
      <c r="Q84" s="214" t="e">
        <f t="shared" si="33"/>
        <v>#DIV/0!</v>
      </c>
      <c r="R84" s="35" t="e">
        <f t="shared" si="28"/>
        <v>#DIV/0!</v>
      </c>
      <c r="S84" s="223" t="e">
        <f t="shared" si="34"/>
        <v>#DIV/0!</v>
      </c>
      <c r="T84" s="24" t="e">
        <f t="shared" si="29"/>
        <v>#DIV/0!</v>
      </c>
    </row>
    <row r="85" spans="1:20" s="14" customFormat="1" x14ac:dyDescent="0.25">
      <c r="A85" s="29" t="s">
        <v>43</v>
      </c>
      <c r="B85" s="30" t="s">
        <v>138</v>
      </c>
      <c r="C85" s="31" t="s">
        <v>147</v>
      </c>
      <c r="D85" s="32" t="s">
        <v>83</v>
      </c>
      <c r="E85" s="38" t="s">
        <v>84</v>
      </c>
      <c r="F85" s="33">
        <v>27</v>
      </c>
      <c r="G85" s="38" t="s">
        <v>61</v>
      </c>
      <c r="H85" s="172">
        <v>156</v>
      </c>
      <c r="I85" s="40" t="s">
        <v>48</v>
      </c>
      <c r="J85" s="186">
        <v>0</v>
      </c>
      <c r="K85" s="213">
        <v>1</v>
      </c>
      <c r="L85" s="35" t="e">
        <f t="shared" si="30"/>
        <v>#DIV/0!</v>
      </c>
      <c r="M85" s="214" t="e">
        <f t="shared" si="31"/>
        <v>#DIV/0!</v>
      </c>
      <c r="N85" s="186">
        <v>0</v>
      </c>
      <c r="O85" s="213">
        <v>1</v>
      </c>
      <c r="P85" s="35" t="e">
        <f t="shared" si="32"/>
        <v>#DIV/0!</v>
      </c>
      <c r="Q85" s="214" t="e">
        <f t="shared" si="33"/>
        <v>#DIV/0!</v>
      </c>
      <c r="R85" s="35" t="e">
        <f t="shared" si="28"/>
        <v>#DIV/0!</v>
      </c>
      <c r="S85" s="223" t="e">
        <f t="shared" si="34"/>
        <v>#DIV/0!</v>
      </c>
      <c r="T85" s="24" t="e">
        <f t="shared" si="29"/>
        <v>#DIV/0!</v>
      </c>
    </row>
    <row r="86" spans="1:20" x14ac:dyDescent="0.25">
      <c r="A86" s="32" t="s">
        <v>43</v>
      </c>
      <c r="B86" s="34" t="s">
        <v>138</v>
      </c>
      <c r="C86" s="36" t="s">
        <v>148</v>
      </c>
      <c r="D86" s="37" t="s">
        <v>83</v>
      </c>
      <c r="E86" s="38" t="s">
        <v>84</v>
      </c>
      <c r="F86" s="39">
        <v>24.5</v>
      </c>
      <c r="G86" s="38" t="s">
        <v>61</v>
      </c>
      <c r="H86" s="172">
        <v>156</v>
      </c>
      <c r="I86" s="40" t="s">
        <v>48</v>
      </c>
      <c r="J86" s="186">
        <v>0</v>
      </c>
      <c r="K86" s="213">
        <v>1</v>
      </c>
      <c r="L86" s="35" t="e">
        <f t="shared" si="30"/>
        <v>#DIV/0!</v>
      </c>
      <c r="M86" s="214" t="e">
        <f t="shared" si="31"/>
        <v>#DIV/0!</v>
      </c>
      <c r="N86" s="186">
        <v>0</v>
      </c>
      <c r="O86" s="213">
        <v>1</v>
      </c>
      <c r="P86" s="35" t="e">
        <f t="shared" si="32"/>
        <v>#DIV/0!</v>
      </c>
      <c r="Q86" s="214" t="e">
        <f t="shared" si="33"/>
        <v>#DIV/0!</v>
      </c>
      <c r="R86" s="35" t="e">
        <f t="shared" si="28"/>
        <v>#DIV/0!</v>
      </c>
      <c r="S86" s="223" t="e">
        <f t="shared" si="34"/>
        <v>#DIV/0!</v>
      </c>
      <c r="T86" s="24" t="e">
        <f t="shared" si="29"/>
        <v>#DIV/0!</v>
      </c>
    </row>
    <row r="87" spans="1:20" x14ac:dyDescent="0.25">
      <c r="A87" s="32" t="s">
        <v>43</v>
      </c>
      <c r="B87" s="34" t="s">
        <v>138</v>
      </c>
      <c r="C87" s="36" t="s">
        <v>149</v>
      </c>
      <c r="D87" s="37" t="s">
        <v>83</v>
      </c>
      <c r="E87" s="38" t="s">
        <v>84</v>
      </c>
      <c r="F87" s="39">
        <v>23.1</v>
      </c>
      <c r="G87" s="38" t="s">
        <v>61</v>
      </c>
      <c r="H87" s="172">
        <v>156</v>
      </c>
      <c r="I87" s="40" t="s">
        <v>48</v>
      </c>
      <c r="J87" s="186">
        <v>0</v>
      </c>
      <c r="K87" s="213">
        <v>1</v>
      </c>
      <c r="L87" s="35" t="e">
        <f t="shared" si="30"/>
        <v>#DIV/0!</v>
      </c>
      <c r="M87" s="214" t="e">
        <f t="shared" si="31"/>
        <v>#DIV/0!</v>
      </c>
      <c r="N87" s="186">
        <v>0</v>
      </c>
      <c r="O87" s="213">
        <v>1</v>
      </c>
      <c r="P87" s="35" t="e">
        <f t="shared" si="32"/>
        <v>#DIV/0!</v>
      </c>
      <c r="Q87" s="214" t="e">
        <f t="shared" si="33"/>
        <v>#DIV/0!</v>
      </c>
      <c r="R87" s="35" t="e">
        <f t="shared" si="28"/>
        <v>#DIV/0!</v>
      </c>
      <c r="S87" s="223" t="e">
        <f t="shared" si="34"/>
        <v>#DIV/0!</v>
      </c>
      <c r="T87" s="24" t="e">
        <f t="shared" si="29"/>
        <v>#DIV/0!</v>
      </c>
    </row>
    <row r="88" spans="1:20" x14ac:dyDescent="0.25">
      <c r="A88" s="32" t="s">
        <v>43</v>
      </c>
      <c r="B88" s="34" t="s">
        <v>138</v>
      </c>
      <c r="C88" s="36" t="s">
        <v>150</v>
      </c>
      <c r="D88" s="37" t="s">
        <v>97</v>
      </c>
      <c r="E88" s="38" t="s">
        <v>84</v>
      </c>
      <c r="F88" s="39">
        <v>29.3</v>
      </c>
      <c r="G88" s="38" t="s">
        <v>61</v>
      </c>
      <c r="H88" s="172">
        <v>104</v>
      </c>
      <c r="I88" s="40" t="s">
        <v>48</v>
      </c>
      <c r="J88" s="186">
        <v>0</v>
      </c>
      <c r="K88" s="213">
        <v>1</v>
      </c>
      <c r="L88" s="35" t="e">
        <f t="shared" si="30"/>
        <v>#DIV/0!</v>
      </c>
      <c r="M88" s="214" t="e">
        <f t="shared" si="31"/>
        <v>#DIV/0!</v>
      </c>
      <c r="N88" s="186">
        <v>0</v>
      </c>
      <c r="O88" s="213">
        <v>1</v>
      </c>
      <c r="P88" s="35" t="e">
        <f t="shared" si="32"/>
        <v>#DIV/0!</v>
      </c>
      <c r="Q88" s="214" t="e">
        <f t="shared" si="33"/>
        <v>#DIV/0!</v>
      </c>
      <c r="R88" s="35" t="e">
        <f t="shared" si="28"/>
        <v>#DIV/0!</v>
      </c>
      <c r="S88" s="223" t="e">
        <f t="shared" si="34"/>
        <v>#DIV/0!</v>
      </c>
      <c r="T88" s="24" t="e">
        <f t="shared" si="29"/>
        <v>#DIV/0!</v>
      </c>
    </row>
    <row r="89" spans="1:20" x14ac:dyDescent="0.25">
      <c r="A89" s="32" t="s">
        <v>43</v>
      </c>
      <c r="B89" s="34" t="s">
        <v>138</v>
      </c>
      <c r="C89" s="36" t="s">
        <v>151</v>
      </c>
      <c r="D89" s="37" t="s">
        <v>83</v>
      </c>
      <c r="E89" s="38" t="s">
        <v>84</v>
      </c>
      <c r="F89" s="39">
        <v>20.2</v>
      </c>
      <c r="G89" s="38" t="s">
        <v>61</v>
      </c>
      <c r="H89" s="172">
        <v>156</v>
      </c>
      <c r="I89" s="40" t="s">
        <v>48</v>
      </c>
      <c r="J89" s="186">
        <v>0</v>
      </c>
      <c r="K89" s="213">
        <v>1</v>
      </c>
      <c r="L89" s="35" t="e">
        <f t="shared" si="30"/>
        <v>#DIV/0!</v>
      </c>
      <c r="M89" s="214" t="e">
        <f t="shared" si="31"/>
        <v>#DIV/0!</v>
      </c>
      <c r="N89" s="186">
        <v>0</v>
      </c>
      <c r="O89" s="213">
        <v>1</v>
      </c>
      <c r="P89" s="35" t="e">
        <f t="shared" si="32"/>
        <v>#DIV/0!</v>
      </c>
      <c r="Q89" s="214" t="e">
        <f t="shared" si="33"/>
        <v>#DIV/0!</v>
      </c>
      <c r="R89" s="35" t="e">
        <f t="shared" si="28"/>
        <v>#DIV/0!</v>
      </c>
      <c r="S89" s="223" t="e">
        <f t="shared" si="34"/>
        <v>#DIV/0!</v>
      </c>
      <c r="T89" s="24" t="e">
        <f t="shared" si="29"/>
        <v>#DIV/0!</v>
      </c>
    </row>
    <row r="90" spans="1:20" x14ac:dyDescent="0.25">
      <c r="A90" s="32" t="s">
        <v>43</v>
      </c>
      <c r="B90" s="34" t="s">
        <v>138</v>
      </c>
      <c r="C90" s="36" t="s">
        <v>152</v>
      </c>
      <c r="D90" s="37" t="s">
        <v>83</v>
      </c>
      <c r="E90" s="38" t="s">
        <v>84</v>
      </c>
      <c r="F90" s="39">
        <v>22.4</v>
      </c>
      <c r="G90" s="38" t="s">
        <v>61</v>
      </c>
      <c r="H90" s="172">
        <v>156</v>
      </c>
      <c r="I90" s="40" t="s">
        <v>48</v>
      </c>
      <c r="J90" s="186">
        <v>0</v>
      </c>
      <c r="K90" s="213">
        <v>1</v>
      </c>
      <c r="L90" s="35" t="e">
        <f t="shared" si="30"/>
        <v>#DIV/0!</v>
      </c>
      <c r="M90" s="214" t="e">
        <f t="shared" si="31"/>
        <v>#DIV/0!</v>
      </c>
      <c r="N90" s="186">
        <v>0</v>
      </c>
      <c r="O90" s="213">
        <v>1</v>
      </c>
      <c r="P90" s="35" t="e">
        <f t="shared" si="32"/>
        <v>#DIV/0!</v>
      </c>
      <c r="Q90" s="214" t="e">
        <f t="shared" si="33"/>
        <v>#DIV/0!</v>
      </c>
      <c r="R90" s="35" t="e">
        <f t="shared" si="28"/>
        <v>#DIV/0!</v>
      </c>
      <c r="S90" s="223" t="e">
        <f t="shared" si="34"/>
        <v>#DIV/0!</v>
      </c>
      <c r="T90" s="24" t="e">
        <f t="shared" si="29"/>
        <v>#DIV/0!</v>
      </c>
    </row>
    <row r="91" spans="1:20" x14ac:dyDescent="0.25">
      <c r="A91" s="32" t="s">
        <v>43</v>
      </c>
      <c r="B91" s="34" t="s">
        <v>138</v>
      </c>
      <c r="C91" s="36" t="s">
        <v>153</v>
      </c>
      <c r="D91" s="37" t="s">
        <v>83</v>
      </c>
      <c r="E91" s="38" t="s">
        <v>84</v>
      </c>
      <c r="F91" s="39">
        <v>21.3</v>
      </c>
      <c r="G91" s="38" t="s">
        <v>61</v>
      </c>
      <c r="H91" s="172">
        <v>156</v>
      </c>
      <c r="I91" s="40" t="s">
        <v>48</v>
      </c>
      <c r="J91" s="186">
        <v>0</v>
      </c>
      <c r="K91" s="213">
        <v>1</v>
      </c>
      <c r="L91" s="35" t="e">
        <f t="shared" si="30"/>
        <v>#DIV/0!</v>
      </c>
      <c r="M91" s="214" t="e">
        <f t="shared" si="31"/>
        <v>#DIV/0!</v>
      </c>
      <c r="N91" s="186">
        <v>0</v>
      </c>
      <c r="O91" s="213">
        <v>1</v>
      </c>
      <c r="P91" s="35" t="e">
        <f t="shared" si="32"/>
        <v>#DIV/0!</v>
      </c>
      <c r="Q91" s="214" t="e">
        <f t="shared" si="33"/>
        <v>#DIV/0!</v>
      </c>
      <c r="R91" s="35" t="e">
        <f t="shared" si="28"/>
        <v>#DIV/0!</v>
      </c>
      <c r="S91" s="223" t="e">
        <f t="shared" si="34"/>
        <v>#DIV/0!</v>
      </c>
      <c r="T91" s="24" t="e">
        <f t="shared" si="29"/>
        <v>#DIV/0!</v>
      </c>
    </row>
    <row r="92" spans="1:20" x14ac:dyDescent="0.25">
      <c r="A92" s="32" t="s">
        <v>43</v>
      </c>
      <c r="B92" s="34" t="s">
        <v>138</v>
      </c>
      <c r="C92" s="36" t="s">
        <v>154</v>
      </c>
      <c r="D92" s="37" t="s">
        <v>83</v>
      </c>
      <c r="E92" s="38" t="s">
        <v>84</v>
      </c>
      <c r="F92" s="39">
        <v>26.6</v>
      </c>
      <c r="G92" s="38" t="s">
        <v>61</v>
      </c>
      <c r="H92" s="172">
        <v>156</v>
      </c>
      <c r="I92" s="40" t="s">
        <v>48</v>
      </c>
      <c r="J92" s="186">
        <v>0</v>
      </c>
      <c r="K92" s="213">
        <v>1</v>
      </c>
      <c r="L92" s="35" t="e">
        <f t="shared" si="30"/>
        <v>#DIV/0!</v>
      </c>
      <c r="M92" s="214" t="e">
        <f t="shared" si="31"/>
        <v>#DIV/0!</v>
      </c>
      <c r="N92" s="186">
        <v>0</v>
      </c>
      <c r="O92" s="213">
        <v>1</v>
      </c>
      <c r="P92" s="35" t="e">
        <f t="shared" si="32"/>
        <v>#DIV/0!</v>
      </c>
      <c r="Q92" s="214" t="e">
        <f t="shared" si="33"/>
        <v>#DIV/0!</v>
      </c>
      <c r="R92" s="35" t="e">
        <f t="shared" si="28"/>
        <v>#DIV/0!</v>
      </c>
      <c r="S92" s="223" t="e">
        <f t="shared" si="34"/>
        <v>#DIV/0!</v>
      </c>
      <c r="T92" s="24" t="e">
        <f t="shared" si="29"/>
        <v>#DIV/0!</v>
      </c>
    </row>
    <row r="93" spans="1:20" s="14" customFormat="1" x14ac:dyDescent="0.25">
      <c r="A93" s="29" t="s">
        <v>43</v>
      </c>
      <c r="B93" s="30" t="s">
        <v>138</v>
      </c>
      <c r="C93" s="31" t="s">
        <v>155</v>
      </c>
      <c r="D93" s="32" t="s">
        <v>83</v>
      </c>
      <c r="E93" s="38" t="s">
        <v>84</v>
      </c>
      <c r="F93" s="33">
        <v>21.9</v>
      </c>
      <c r="G93" s="38" t="s">
        <v>61</v>
      </c>
      <c r="H93" s="172">
        <v>156</v>
      </c>
      <c r="I93" s="40" t="s">
        <v>48</v>
      </c>
      <c r="J93" s="186">
        <v>0</v>
      </c>
      <c r="K93" s="213">
        <v>1</v>
      </c>
      <c r="L93" s="35" t="e">
        <f t="shared" si="30"/>
        <v>#DIV/0!</v>
      </c>
      <c r="M93" s="214" t="e">
        <f t="shared" si="31"/>
        <v>#DIV/0!</v>
      </c>
      <c r="N93" s="186">
        <v>0</v>
      </c>
      <c r="O93" s="213">
        <v>1</v>
      </c>
      <c r="P93" s="35" t="e">
        <f t="shared" si="32"/>
        <v>#DIV/0!</v>
      </c>
      <c r="Q93" s="214" t="e">
        <f t="shared" si="33"/>
        <v>#DIV/0!</v>
      </c>
      <c r="R93" s="35" t="e">
        <f t="shared" si="28"/>
        <v>#DIV/0!</v>
      </c>
      <c r="S93" s="223" t="e">
        <f t="shared" si="34"/>
        <v>#DIV/0!</v>
      </c>
      <c r="T93" s="24" t="e">
        <f t="shared" si="29"/>
        <v>#DIV/0!</v>
      </c>
    </row>
    <row r="94" spans="1:20" s="14" customFormat="1" x14ac:dyDescent="0.25">
      <c r="A94" s="29" t="s">
        <v>43</v>
      </c>
      <c r="B94" s="30" t="s">
        <v>138</v>
      </c>
      <c r="C94" s="31" t="s">
        <v>156</v>
      </c>
      <c r="D94" s="32" t="s">
        <v>83</v>
      </c>
      <c r="E94" s="38" t="s">
        <v>84</v>
      </c>
      <c r="F94" s="33">
        <v>29.9</v>
      </c>
      <c r="G94" s="38" t="s">
        <v>61</v>
      </c>
      <c r="H94" s="172">
        <v>156</v>
      </c>
      <c r="I94" s="40" t="s">
        <v>48</v>
      </c>
      <c r="J94" s="186">
        <v>0</v>
      </c>
      <c r="K94" s="213">
        <v>1</v>
      </c>
      <c r="L94" s="35" t="e">
        <f t="shared" si="30"/>
        <v>#DIV/0!</v>
      </c>
      <c r="M94" s="214" t="e">
        <f t="shared" si="31"/>
        <v>#DIV/0!</v>
      </c>
      <c r="N94" s="186">
        <v>0</v>
      </c>
      <c r="O94" s="213">
        <v>1</v>
      </c>
      <c r="P94" s="35" t="e">
        <f t="shared" si="32"/>
        <v>#DIV/0!</v>
      </c>
      <c r="Q94" s="214" t="e">
        <f t="shared" si="33"/>
        <v>#DIV/0!</v>
      </c>
      <c r="R94" s="35" t="e">
        <f t="shared" si="28"/>
        <v>#DIV/0!</v>
      </c>
      <c r="S94" s="223" t="e">
        <f t="shared" si="34"/>
        <v>#DIV/0!</v>
      </c>
      <c r="T94" s="24" t="e">
        <f t="shared" si="29"/>
        <v>#DIV/0!</v>
      </c>
    </row>
    <row r="95" spans="1:20" x14ac:dyDescent="0.25">
      <c r="A95" s="32" t="s">
        <v>43</v>
      </c>
      <c r="B95" s="34" t="s">
        <v>138</v>
      </c>
      <c r="C95" s="36" t="s">
        <v>157</v>
      </c>
      <c r="D95" s="37" t="s">
        <v>83</v>
      </c>
      <c r="E95" s="38" t="s">
        <v>84</v>
      </c>
      <c r="F95" s="39">
        <v>22.3</v>
      </c>
      <c r="G95" s="38" t="s">
        <v>61</v>
      </c>
      <c r="H95" s="172">
        <v>156</v>
      </c>
      <c r="I95" s="40" t="s">
        <v>48</v>
      </c>
      <c r="J95" s="186">
        <v>0</v>
      </c>
      <c r="K95" s="213">
        <v>1</v>
      </c>
      <c r="L95" s="35" t="e">
        <f t="shared" si="30"/>
        <v>#DIV/0!</v>
      </c>
      <c r="M95" s="214" t="e">
        <f t="shared" si="31"/>
        <v>#DIV/0!</v>
      </c>
      <c r="N95" s="186">
        <v>0</v>
      </c>
      <c r="O95" s="213">
        <v>1</v>
      </c>
      <c r="P95" s="35" t="e">
        <f t="shared" si="32"/>
        <v>#DIV/0!</v>
      </c>
      <c r="Q95" s="214" t="e">
        <f t="shared" si="33"/>
        <v>#DIV/0!</v>
      </c>
      <c r="R95" s="35" t="e">
        <f t="shared" si="28"/>
        <v>#DIV/0!</v>
      </c>
      <c r="S95" s="223" t="e">
        <f t="shared" si="34"/>
        <v>#DIV/0!</v>
      </c>
      <c r="T95" s="24" t="e">
        <f t="shared" si="29"/>
        <v>#DIV/0!</v>
      </c>
    </row>
    <row r="96" spans="1:20" x14ac:dyDescent="0.25">
      <c r="A96" s="32" t="s">
        <v>43</v>
      </c>
      <c r="B96" s="34" t="s">
        <v>138</v>
      </c>
      <c r="C96" s="36" t="s">
        <v>158</v>
      </c>
      <c r="D96" s="37" t="s">
        <v>83</v>
      </c>
      <c r="E96" s="38" t="s">
        <v>84</v>
      </c>
      <c r="F96" s="39">
        <v>25</v>
      </c>
      <c r="G96" s="38" t="s">
        <v>61</v>
      </c>
      <c r="H96" s="172">
        <v>156</v>
      </c>
      <c r="I96" s="40" t="s">
        <v>48</v>
      </c>
      <c r="J96" s="186">
        <v>0</v>
      </c>
      <c r="K96" s="213">
        <v>1</v>
      </c>
      <c r="L96" s="35" t="e">
        <f t="shared" si="30"/>
        <v>#DIV/0!</v>
      </c>
      <c r="M96" s="214" t="e">
        <f t="shared" si="31"/>
        <v>#DIV/0!</v>
      </c>
      <c r="N96" s="186">
        <v>0</v>
      </c>
      <c r="O96" s="213">
        <v>1</v>
      </c>
      <c r="P96" s="35" t="e">
        <f t="shared" si="32"/>
        <v>#DIV/0!</v>
      </c>
      <c r="Q96" s="214" t="e">
        <f t="shared" si="33"/>
        <v>#DIV/0!</v>
      </c>
      <c r="R96" s="35" t="e">
        <f t="shared" si="28"/>
        <v>#DIV/0!</v>
      </c>
      <c r="S96" s="223" t="e">
        <f t="shared" si="34"/>
        <v>#DIV/0!</v>
      </c>
      <c r="T96" s="24" t="e">
        <f t="shared" si="29"/>
        <v>#DIV/0!</v>
      </c>
    </row>
    <row r="97" spans="1:20" x14ac:dyDescent="0.25">
      <c r="A97" s="32" t="s">
        <v>43</v>
      </c>
      <c r="B97" s="34" t="s">
        <v>138</v>
      </c>
      <c r="C97" s="36" t="s">
        <v>159</v>
      </c>
      <c r="D97" s="37" t="s">
        <v>83</v>
      </c>
      <c r="E97" s="38" t="s">
        <v>84</v>
      </c>
      <c r="F97" s="39">
        <v>20.3</v>
      </c>
      <c r="G97" s="38" t="s">
        <v>61</v>
      </c>
      <c r="H97" s="172">
        <v>156</v>
      </c>
      <c r="I97" s="40" t="s">
        <v>48</v>
      </c>
      <c r="J97" s="186">
        <v>0</v>
      </c>
      <c r="K97" s="213">
        <v>1</v>
      </c>
      <c r="L97" s="35" t="e">
        <f t="shared" si="30"/>
        <v>#DIV/0!</v>
      </c>
      <c r="M97" s="214" t="e">
        <f t="shared" si="31"/>
        <v>#DIV/0!</v>
      </c>
      <c r="N97" s="186">
        <v>0</v>
      </c>
      <c r="O97" s="213">
        <v>1</v>
      </c>
      <c r="P97" s="35" t="e">
        <f t="shared" si="32"/>
        <v>#DIV/0!</v>
      </c>
      <c r="Q97" s="214" t="e">
        <f t="shared" si="33"/>
        <v>#DIV/0!</v>
      </c>
      <c r="R97" s="35" t="e">
        <f t="shared" si="28"/>
        <v>#DIV/0!</v>
      </c>
      <c r="S97" s="223" t="e">
        <f t="shared" si="34"/>
        <v>#DIV/0!</v>
      </c>
      <c r="T97" s="24" t="e">
        <f t="shared" si="29"/>
        <v>#DIV/0!</v>
      </c>
    </row>
    <row r="98" spans="1:20" s="14" customFormat="1" x14ac:dyDescent="0.25">
      <c r="A98" s="29" t="s">
        <v>43</v>
      </c>
      <c r="B98" s="30" t="s">
        <v>138</v>
      </c>
      <c r="C98" s="31" t="s">
        <v>160</v>
      </c>
      <c r="D98" s="32" t="s">
        <v>83</v>
      </c>
      <c r="E98" s="38" t="s">
        <v>84</v>
      </c>
      <c r="F98" s="33">
        <v>25.2</v>
      </c>
      <c r="G98" s="38" t="s">
        <v>61</v>
      </c>
      <c r="H98" s="172">
        <v>156</v>
      </c>
      <c r="I98" s="40" t="s">
        <v>48</v>
      </c>
      <c r="J98" s="186">
        <v>0</v>
      </c>
      <c r="K98" s="213">
        <v>1</v>
      </c>
      <c r="L98" s="35" t="e">
        <f t="shared" si="30"/>
        <v>#DIV/0!</v>
      </c>
      <c r="M98" s="214" t="e">
        <f t="shared" si="31"/>
        <v>#DIV/0!</v>
      </c>
      <c r="N98" s="186">
        <v>0</v>
      </c>
      <c r="O98" s="213">
        <v>1</v>
      </c>
      <c r="P98" s="35" t="e">
        <f t="shared" si="32"/>
        <v>#DIV/0!</v>
      </c>
      <c r="Q98" s="214" t="e">
        <f t="shared" si="33"/>
        <v>#DIV/0!</v>
      </c>
      <c r="R98" s="35" t="e">
        <f t="shared" si="28"/>
        <v>#DIV/0!</v>
      </c>
      <c r="S98" s="223" t="e">
        <f t="shared" si="34"/>
        <v>#DIV/0!</v>
      </c>
      <c r="T98" s="24" t="e">
        <f t="shared" si="29"/>
        <v>#DIV/0!</v>
      </c>
    </row>
    <row r="99" spans="1:20" x14ac:dyDescent="0.25">
      <c r="A99" s="32" t="s">
        <v>43</v>
      </c>
      <c r="B99" s="34" t="s">
        <v>138</v>
      </c>
      <c r="C99" s="36" t="s">
        <v>161</v>
      </c>
      <c r="D99" s="37" t="s">
        <v>83</v>
      </c>
      <c r="E99" s="38" t="s">
        <v>84</v>
      </c>
      <c r="F99" s="39">
        <v>26</v>
      </c>
      <c r="G99" s="38" t="s">
        <v>61</v>
      </c>
      <c r="H99" s="172">
        <v>156</v>
      </c>
      <c r="I99" s="40" t="s">
        <v>48</v>
      </c>
      <c r="J99" s="186">
        <v>0</v>
      </c>
      <c r="K99" s="213">
        <v>1</v>
      </c>
      <c r="L99" s="35" t="e">
        <f t="shared" si="30"/>
        <v>#DIV/0!</v>
      </c>
      <c r="M99" s="214" t="e">
        <f t="shared" si="31"/>
        <v>#DIV/0!</v>
      </c>
      <c r="N99" s="186">
        <v>0</v>
      </c>
      <c r="O99" s="213">
        <v>1</v>
      </c>
      <c r="P99" s="35" t="e">
        <f t="shared" si="32"/>
        <v>#DIV/0!</v>
      </c>
      <c r="Q99" s="214" t="e">
        <f t="shared" si="33"/>
        <v>#DIV/0!</v>
      </c>
      <c r="R99" s="35" t="e">
        <f t="shared" si="28"/>
        <v>#DIV/0!</v>
      </c>
      <c r="S99" s="223" t="e">
        <f t="shared" si="34"/>
        <v>#DIV/0!</v>
      </c>
      <c r="T99" s="24" t="e">
        <f t="shared" si="29"/>
        <v>#DIV/0!</v>
      </c>
    </row>
    <row r="100" spans="1:20" x14ac:dyDescent="0.25">
      <c r="A100" s="32" t="s">
        <v>43</v>
      </c>
      <c r="B100" s="34" t="s">
        <v>138</v>
      </c>
      <c r="C100" s="36" t="s">
        <v>162</v>
      </c>
      <c r="D100" s="37" t="s">
        <v>83</v>
      </c>
      <c r="E100" s="38" t="s">
        <v>84</v>
      </c>
      <c r="F100" s="39">
        <v>27.7</v>
      </c>
      <c r="G100" s="38" t="s">
        <v>61</v>
      </c>
      <c r="H100" s="172">
        <v>156</v>
      </c>
      <c r="I100" s="40" t="s">
        <v>48</v>
      </c>
      <c r="J100" s="186">
        <v>0</v>
      </c>
      <c r="K100" s="213">
        <v>1</v>
      </c>
      <c r="L100" s="35" t="e">
        <f t="shared" si="30"/>
        <v>#DIV/0!</v>
      </c>
      <c r="M100" s="214" t="e">
        <f t="shared" si="31"/>
        <v>#DIV/0!</v>
      </c>
      <c r="N100" s="186">
        <v>0</v>
      </c>
      <c r="O100" s="213">
        <v>1</v>
      </c>
      <c r="P100" s="35" t="e">
        <f t="shared" si="32"/>
        <v>#DIV/0!</v>
      </c>
      <c r="Q100" s="214" t="e">
        <f t="shared" si="33"/>
        <v>#DIV/0!</v>
      </c>
      <c r="R100" s="35" t="e">
        <f t="shared" si="28"/>
        <v>#DIV/0!</v>
      </c>
      <c r="S100" s="223" t="e">
        <f t="shared" si="34"/>
        <v>#DIV/0!</v>
      </c>
      <c r="T100" s="24" t="e">
        <f t="shared" si="29"/>
        <v>#DIV/0!</v>
      </c>
    </row>
    <row r="101" spans="1:20" x14ac:dyDescent="0.25">
      <c r="A101" s="32" t="s">
        <v>43</v>
      </c>
      <c r="B101" s="34" t="s">
        <v>138</v>
      </c>
      <c r="C101" s="36" t="s">
        <v>163</v>
      </c>
      <c r="D101" s="37" t="s">
        <v>83</v>
      </c>
      <c r="E101" s="38" t="s">
        <v>84</v>
      </c>
      <c r="F101" s="39">
        <v>32.1</v>
      </c>
      <c r="G101" s="38" t="s">
        <v>61</v>
      </c>
      <c r="H101" s="172">
        <v>156</v>
      </c>
      <c r="I101" s="40" t="s">
        <v>48</v>
      </c>
      <c r="J101" s="186">
        <v>0</v>
      </c>
      <c r="K101" s="213">
        <v>1</v>
      </c>
      <c r="L101" s="35" t="e">
        <f t="shared" si="30"/>
        <v>#DIV/0!</v>
      </c>
      <c r="M101" s="214" t="e">
        <f t="shared" si="31"/>
        <v>#DIV/0!</v>
      </c>
      <c r="N101" s="186">
        <v>0</v>
      </c>
      <c r="O101" s="213">
        <v>1</v>
      </c>
      <c r="P101" s="35" t="e">
        <f t="shared" si="32"/>
        <v>#DIV/0!</v>
      </c>
      <c r="Q101" s="214" t="e">
        <f t="shared" si="33"/>
        <v>#DIV/0!</v>
      </c>
      <c r="R101" s="35" t="e">
        <f t="shared" si="28"/>
        <v>#DIV/0!</v>
      </c>
      <c r="S101" s="223" t="e">
        <f t="shared" si="34"/>
        <v>#DIV/0!</v>
      </c>
      <c r="T101" s="24" t="e">
        <f t="shared" si="29"/>
        <v>#DIV/0!</v>
      </c>
    </row>
    <row r="102" spans="1:20" s="14" customFormat="1" x14ac:dyDescent="0.25">
      <c r="A102" s="29" t="s">
        <v>43</v>
      </c>
      <c r="B102" s="30" t="s">
        <v>138</v>
      </c>
      <c r="C102" s="31" t="s">
        <v>164</v>
      </c>
      <c r="D102" s="32" t="s">
        <v>83</v>
      </c>
      <c r="E102" s="38" t="s">
        <v>84</v>
      </c>
      <c r="F102" s="33">
        <v>23.7</v>
      </c>
      <c r="G102" s="38" t="s">
        <v>61</v>
      </c>
      <c r="H102" s="172">
        <v>156</v>
      </c>
      <c r="I102" s="40" t="s">
        <v>48</v>
      </c>
      <c r="J102" s="186">
        <v>0</v>
      </c>
      <c r="K102" s="213">
        <v>1</v>
      </c>
      <c r="L102" s="35" t="e">
        <f t="shared" si="30"/>
        <v>#DIV/0!</v>
      </c>
      <c r="M102" s="214" t="e">
        <f t="shared" si="31"/>
        <v>#DIV/0!</v>
      </c>
      <c r="N102" s="186">
        <v>0</v>
      </c>
      <c r="O102" s="213">
        <v>1</v>
      </c>
      <c r="P102" s="35" t="e">
        <f t="shared" si="32"/>
        <v>#DIV/0!</v>
      </c>
      <c r="Q102" s="214" t="e">
        <f t="shared" si="33"/>
        <v>#DIV/0!</v>
      </c>
      <c r="R102" s="35" t="e">
        <f t="shared" si="28"/>
        <v>#DIV/0!</v>
      </c>
      <c r="S102" s="223" t="e">
        <f t="shared" si="34"/>
        <v>#DIV/0!</v>
      </c>
      <c r="T102" s="24" t="e">
        <f t="shared" si="29"/>
        <v>#DIV/0!</v>
      </c>
    </row>
    <row r="103" spans="1:20" x14ac:dyDescent="0.25">
      <c r="A103" s="32" t="s">
        <v>43</v>
      </c>
      <c r="B103" s="34" t="s">
        <v>138</v>
      </c>
      <c r="C103" s="36" t="s">
        <v>165</v>
      </c>
      <c r="D103" s="37" t="s">
        <v>83</v>
      </c>
      <c r="E103" s="38" t="s">
        <v>84</v>
      </c>
      <c r="F103" s="39">
        <v>11.6</v>
      </c>
      <c r="G103" s="38" t="s">
        <v>61</v>
      </c>
      <c r="H103" s="172">
        <v>156</v>
      </c>
      <c r="I103" s="40" t="s">
        <v>48</v>
      </c>
      <c r="J103" s="186">
        <v>0</v>
      </c>
      <c r="K103" s="213">
        <v>1</v>
      </c>
      <c r="L103" s="35" t="e">
        <f t="shared" si="30"/>
        <v>#DIV/0!</v>
      </c>
      <c r="M103" s="214" t="e">
        <f t="shared" si="31"/>
        <v>#DIV/0!</v>
      </c>
      <c r="N103" s="186">
        <v>0</v>
      </c>
      <c r="O103" s="213">
        <v>1</v>
      </c>
      <c r="P103" s="35" t="e">
        <f t="shared" si="32"/>
        <v>#DIV/0!</v>
      </c>
      <c r="Q103" s="214" t="e">
        <f t="shared" si="33"/>
        <v>#DIV/0!</v>
      </c>
      <c r="R103" s="35" t="e">
        <f t="shared" si="28"/>
        <v>#DIV/0!</v>
      </c>
      <c r="S103" s="223" t="e">
        <f t="shared" si="34"/>
        <v>#DIV/0!</v>
      </c>
      <c r="T103" s="24" t="e">
        <f t="shared" si="29"/>
        <v>#DIV/0!</v>
      </c>
    </row>
    <row r="104" spans="1:20" x14ac:dyDescent="0.25">
      <c r="A104" s="32" t="s">
        <v>43</v>
      </c>
      <c r="B104" s="34" t="s">
        <v>138</v>
      </c>
      <c r="C104" s="36" t="s">
        <v>166</v>
      </c>
      <c r="D104" s="37" t="s">
        <v>83</v>
      </c>
      <c r="E104" s="38" t="s">
        <v>84</v>
      </c>
      <c r="F104" s="39">
        <v>26.5</v>
      </c>
      <c r="G104" s="38" t="s">
        <v>61</v>
      </c>
      <c r="H104" s="172">
        <v>156</v>
      </c>
      <c r="I104" s="40" t="s">
        <v>48</v>
      </c>
      <c r="J104" s="186">
        <v>0</v>
      </c>
      <c r="K104" s="213">
        <v>1</v>
      </c>
      <c r="L104" s="35" t="e">
        <f t="shared" si="30"/>
        <v>#DIV/0!</v>
      </c>
      <c r="M104" s="214" t="e">
        <f t="shared" si="31"/>
        <v>#DIV/0!</v>
      </c>
      <c r="N104" s="186">
        <v>0</v>
      </c>
      <c r="O104" s="213">
        <v>1</v>
      </c>
      <c r="P104" s="35" t="e">
        <f t="shared" si="32"/>
        <v>#DIV/0!</v>
      </c>
      <c r="Q104" s="214" t="e">
        <f t="shared" si="33"/>
        <v>#DIV/0!</v>
      </c>
      <c r="R104" s="35" t="e">
        <f t="shared" si="28"/>
        <v>#DIV/0!</v>
      </c>
      <c r="S104" s="223" t="e">
        <f t="shared" si="34"/>
        <v>#DIV/0!</v>
      </c>
      <c r="T104" s="24" t="e">
        <f t="shared" si="29"/>
        <v>#DIV/0!</v>
      </c>
    </row>
    <row r="105" spans="1:20" x14ac:dyDescent="0.25">
      <c r="A105" s="32" t="s">
        <v>43</v>
      </c>
      <c r="B105" s="34" t="s">
        <v>138</v>
      </c>
      <c r="C105" s="36"/>
      <c r="D105" s="37" t="s">
        <v>133</v>
      </c>
      <c r="E105" s="38" t="s">
        <v>46</v>
      </c>
      <c r="F105" s="39">
        <v>40</v>
      </c>
      <c r="G105" s="38" t="s">
        <v>65</v>
      </c>
      <c r="H105" s="172">
        <v>255</v>
      </c>
      <c r="I105" s="40" t="s">
        <v>48</v>
      </c>
      <c r="J105" s="186">
        <v>0</v>
      </c>
      <c r="K105" s="213">
        <v>1</v>
      </c>
      <c r="L105" s="35" t="e">
        <f t="shared" si="30"/>
        <v>#DIV/0!</v>
      </c>
      <c r="M105" s="214" t="e">
        <f t="shared" si="31"/>
        <v>#DIV/0!</v>
      </c>
      <c r="N105" s="186">
        <v>0</v>
      </c>
      <c r="O105" s="213">
        <v>1</v>
      </c>
      <c r="P105" s="35" t="e">
        <f t="shared" si="32"/>
        <v>#DIV/0!</v>
      </c>
      <c r="Q105" s="214" t="e">
        <f t="shared" si="33"/>
        <v>#DIV/0!</v>
      </c>
      <c r="R105" s="35" t="e">
        <f t="shared" si="28"/>
        <v>#DIV/0!</v>
      </c>
      <c r="S105" s="223" t="e">
        <f t="shared" si="34"/>
        <v>#DIV/0!</v>
      </c>
      <c r="T105" s="24" t="e">
        <f t="shared" si="29"/>
        <v>#DIV/0!</v>
      </c>
    </row>
    <row r="106" spans="1:20" x14ac:dyDescent="0.25">
      <c r="A106" s="32" t="s">
        <v>43</v>
      </c>
      <c r="B106" s="34" t="s">
        <v>138</v>
      </c>
      <c r="C106" s="36"/>
      <c r="D106" s="37" t="s">
        <v>70</v>
      </c>
      <c r="E106" s="37" t="s">
        <v>50</v>
      </c>
      <c r="F106" s="39">
        <v>11.3</v>
      </c>
      <c r="G106" s="38" t="s">
        <v>47</v>
      </c>
      <c r="H106" s="172">
        <v>255</v>
      </c>
      <c r="I106" s="32" t="s">
        <v>51</v>
      </c>
      <c r="J106" s="186">
        <v>0</v>
      </c>
      <c r="K106" s="213">
        <v>1</v>
      </c>
      <c r="L106" s="35" t="e">
        <f t="shared" si="30"/>
        <v>#DIV/0!</v>
      </c>
      <c r="M106" s="214" t="e">
        <f t="shared" si="31"/>
        <v>#DIV/0!</v>
      </c>
      <c r="N106" s="186">
        <v>0</v>
      </c>
      <c r="O106" s="213">
        <v>1</v>
      </c>
      <c r="P106" s="35" t="e">
        <f t="shared" si="32"/>
        <v>#DIV/0!</v>
      </c>
      <c r="Q106" s="214" t="e">
        <f t="shared" si="33"/>
        <v>#DIV/0!</v>
      </c>
      <c r="R106" s="35" t="e">
        <f t="shared" si="28"/>
        <v>#DIV/0!</v>
      </c>
      <c r="S106" s="223" t="e">
        <f t="shared" si="34"/>
        <v>#DIV/0!</v>
      </c>
      <c r="T106" s="24" t="e">
        <f t="shared" si="29"/>
        <v>#DIV/0!</v>
      </c>
    </row>
    <row r="107" spans="1:20" x14ac:dyDescent="0.25">
      <c r="A107" s="32" t="s">
        <v>43</v>
      </c>
      <c r="B107" s="34" t="s">
        <v>138</v>
      </c>
      <c r="C107" s="36"/>
      <c r="D107" s="37" t="s">
        <v>69</v>
      </c>
      <c r="E107" s="37" t="s">
        <v>50</v>
      </c>
      <c r="F107" s="39">
        <v>6.1</v>
      </c>
      <c r="G107" s="38" t="s">
        <v>47</v>
      </c>
      <c r="H107" s="172">
        <v>255</v>
      </c>
      <c r="I107" s="32" t="s">
        <v>51</v>
      </c>
      <c r="J107" s="186">
        <v>0</v>
      </c>
      <c r="K107" s="213">
        <v>1</v>
      </c>
      <c r="L107" s="35" t="e">
        <f t="shared" si="30"/>
        <v>#DIV/0!</v>
      </c>
      <c r="M107" s="214" t="e">
        <f t="shared" si="31"/>
        <v>#DIV/0!</v>
      </c>
      <c r="N107" s="186">
        <v>0</v>
      </c>
      <c r="O107" s="213">
        <v>1</v>
      </c>
      <c r="P107" s="35" t="e">
        <f t="shared" si="32"/>
        <v>#DIV/0!</v>
      </c>
      <c r="Q107" s="214" t="e">
        <f t="shared" si="33"/>
        <v>#DIV/0!</v>
      </c>
      <c r="R107" s="35" t="e">
        <f t="shared" si="28"/>
        <v>#DIV/0!</v>
      </c>
      <c r="S107" s="223" t="e">
        <f t="shared" si="34"/>
        <v>#DIV/0!</v>
      </c>
      <c r="T107" s="24" t="e">
        <f t="shared" si="29"/>
        <v>#DIV/0!</v>
      </c>
    </row>
    <row r="108" spans="1:20" s="14" customFormat="1" x14ac:dyDescent="0.25">
      <c r="A108" s="32" t="s">
        <v>43</v>
      </c>
      <c r="B108" s="34" t="s">
        <v>138</v>
      </c>
      <c r="C108" s="31"/>
      <c r="D108" s="37" t="s">
        <v>68</v>
      </c>
      <c r="E108" s="38" t="s">
        <v>46</v>
      </c>
      <c r="F108" s="33">
        <v>197.4</v>
      </c>
      <c r="G108" s="38" t="s">
        <v>61</v>
      </c>
      <c r="H108" s="172">
        <v>255</v>
      </c>
      <c r="I108" s="40" t="s">
        <v>48</v>
      </c>
      <c r="J108" s="186">
        <v>0</v>
      </c>
      <c r="K108" s="213">
        <v>1</v>
      </c>
      <c r="L108" s="35" t="e">
        <f t="shared" si="30"/>
        <v>#DIV/0!</v>
      </c>
      <c r="M108" s="214" t="e">
        <f t="shared" si="31"/>
        <v>#DIV/0!</v>
      </c>
      <c r="N108" s="186">
        <v>0</v>
      </c>
      <c r="O108" s="213">
        <v>1</v>
      </c>
      <c r="P108" s="35" t="e">
        <f t="shared" si="32"/>
        <v>#DIV/0!</v>
      </c>
      <c r="Q108" s="214" t="e">
        <f t="shared" si="33"/>
        <v>#DIV/0!</v>
      </c>
      <c r="R108" s="35" t="e">
        <f t="shared" si="28"/>
        <v>#DIV/0!</v>
      </c>
      <c r="S108" s="223" t="e">
        <f t="shared" si="34"/>
        <v>#DIV/0!</v>
      </c>
      <c r="T108" s="24" t="e">
        <f t="shared" si="29"/>
        <v>#DIV/0!</v>
      </c>
    </row>
    <row r="109" spans="1:20" s="14" customFormat="1" x14ac:dyDescent="0.25">
      <c r="A109" s="32" t="s">
        <v>43</v>
      </c>
      <c r="B109" s="34" t="s">
        <v>138</v>
      </c>
      <c r="C109" s="36"/>
      <c r="D109" s="37" t="s">
        <v>167</v>
      </c>
      <c r="E109" s="38" t="s">
        <v>84</v>
      </c>
      <c r="F109" s="39">
        <v>2.7</v>
      </c>
      <c r="G109" s="38" t="s">
        <v>47</v>
      </c>
      <c r="H109" s="172">
        <v>255</v>
      </c>
      <c r="I109" s="40" t="s">
        <v>48</v>
      </c>
      <c r="J109" s="186">
        <v>0</v>
      </c>
      <c r="K109" s="213">
        <v>1</v>
      </c>
      <c r="L109" s="35" t="e">
        <f t="shared" si="30"/>
        <v>#DIV/0!</v>
      </c>
      <c r="M109" s="214" t="e">
        <f t="shared" si="31"/>
        <v>#DIV/0!</v>
      </c>
      <c r="N109" s="186">
        <v>0</v>
      </c>
      <c r="O109" s="213">
        <v>1</v>
      </c>
      <c r="P109" s="35" t="e">
        <f t="shared" si="32"/>
        <v>#DIV/0!</v>
      </c>
      <c r="Q109" s="214" t="e">
        <f t="shared" si="33"/>
        <v>#DIV/0!</v>
      </c>
      <c r="R109" s="35" t="e">
        <f t="shared" si="28"/>
        <v>#DIV/0!</v>
      </c>
      <c r="S109" s="223" t="e">
        <f t="shared" si="34"/>
        <v>#DIV/0!</v>
      </c>
      <c r="T109" s="24" t="e">
        <f t="shared" si="29"/>
        <v>#DIV/0!</v>
      </c>
    </row>
    <row r="110" spans="1:20" s="14" customFormat="1" x14ac:dyDescent="0.25">
      <c r="A110" s="32" t="s">
        <v>43</v>
      </c>
      <c r="B110" s="34" t="s">
        <v>138</v>
      </c>
      <c r="C110" s="36"/>
      <c r="D110" s="37" t="s">
        <v>168</v>
      </c>
      <c r="E110" s="38" t="s">
        <v>84</v>
      </c>
      <c r="F110" s="39">
        <v>15.5</v>
      </c>
      <c r="G110" s="38" t="s">
        <v>61</v>
      </c>
      <c r="H110" s="172">
        <v>255</v>
      </c>
      <c r="I110" s="40" t="s">
        <v>48</v>
      </c>
      <c r="J110" s="186">
        <v>0</v>
      </c>
      <c r="K110" s="213">
        <v>1</v>
      </c>
      <c r="L110" s="35" t="e">
        <f t="shared" si="30"/>
        <v>#DIV/0!</v>
      </c>
      <c r="M110" s="214" t="e">
        <f t="shared" si="31"/>
        <v>#DIV/0!</v>
      </c>
      <c r="N110" s="186">
        <v>0</v>
      </c>
      <c r="O110" s="213">
        <v>1</v>
      </c>
      <c r="P110" s="35" t="e">
        <f t="shared" si="32"/>
        <v>#DIV/0!</v>
      </c>
      <c r="Q110" s="214" t="e">
        <f t="shared" si="33"/>
        <v>#DIV/0!</v>
      </c>
      <c r="R110" s="35" t="e">
        <f t="shared" si="28"/>
        <v>#DIV/0!</v>
      </c>
      <c r="S110" s="223" t="e">
        <f t="shared" si="34"/>
        <v>#DIV/0!</v>
      </c>
      <c r="T110" s="24" t="e">
        <f t="shared" si="29"/>
        <v>#DIV/0!</v>
      </c>
    </row>
    <row r="111" spans="1:20" x14ac:dyDescent="0.25">
      <c r="A111" s="32" t="s">
        <v>43</v>
      </c>
      <c r="B111" s="34" t="s">
        <v>138</v>
      </c>
      <c r="C111" s="36"/>
      <c r="D111" s="37" t="s">
        <v>135</v>
      </c>
      <c r="E111" s="38" t="s">
        <v>74</v>
      </c>
      <c r="F111" s="39">
        <v>1.1000000000000001</v>
      </c>
      <c r="G111" s="38" t="s">
        <v>47</v>
      </c>
      <c r="H111" s="73"/>
      <c r="I111" s="32" t="s">
        <v>368</v>
      </c>
      <c r="J111" s="35"/>
      <c r="K111" s="35"/>
      <c r="L111" s="35"/>
      <c r="M111" s="214"/>
      <c r="N111" s="35"/>
      <c r="O111" s="35"/>
      <c r="P111" s="35"/>
      <c r="Q111" s="214"/>
      <c r="R111" s="35"/>
      <c r="S111" s="223"/>
      <c r="T111" s="24"/>
    </row>
    <row r="112" spans="1:20" x14ac:dyDescent="0.25">
      <c r="A112" s="32" t="s">
        <v>43</v>
      </c>
      <c r="B112" s="34" t="s">
        <v>138</v>
      </c>
      <c r="C112" s="36"/>
      <c r="D112" s="37" t="s">
        <v>136</v>
      </c>
      <c r="E112" s="38" t="s">
        <v>74</v>
      </c>
      <c r="F112" s="39">
        <v>4.5999999999999996</v>
      </c>
      <c r="G112" s="38" t="s">
        <v>53</v>
      </c>
      <c r="H112" s="172">
        <v>2</v>
      </c>
      <c r="I112" s="40" t="s">
        <v>48</v>
      </c>
      <c r="J112" s="186">
        <v>0</v>
      </c>
      <c r="K112" s="213">
        <v>1</v>
      </c>
      <c r="L112" s="35" t="e">
        <f t="shared" si="30"/>
        <v>#DIV/0!</v>
      </c>
      <c r="M112" s="214" t="e">
        <f t="shared" si="31"/>
        <v>#DIV/0!</v>
      </c>
      <c r="N112" s="186">
        <v>0</v>
      </c>
      <c r="O112" s="213">
        <v>1</v>
      </c>
      <c r="P112" s="35" t="e">
        <f t="shared" si="32"/>
        <v>#DIV/0!</v>
      </c>
      <c r="Q112" s="214" t="e">
        <f t="shared" si="33"/>
        <v>#DIV/0!</v>
      </c>
      <c r="R112" s="35" t="e">
        <f t="shared" ref="R112:R115" si="35">(L112+P112)*$Q$1</f>
        <v>#DIV/0!</v>
      </c>
      <c r="S112" s="223" t="e">
        <f t="shared" si="34"/>
        <v>#DIV/0!</v>
      </c>
      <c r="T112" s="24" t="e">
        <f t="shared" ref="T112:T115" si="36">M112+Q112+S112</f>
        <v>#DIV/0!</v>
      </c>
    </row>
    <row r="113" spans="1:20" x14ac:dyDescent="0.25">
      <c r="A113" s="29" t="s">
        <v>43</v>
      </c>
      <c r="B113" s="30" t="s">
        <v>138</v>
      </c>
      <c r="C113" s="36"/>
      <c r="D113" s="32" t="s">
        <v>137</v>
      </c>
      <c r="E113" s="38" t="s">
        <v>46</v>
      </c>
      <c r="F113" s="227">
        <v>17.97</v>
      </c>
      <c r="G113" s="38" t="s">
        <v>65</v>
      </c>
      <c r="H113" s="172">
        <v>255</v>
      </c>
      <c r="I113" s="40" t="s">
        <v>48</v>
      </c>
      <c r="J113" s="186">
        <v>0</v>
      </c>
      <c r="K113" s="213">
        <v>1</v>
      </c>
      <c r="L113" s="35" t="e">
        <f>(F113*H113)/(J113*K113)</f>
        <v>#DIV/0!</v>
      </c>
      <c r="M113" s="214" t="e">
        <f>L113*$M$1</f>
        <v>#DIV/0!</v>
      </c>
      <c r="N113" s="186">
        <v>0</v>
      </c>
      <c r="O113" s="213">
        <v>1</v>
      </c>
      <c r="P113" s="35" t="e">
        <f>(F113*H113)/(N113*O113)</f>
        <v>#DIV/0!</v>
      </c>
      <c r="Q113" s="214" t="e">
        <f>P113*$M$1</f>
        <v>#DIV/0!</v>
      </c>
      <c r="R113" s="35" t="e">
        <f>(L113+P113)*$Q$1</f>
        <v>#DIV/0!</v>
      </c>
      <c r="S113" s="223" t="e">
        <f>R113*$T$1</f>
        <v>#DIV/0!</v>
      </c>
      <c r="T113" s="24" t="e">
        <f>M113+Q113+S113</f>
        <v>#DIV/0!</v>
      </c>
    </row>
    <row r="114" spans="1:20" s="14" customFormat="1" x14ac:dyDescent="0.25">
      <c r="A114" s="29" t="s">
        <v>43</v>
      </c>
      <c r="B114" s="30" t="s">
        <v>138</v>
      </c>
      <c r="C114" s="36"/>
      <c r="D114" s="32" t="s">
        <v>141</v>
      </c>
      <c r="E114" s="38" t="s">
        <v>46</v>
      </c>
      <c r="F114" s="225">
        <v>11.55</v>
      </c>
      <c r="G114" s="38" t="s">
        <v>56</v>
      </c>
      <c r="H114" s="226">
        <v>255</v>
      </c>
      <c r="I114" s="40" t="s">
        <v>48</v>
      </c>
      <c r="J114" s="186">
        <v>0</v>
      </c>
      <c r="K114" s="213">
        <v>1</v>
      </c>
      <c r="L114" s="35" t="e">
        <f>(F114*H114)/(J114*K114)</f>
        <v>#DIV/0!</v>
      </c>
      <c r="M114" s="214" t="e">
        <f>L114*$M$1</f>
        <v>#DIV/0!</v>
      </c>
      <c r="N114" s="186">
        <v>0</v>
      </c>
      <c r="O114" s="213">
        <v>1</v>
      </c>
      <c r="P114" s="35" t="e">
        <f>(F114*H114)/(N114*O114)</f>
        <v>#DIV/0!</v>
      </c>
      <c r="Q114" s="214" t="e">
        <f>P114*$M$1</f>
        <v>#DIV/0!</v>
      </c>
      <c r="R114" s="35" t="e">
        <f>(L114+P114)*$Q$1</f>
        <v>#DIV/0!</v>
      </c>
      <c r="S114" s="223" t="e">
        <f>R114*$T$1</f>
        <v>#DIV/0!</v>
      </c>
      <c r="T114" s="24" t="e">
        <f>M114+Q114+S114</f>
        <v>#DIV/0!</v>
      </c>
    </row>
    <row r="115" spans="1:20" x14ac:dyDescent="0.25">
      <c r="A115" s="32" t="s">
        <v>43</v>
      </c>
      <c r="B115" s="34" t="s">
        <v>139</v>
      </c>
      <c r="C115" s="36" t="s">
        <v>169</v>
      </c>
      <c r="D115" s="37" t="s">
        <v>170</v>
      </c>
      <c r="E115" s="38" t="s">
        <v>74</v>
      </c>
      <c r="F115" s="39">
        <v>5.8</v>
      </c>
      <c r="G115" s="38" t="s">
        <v>58</v>
      </c>
      <c r="H115" s="172">
        <v>2</v>
      </c>
      <c r="I115" s="32" t="s">
        <v>48</v>
      </c>
      <c r="J115" s="186">
        <v>0</v>
      </c>
      <c r="K115" s="213">
        <v>1</v>
      </c>
      <c r="L115" s="35" t="e">
        <f t="shared" si="30"/>
        <v>#DIV/0!</v>
      </c>
      <c r="M115" s="214" t="e">
        <f t="shared" si="31"/>
        <v>#DIV/0!</v>
      </c>
      <c r="N115" s="186">
        <v>0</v>
      </c>
      <c r="O115" s="213">
        <v>1</v>
      </c>
      <c r="P115" s="35" t="e">
        <f t="shared" si="32"/>
        <v>#DIV/0!</v>
      </c>
      <c r="Q115" s="214" t="e">
        <f t="shared" si="33"/>
        <v>#DIV/0!</v>
      </c>
      <c r="R115" s="35" t="e">
        <f t="shared" si="35"/>
        <v>#DIV/0!</v>
      </c>
      <c r="S115" s="223" t="e">
        <f t="shared" si="34"/>
        <v>#DIV/0!</v>
      </c>
      <c r="T115" s="24" t="e">
        <f t="shared" si="36"/>
        <v>#DIV/0!</v>
      </c>
    </row>
    <row r="116" spans="1:20" x14ac:dyDescent="0.25">
      <c r="A116" s="32" t="s">
        <v>43</v>
      </c>
      <c r="B116" s="34" t="s">
        <v>139</v>
      </c>
      <c r="C116" s="36" t="s">
        <v>171</v>
      </c>
      <c r="D116" s="37" t="s">
        <v>172</v>
      </c>
      <c r="E116" s="38" t="s">
        <v>74</v>
      </c>
      <c r="F116" s="39">
        <v>9</v>
      </c>
      <c r="G116" s="38" t="s">
        <v>56</v>
      </c>
      <c r="H116" s="172">
        <v>2</v>
      </c>
      <c r="I116" s="40" t="s">
        <v>48</v>
      </c>
      <c r="J116" s="186">
        <v>0</v>
      </c>
      <c r="K116" s="213">
        <v>1</v>
      </c>
      <c r="L116" s="35" t="e">
        <f t="shared" si="30"/>
        <v>#DIV/0!</v>
      </c>
      <c r="M116" s="214" t="e">
        <f t="shared" si="31"/>
        <v>#DIV/0!</v>
      </c>
      <c r="N116" s="186">
        <v>0</v>
      </c>
      <c r="O116" s="213">
        <v>1</v>
      </c>
      <c r="P116" s="35" t="e">
        <f t="shared" si="32"/>
        <v>#DIV/0!</v>
      </c>
      <c r="Q116" s="214" t="e">
        <f t="shared" si="33"/>
        <v>#DIV/0!</v>
      </c>
      <c r="R116" s="35" t="e">
        <f t="shared" ref="R116:R138" si="37">(L116+P116)*$Q$1</f>
        <v>#DIV/0!</v>
      </c>
      <c r="S116" s="223" t="e">
        <f t="shared" si="34"/>
        <v>#DIV/0!</v>
      </c>
      <c r="T116" s="24" t="e">
        <f t="shared" ref="T116:T138" si="38">M116+Q116+S116</f>
        <v>#DIV/0!</v>
      </c>
    </row>
    <row r="117" spans="1:20" x14ac:dyDescent="0.25">
      <c r="A117" s="32" t="s">
        <v>43</v>
      </c>
      <c r="B117" s="34" t="s">
        <v>139</v>
      </c>
      <c r="C117" s="36" t="s">
        <v>173</v>
      </c>
      <c r="D117" s="37" t="s">
        <v>83</v>
      </c>
      <c r="E117" s="38" t="s">
        <v>84</v>
      </c>
      <c r="F117" s="39">
        <v>18.600000000000001</v>
      </c>
      <c r="G117" s="38" t="s">
        <v>61</v>
      </c>
      <c r="H117" s="172">
        <v>156</v>
      </c>
      <c r="I117" s="32" t="s">
        <v>48</v>
      </c>
      <c r="J117" s="186">
        <v>0</v>
      </c>
      <c r="K117" s="213">
        <v>1</v>
      </c>
      <c r="L117" s="35" t="e">
        <f t="shared" si="30"/>
        <v>#DIV/0!</v>
      </c>
      <c r="M117" s="214" t="e">
        <f t="shared" si="31"/>
        <v>#DIV/0!</v>
      </c>
      <c r="N117" s="186">
        <v>0</v>
      </c>
      <c r="O117" s="213">
        <v>1</v>
      </c>
      <c r="P117" s="35" t="e">
        <f t="shared" si="32"/>
        <v>#DIV/0!</v>
      </c>
      <c r="Q117" s="214" t="e">
        <f t="shared" si="33"/>
        <v>#DIV/0!</v>
      </c>
      <c r="R117" s="35" t="e">
        <f t="shared" si="37"/>
        <v>#DIV/0!</v>
      </c>
      <c r="S117" s="223" t="e">
        <f t="shared" si="34"/>
        <v>#DIV/0!</v>
      </c>
      <c r="T117" s="24" t="e">
        <f t="shared" si="38"/>
        <v>#DIV/0!</v>
      </c>
    </row>
    <row r="118" spans="1:20" x14ac:dyDescent="0.25">
      <c r="A118" s="32" t="s">
        <v>43</v>
      </c>
      <c r="B118" s="34" t="s">
        <v>139</v>
      </c>
      <c r="C118" s="36" t="s">
        <v>174</v>
      </c>
      <c r="D118" s="37" t="s">
        <v>172</v>
      </c>
      <c r="E118" s="38" t="s">
        <v>74</v>
      </c>
      <c r="F118" s="39">
        <v>35</v>
      </c>
      <c r="G118" s="38" t="s">
        <v>56</v>
      </c>
      <c r="H118" s="172">
        <v>2</v>
      </c>
      <c r="I118" s="40" t="s">
        <v>48</v>
      </c>
      <c r="J118" s="186">
        <v>0</v>
      </c>
      <c r="K118" s="213">
        <v>1</v>
      </c>
      <c r="L118" s="35" t="e">
        <f t="shared" si="30"/>
        <v>#DIV/0!</v>
      </c>
      <c r="M118" s="214" t="e">
        <f t="shared" si="31"/>
        <v>#DIV/0!</v>
      </c>
      <c r="N118" s="186">
        <v>0</v>
      </c>
      <c r="O118" s="213">
        <v>1</v>
      </c>
      <c r="P118" s="35" t="e">
        <f t="shared" si="32"/>
        <v>#DIV/0!</v>
      </c>
      <c r="Q118" s="214" t="e">
        <f t="shared" si="33"/>
        <v>#DIV/0!</v>
      </c>
      <c r="R118" s="35" t="e">
        <f t="shared" si="37"/>
        <v>#DIV/0!</v>
      </c>
      <c r="S118" s="223" t="e">
        <f t="shared" si="34"/>
        <v>#DIV/0!</v>
      </c>
      <c r="T118" s="24" t="e">
        <f t="shared" si="38"/>
        <v>#DIV/0!</v>
      </c>
    </row>
    <row r="119" spans="1:20" x14ac:dyDescent="0.25">
      <c r="A119" s="32" t="s">
        <v>43</v>
      </c>
      <c r="B119" s="34" t="s">
        <v>139</v>
      </c>
      <c r="C119" s="36" t="s">
        <v>175</v>
      </c>
      <c r="D119" s="37" t="s">
        <v>83</v>
      </c>
      <c r="E119" s="38" t="s">
        <v>84</v>
      </c>
      <c r="F119" s="39">
        <v>23.4</v>
      </c>
      <c r="G119" s="38" t="s">
        <v>61</v>
      </c>
      <c r="H119" s="172">
        <v>156</v>
      </c>
      <c r="I119" s="40" t="s">
        <v>48</v>
      </c>
      <c r="J119" s="186">
        <v>0</v>
      </c>
      <c r="K119" s="213">
        <v>1</v>
      </c>
      <c r="L119" s="35" t="e">
        <f t="shared" si="30"/>
        <v>#DIV/0!</v>
      </c>
      <c r="M119" s="214" t="e">
        <f t="shared" si="31"/>
        <v>#DIV/0!</v>
      </c>
      <c r="N119" s="186">
        <v>0</v>
      </c>
      <c r="O119" s="213">
        <v>1</v>
      </c>
      <c r="P119" s="35" t="e">
        <f t="shared" si="32"/>
        <v>#DIV/0!</v>
      </c>
      <c r="Q119" s="214" t="e">
        <f t="shared" si="33"/>
        <v>#DIV/0!</v>
      </c>
      <c r="R119" s="35" t="e">
        <f t="shared" si="37"/>
        <v>#DIV/0!</v>
      </c>
      <c r="S119" s="223" t="e">
        <f t="shared" si="34"/>
        <v>#DIV/0!</v>
      </c>
      <c r="T119" s="24" t="e">
        <f t="shared" si="38"/>
        <v>#DIV/0!</v>
      </c>
    </row>
    <row r="120" spans="1:20" s="14" customFormat="1" x14ac:dyDescent="0.25">
      <c r="A120" s="29" t="s">
        <v>43</v>
      </c>
      <c r="B120" s="34" t="s">
        <v>139</v>
      </c>
      <c r="C120" s="31" t="s">
        <v>176</v>
      </c>
      <c r="D120" s="37" t="s">
        <v>83</v>
      </c>
      <c r="E120" s="38" t="s">
        <v>84</v>
      </c>
      <c r="F120" s="33">
        <v>18.5</v>
      </c>
      <c r="G120" s="38" t="s">
        <v>61</v>
      </c>
      <c r="H120" s="172">
        <v>156</v>
      </c>
      <c r="I120" s="40" t="s">
        <v>48</v>
      </c>
      <c r="J120" s="186">
        <v>0</v>
      </c>
      <c r="K120" s="213">
        <v>1</v>
      </c>
      <c r="L120" s="35" t="e">
        <f t="shared" si="30"/>
        <v>#DIV/0!</v>
      </c>
      <c r="M120" s="214" t="e">
        <f t="shared" si="31"/>
        <v>#DIV/0!</v>
      </c>
      <c r="N120" s="186">
        <v>0</v>
      </c>
      <c r="O120" s="213">
        <v>1</v>
      </c>
      <c r="P120" s="35" t="e">
        <f t="shared" si="32"/>
        <v>#DIV/0!</v>
      </c>
      <c r="Q120" s="214" t="e">
        <f t="shared" si="33"/>
        <v>#DIV/0!</v>
      </c>
      <c r="R120" s="35" t="e">
        <f t="shared" si="37"/>
        <v>#DIV/0!</v>
      </c>
      <c r="S120" s="223" t="e">
        <f t="shared" si="34"/>
        <v>#DIV/0!</v>
      </c>
      <c r="T120" s="24" t="e">
        <f t="shared" si="38"/>
        <v>#DIV/0!</v>
      </c>
    </row>
    <row r="121" spans="1:20" x14ac:dyDescent="0.25">
      <c r="A121" s="32" t="s">
        <v>43</v>
      </c>
      <c r="B121" s="34" t="s">
        <v>139</v>
      </c>
      <c r="C121" s="36" t="s">
        <v>177</v>
      </c>
      <c r="D121" s="37" t="s">
        <v>83</v>
      </c>
      <c r="E121" s="38" t="s">
        <v>84</v>
      </c>
      <c r="F121" s="39">
        <v>26.5</v>
      </c>
      <c r="G121" s="38" t="s">
        <v>61</v>
      </c>
      <c r="H121" s="172">
        <v>156</v>
      </c>
      <c r="I121" s="40" t="s">
        <v>48</v>
      </c>
      <c r="J121" s="186">
        <v>0</v>
      </c>
      <c r="K121" s="213">
        <v>1</v>
      </c>
      <c r="L121" s="35" t="e">
        <f t="shared" si="30"/>
        <v>#DIV/0!</v>
      </c>
      <c r="M121" s="214" t="e">
        <f t="shared" si="31"/>
        <v>#DIV/0!</v>
      </c>
      <c r="N121" s="186">
        <v>0</v>
      </c>
      <c r="O121" s="213">
        <v>1</v>
      </c>
      <c r="P121" s="35" t="e">
        <f t="shared" si="32"/>
        <v>#DIV/0!</v>
      </c>
      <c r="Q121" s="214" t="e">
        <f t="shared" si="33"/>
        <v>#DIV/0!</v>
      </c>
      <c r="R121" s="35" t="e">
        <f t="shared" si="37"/>
        <v>#DIV/0!</v>
      </c>
      <c r="S121" s="223" t="e">
        <f t="shared" si="34"/>
        <v>#DIV/0!</v>
      </c>
      <c r="T121" s="24" t="e">
        <f t="shared" si="38"/>
        <v>#DIV/0!</v>
      </c>
    </row>
    <row r="122" spans="1:20" x14ac:dyDescent="0.25">
      <c r="A122" s="32" t="s">
        <v>43</v>
      </c>
      <c r="B122" s="34" t="s">
        <v>139</v>
      </c>
      <c r="C122" s="36" t="s">
        <v>178</v>
      </c>
      <c r="D122" s="37" t="s">
        <v>83</v>
      </c>
      <c r="E122" s="38" t="s">
        <v>84</v>
      </c>
      <c r="F122" s="39">
        <v>30</v>
      </c>
      <c r="G122" s="38" t="s">
        <v>61</v>
      </c>
      <c r="H122" s="172">
        <v>156</v>
      </c>
      <c r="I122" s="40" t="s">
        <v>48</v>
      </c>
      <c r="J122" s="186">
        <v>0</v>
      </c>
      <c r="K122" s="213">
        <v>1</v>
      </c>
      <c r="L122" s="35" t="e">
        <f t="shared" si="30"/>
        <v>#DIV/0!</v>
      </c>
      <c r="M122" s="214" t="e">
        <f t="shared" si="31"/>
        <v>#DIV/0!</v>
      </c>
      <c r="N122" s="186">
        <v>0</v>
      </c>
      <c r="O122" s="213">
        <v>1</v>
      </c>
      <c r="P122" s="35" t="e">
        <f t="shared" si="32"/>
        <v>#DIV/0!</v>
      </c>
      <c r="Q122" s="214" t="e">
        <f t="shared" si="33"/>
        <v>#DIV/0!</v>
      </c>
      <c r="R122" s="35" t="e">
        <f t="shared" si="37"/>
        <v>#DIV/0!</v>
      </c>
      <c r="S122" s="223" t="e">
        <f t="shared" si="34"/>
        <v>#DIV/0!</v>
      </c>
      <c r="T122" s="24" t="e">
        <f t="shared" si="38"/>
        <v>#DIV/0!</v>
      </c>
    </row>
    <row r="123" spans="1:20" x14ac:dyDescent="0.25">
      <c r="A123" s="32" t="s">
        <v>43</v>
      </c>
      <c r="B123" s="34" t="s">
        <v>139</v>
      </c>
      <c r="C123" s="36" t="s">
        <v>179</v>
      </c>
      <c r="D123" s="37" t="s">
        <v>83</v>
      </c>
      <c r="E123" s="38" t="s">
        <v>84</v>
      </c>
      <c r="F123" s="39">
        <v>14.4</v>
      </c>
      <c r="G123" s="38" t="s">
        <v>61</v>
      </c>
      <c r="H123" s="172">
        <v>156</v>
      </c>
      <c r="I123" s="40" t="s">
        <v>48</v>
      </c>
      <c r="J123" s="186">
        <v>0</v>
      </c>
      <c r="K123" s="213">
        <v>1</v>
      </c>
      <c r="L123" s="35" t="e">
        <f t="shared" si="30"/>
        <v>#DIV/0!</v>
      </c>
      <c r="M123" s="214" t="e">
        <f t="shared" si="31"/>
        <v>#DIV/0!</v>
      </c>
      <c r="N123" s="186">
        <v>0</v>
      </c>
      <c r="O123" s="213">
        <v>1</v>
      </c>
      <c r="P123" s="35" t="e">
        <f t="shared" si="32"/>
        <v>#DIV/0!</v>
      </c>
      <c r="Q123" s="214" t="e">
        <f t="shared" si="33"/>
        <v>#DIV/0!</v>
      </c>
      <c r="R123" s="35" t="e">
        <f t="shared" si="37"/>
        <v>#DIV/0!</v>
      </c>
      <c r="S123" s="223" t="e">
        <f t="shared" si="34"/>
        <v>#DIV/0!</v>
      </c>
      <c r="T123" s="24" t="e">
        <f t="shared" si="38"/>
        <v>#DIV/0!</v>
      </c>
    </row>
    <row r="124" spans="1:20" s="14" customFormat="1" x14ac:dyDescent="0.25">
      <c r="A124" s="29" t="s">
        <v>43</v>
      </c>
      <c r="B124" s="30" t="s">
        <v>139</v>
      </c>
      <c r="C124" s="31" t="s">
        <v>180</v>
      </c>
      <c r="D124" s="32" t="s">
        <v>83</v>
      </c>
      <c r="E124" s="38" t="s">
        <v>84</v>
      </c>
      <c r="F124" s="33">
        <v>25.4</v>
      </c>
      <c r="G124" s="38" t="s">
        <v>61</v>
      </c>
      <c r="H124" s="172">
        <v>156</v>
      </c>
      <c r="I124" s="40" t="s">
        <v>48</v>
      </c>
      <c r="J124" s="186">
        <v>0</v>
      </c>
      <c r="K124" s="213">
        <v>1</v>
      </c>
      <c r="L124" s="35" t="e">
        <f t="shared" si="30"/>
        <v>#DIV/0!</v>
      </c>
      <c r="M124" s="214" t="e">
        <f t="shared" si="31"/>
        <v>#DIV/0!</v>
      </c>
      <c r="N124" s="186">
        <v>0</v>
      </c>
      <c r="O124" s="213">
        <v>1</v>
      </c>
      <c r="P124" s="35" t="e">
        <f t="shared" si="32"/>
        <v>#DIV/0!</v>
      </c>
      <c r="Q124" s="214" t="e">
        <f t="shared" si="33"/>
        <v>#DIV/0!</v>
      </c>
      <c r="R124" s="35" t="e">
        <f t="shared" si="37"/>
        <v>#DIV/0!</v>
      </c>
      <c r="S124" s="223" t="e">
        <f t="shared" si="34"/>
        <v>#DIV/0!</v>
      </c>
      <c r="T124" s="24" t="e">
        <f t="shared" si="38"/>
        <v>#DIV/0!</v>
      </c>
    </row>
    <row r="125" spans="1:20" x14ac:dyDescent="0.25">
      <c r="A125" s="32" t="s">
        <v>43</v>
      </c>
      <c r="B125" s="34" t="s">
        <v>139</v>
      </c>
      <c r="C125" s="36" t="s">
        <v>181</v>
      </c>
      <c r="D125" s="37" t="s">
        <v>83</v>
      </c>
      <c r="E125" s="38" t="s">
        <v>84</v>
      </c>
      <c r="F125" s="39">
        <v>25.3</v>
      </c>
      <c r="G125" s="38" t="s">
        <v>61</v>
      </c>
      <c r="H125" s="172">
        <v>156</v>
      </c>
      <c r="I125" s="40" t="s">
        <v>48</v>
      </c>
      <c r="J125" s="186">
        <v>0</v>
      </c>
      <c r="K125" s="213">
        <v>1</v>
      </c>
      <c r="L125" s="35" t="e">
        <f t="shared" si="30"/>
        <v>#DIV/0!</v>
      </c>
      <c r="M125" s="214" t="e">
        <f t="shared" si="31"/>
        <v>#DIV/0!</v>
      </c>
      <c r="N125" s="186">
        <v>0</v>
      </c>
      <c r="O125" s="213">
        <v>1</v>
      </c>
      <c r="P125" s="35" t="e">
        <f t="shared" si="32"/>
        <v>#DIV/0!</v>
      </c>
      <c r="Q125" s="214" t="e">
        <f t="shared" si="33"/>
        <v>#DIV/0!</v>
      </c>
      <c r="R125" s="35" t="e">
        <f t="shared" si="37"/>
        <v>#DIV/0!</v>
      </c>
      <c r="S125" s="223" t="e">
        <f t="shared" si="34"/>
        <v>#DIV/0!</v>
      </c>
      <c r="T125" s="24" t="e">
        <f t="shared" si="38"/>
        <v>#DIV/0!</v>
      </c>
    </row>
    <row r="126" spans="1:20" x14ac:dyDescent="0.25">
      <c r="A126" s="32" t="s">
        <v>43</v>
      </c>
      <c r="B126" s="34" t="s">
        <v>139</v>
      </c>
      <c r="C126" s="36" t="s">
        <v>182</v>
      </c>
      <c r="D126" s="37" t="s">
        <v>97</v>
      </c>
      <c r="E126" s="38" t="s">
        <v>84</v>
      </c>
      <c r="F126" s="39">
        <v>27.3</v>
      </c>
      <c r="G126" s="38" t="s">
        <v>56</v>
      </c>
      <c r="H126" s="172">
        <v>104</v>
      </c>
      <c r="I126" s="40" t="s">
        <v>48</v>
      </c>
      <c r="J126" s="186">
        <v>0</v>
      </c>
      <c r="K126" s="213">
        <v>1</v>
      </c>
      <c r="L126" s="35" t="e">
        <f t="shared" si="30"/>
        <v>#DIV/0!</v>
      </c>
      <c r="M126" s="214" t="e">
        <f t="shared" si="31"/>
        <v>#DIV/0!</v>
      </c>
      <c r="N126" s="186">
        <v>0</v>
      </c>
      <c r="O126" s="213">
        <v>1</v>
      </c>
      <c r="P126" s="35" t="e">
        <f t="shared" si="32"/>
        <v>#DIV/0!</v>
      </c>
      <c r="Q126" s="214" t="e">
        <f t="shared" si="33"/>
        <v>#DIV/0!</v>
      </c>
      <c r="R126" s="35" t="e">
        <f t="shared" si="37"/>
        <v>#DIV/0!</v>
      </c>
      <c r="S126" s="223" t="e">
        <f t="shared" si="34"/>
        <v>#DIV/0!</v>
      </c>
      <c r="T126" s="24" t="e">
        <f t="shared" si="38"/>
        <v>#DIV/0!</v>
      </c>
    </row>
    <row r="127" spans="1:20" s="14" customFormat="1" x14ac:dyDescent="0.25">
      <c r="A127" s="29" t="s">
        <v>43</v>
      </c>
      <c r="B127" s="30" t="s">
        <v>139</v>
      </c>
      <c r="C127" s="31" t="s">
        <v>183</v>
      </c>
      <c r="D127" s="32" t="s">
        <v>83</v>
      </c>
      <c r="E127" s="38" t="s">
        <v>84</v>
      </c>
      <c r="F127" s="33">
        <v>47.4</v>
      </c>
      <c r="G127" s="38" t="s">
        <v>56</v>
      </c>
      <c r="H127" s="172">
        <v>156</v>
      </c>
      <c r="I127" s="40" t="s">
        <v>48</v>
      </c>
      <c r="J127" s="186">
        <v>0</v>
      </c>
      <c r="K127" s="213">
        <v>1</v>
      </c>
      <c r="L127" s="35" t="e">
        <f t="shared" si="30"/>
        <v>#DIV/0!</v>
      </c>
      <c r="M127" s="214" t="e">
        <f t="shared" si="31"/>
        <v>#DIV/0!</v>
      </c>
      <c r="N127" s="186">
        <v>0</v>
      </c>
      <c r="O127" s="213">
        <v>1</v>
      </c>
      <c r="P127" s="35" t="e">
        <f t="shared" si="32"/>
        <v>#DIV/0!</v>
      </c>
      <c r="Q127" s="214" t="e">
        <f t="shared" si="33"/>
        <v>#DIV/0!</v>
      </c>
      <c r="R127" s="35" t="e">
        <f t="shared" si="37"/>
        <v>#DIV/0!</v>
      </c>
      <c r="S127" s="223" t="e">
        <f t="shared" si="34"/>
        <v>#DIV/0!</v>
      </c>
      <c r="T127" s="24" t="e">
        <f t="shared" si="38"/>
        <v>#DIV/0!</v>
      </c>
    </row>
    <row r="128" spans="1:20" x14ac:dyDescent="0.25">
      <c r="A128" s="32" t="s">
        <v>43</v>
      </c>
      <c r="B128" s="34" t="s">
        <v>139</v>
      </c>
      <c r="C128" s="36" t="s">
        <v>184</v>
      </c>
      <c r="D128" s="37" t="s">
        <v>83</v>
      </c>
      <c r="E128" s="38" t="s">
        <v>84</v>
      </c>
      <c r="F128" s="39">
        <v>26.5</v>
      </c>
      <c r="G128" s="38" t="s">
        <v>61</v>
      </c>
      <c r="H128" s="172">
        <v>156</v>
      </c>
      <c r="I128" s="40" t="s">
        <v>48</v>
      </c>
      <c r="J128" s="186">
        <v>0</v>
      </c>
      <c r="K128" s="213">
        <v>1</v>
      </c>
      <c r="L128" s="35" t="e">
        <f t="shared" si="30"/>
        <v>#DIV/0!</v>
      </c>
      <c r="M128" s="214" t="e">
        <f t="shared" si="31"/>
        <v>#DIV/0!</v>
      </c>
      <c r="N128" s="186">
        <v>0</v>
      </c>
      <c r="O128" s="213">
        <v>1</v>
      </c>
      <c r="P128" s="35" t="e">
        <f t="shared" si="32"/>
        <v>#DIV/0!</v>
      </c>
      <c r="Q128" s="214" t="e">
        <f t="shared" si="33"/>
        <v>#DIV/0!</v>
      </c>
      <c r="R128" s="35" t="e">
        <f t="shared" si="37"/>
        <v>#DIV/0!</v>
      </c>
      <c r="S128" s="223" t="e">
        <f t="shared" si="34"/>
        <v>#DIV/0!</v>
      </c>
      <c r="T128" s="24" t="e">
        <f t="shared" si="38"/>
        <v>#DIV/0!</v>
      </c>
    </row>
    <row r="129" spans="1:20" x14ac:dyDescent="0.25">
      <c r="A129" s="32" t="s">
        <v>43</v>
      </c>
      <c r="B129" s="34" t="s">
        <v>139</v>
      </c>
      <c r="C129" s="36" t="s">
        <v>185</v>
      </c>
      <c r="D129" s="37" t="s">
        <v>83</v>
      </c>
      <c r="E129" s="38" t="s">
        <v>84</v>
      </c>
      <c r="F129" s="39">
        <v>31.1</v>
      </c>
      <c r="G129" s="38" t="s">
        <v>61</v>
      </c>
      <c r="H129" s="172">
        <v>156</v>
      </c>
      <c r="I129" s="40" t="s">
        <v>48</v>
      </c>
      <c r="J129" s="186">
        <v>0</v>
      </c>
      <c r="K129" s="213">
        <v>1</v>
      </c>
      <c r="L129" s="35" t="e">
        <f t="shared" si="30"/>
        <v>#DIV/0!</v>
      </c>
      <c r="M129" s="214" t="e">
        <f t="shared" si="31"/>
        <v>#DIV/0!</v>
      </c>
      <c r="N129" s="186">
        <v>0</v>
      </c>
      <c r="O129" s="213">
        <v>1</v>
      </c>
      <c r="P129" s="35" t="e">
        <f t="shared" si="32"/>
        <v>#DIV/0!</v>
      </c>
      <c r="Q129" s="214" t="e">
        <f t="shared" si="33"/>
        <v>#DIV/0!</v>
      </c>
      <c r="R129" s="35" t="e">
        <f t="shared" si="37"/>
        <v>#DIV/0!</v>
      </c>
      <c r="S129" s="223" t="e">
        <f t="shared" si="34"/>
        <v>#DIV/0!</v>
      </c>
      <c r="T129" s="24" t="e">
        <f t="shared" si="38"/>
        <v>#DIV/0!</v>
      </c>
    </row>
    <row r="130" spans="1:20" s="14" customFormat="1" x14ac:dyDescent="0.25">
      <c r="A130" s="29" t="s">
        <v>43</v>
      </c>
      <c r="B130" s="30" t="s">
        <v>139</v>
      </c>
      <c r="C130" s="31" t="s">
        <v>186</v>
      </c>
      <c r="D130" s="32" t="s">
        <v>83</v>
      </c>
      <c r="E130" s="38" t="s">
        <v>84</v>
      </c>
      <c r="F130" s="33">
        <v>29.4</v>
      </c>
      <c r="G130" s="38" t="s">
        <v>61</v>
      </c>
      <c r="H130" s="172">
        <v>156</v>
      </c>
      <c r="I130" s="40" t="s">
        <v>48</v>
      </c>
      <c r="J130" s="186">
        <v>0</v>
      </c>
      <c r="K130" s="213">
        <v>1</v>
      </c>
      <c r="L130" s="35" t="e">
        <f t="shared" si="30"/>
        <v>#DIV/0!</v>
      </c>
      <c r="M130" s="214" t="e">
        <f t="shared" si="31"/>
        <v>#DIV/0!</v>
      </c>
      <c r="N130" s="186">
        <v>0</v>
      </c>
      <c r="O130" s="213">
        <v>1</v>
      </c>
      <c r="P130" s="35" t="e">
        <f t="shared" si="32"/>
        <v>#DIV/0!</v>
      </c>
      <c r="Q130" s="214" t="e">
        <f t="shared" si="33"/>
        <v>#DIV/0!</v>
      </c>
      <c r="R130" s="35" t="e">
        <f t="shared" si="37"/>
        <v>#DIV/0!</v>
      </c>
      <c r="S130" s="223" t="e">
        <f t="shared" si="34"/>
        <v>#DIV/0!</v>
      </c>
      <c r="T130" s="24" t="e">
        <f t="shared" si="38"/>
        <v>#DIV/0!</v>
      </c>
    </row>
    <row r="131" spans="1:20" x14ac:dyDescent="0.25">
      <c r="A131" s="32" t="s">
        <v>43</v>
      </c>
      <c r="B131" s="30" t="s">
        <v>139</v>
      </c>
      <c r="C131" s="36" t="s">
        <v>187</v>
      </c>
      <c r="D131" s="37" t="s">
        <v>83</v>
      </c>
      <c r="E131" s="38" t="s">
        <v>84</v>
      </c>
      <c r="F131" s="39">
        <v>21.5</v>
      </c>
      <c r="G131" s="38" t="s">
        <v>61</v>
      </c>
      <c r="H131" s="172">
        <v>156</v>
      </c>
      <c r="I131" s="40" t="s">
        <v>48</v>
      </c>
      <c r="J131" s="186">
        <v>0</v>
      </c>
      <c r="K131" s="213">
        <v>1</v>
      </c>
      <c r="L131" s="35" t="e">
        <f t="shared" si="30"/>
        <v>#DIV/0!</v>
      </c>
      <c r="M131" s="214" t="e">
        <f t="shared" si="31"/>
        <v>#DIV/0!</v>
      </c>
      <c r="N131" s="186">
        <v>0</v>
      </c>
      <c r="O131" s="213">
        <v>1</v>
      </c>
      <c r="P131" s="35" t="e">
        <f t="shared" si="32"/>
        <v>#DIV/0!</v>
      </c>
      <c r="Q131" s="214" t="e">
        <f t="shared" si="33"/>
        <v>#DIV/0!</v>
      </c>
      <c r="R131" s="35" t="e">
        <f t="shared" si="37"/>
        <v>#DIV/0!</v>
      </c>
      <c r="S131" s="223" t="e">
        <f t="shared" si="34"/>
        <v>#DIV/0!</v>
      </c>
      <c r="T131" s="24" t="e">
        <f t="shared" si="38"/>
        <v>#DIV/0!</v>
      </c>
    </row>
    <row r="132" spans="1:20" x14ac:dyDescent="0.25">
      <c r="A132" s="32" t="s">
        <v>43</v>
      </c>
      <c r="B132" s="30" t="s">
        <v>139</v>
      </c>
      <c r="C132" s="36"/>
      <c r="D132" s="37" t="s">
        <v>133</v>
      </c>
      <c r="E132" s="38" t="s">
        <v>46</v>
      </c>
      <c r="F132" s="33">
        <v>40</v>
      </c>
      <c r="G132" s="38" t="s">
        <v>65</v>
      </c>
      <c r="H132" s="172">
        <v>255</v>
      </c>
      <c r="I132" s="40" t="s">
        <v>48</v>
      </c>
      <c r="J132" s="186">
        <v>0</v>
      </c>
      <c r="K132" s="213">
        <v>1</v>
      </c>
      <c r="L132" s="35" t="e">
        <f t="shared" si="30"/>
        <v>#DIV/0!</v>
      </c>
      <c r="M132" s="214" t="e">
        <f t="shared" si="31"/>
        <v>#DIV/0!</v>
      </c>
      <c r="N132" s="186">
        <v>0</v>
      </c>
      <c r="O132" s="213">
        <v>1</v>
      </c>
      <c r="P132" s="35" t="e">
        <f t="shared" si="32"/>
        <v>#DIV/0!</v>
      </c>
      <c r="Q132" s="214" t="e">
        <f t="shared" si="33"/>
        <v>#DIV/0!</v>
      </c>
      <c r="R132" s="35" t="e">
        <f t="shared" si="37"/>
        <v>#DIV/0!</v>
      </c>
      <c r="S132" s="223" t="e">
        <f t="shared" si="34"/>
        <v>#DIV/0!</v>
      </c>
      <c r="T132" s="24" t="e">
        <f t="shared" si="38"/>
        <v>#DIV/0!</v>
      </c>
    </row>
    <row r="133" spans="1:20" x14ac:dyDescent="0.25">
      <c r="A133" s="32" t="s">
        <v>43</v>
      </c>
      <c r="B133" s="30" t="s">
        <v>139</v>
      </c>
      <c r="C133" s="36"/>
      <c r="D133" s="37" t="s">
        <v>69</v>
      </c>
      <c r="E133" s="37" t="s">
        <v>50</v>
      </c>
      <c r="F133" s="39">
        <v>6.1</v>
      </c>
      <c r="G133" s="38" t="s">
        <v>47</v>
      </c>
      <c r="H133" s="172">
        <v>255</v>
      </c>
      <c r="I133" s="32" t="s">
        <v>51</v>
      </c>
      <c r="J133" s="186">
        <v>0</v>
      </c>
      <c r="K133" s="213">
        <v>1</v>
      </c>
      <c r="L133" s="35" t="e">
        <f t="shared" si="30"/>
        <v>#DIV/0!</v>
      </c>
      <c r="M133" s="214" t="e">
        <f t="shared" si="31"/>
        <v>#DIV/0!</v>
      </c>
      <c r="N133" s="186">
        <v>0</v>
      </c>
      <c r="O133" s="213">
        <v>1</v>
      </c>
      <c r="P133" s="35" t="e">
        <f t="shared" si="32"/>
        <v>#DIV/0!</v>
      </c>
      <c r="Q133" s="214" t="e">
        <f t="shared" si="33"/>
        <v>#DIV/0!</v>
      </c>
      <c r="R133" s="35" t="e">
        <f t="shared" si="37"/>
        <v>#DIV/0!</v>
      </c>
      <c r="S133" s="223" t="e">
        <f t="shared" si="34"/>
        <v>#DIV/0!</v>
      </c>
      <c r="T133" s="24" t="e">
        <f t="shared" si="38"/>
        <v>#DIV/0!</v>
      </c>
    </row>
    <row r="134" spans="1:20" s="14" customFormat="1" x14ac:dyDescent="0.25">
      <c r="A134" s="29" t="s">
        <v>43</v>
      </c>
      <c r="B134" s="30" t="s">
        <v>139</v>
      </c>
      <c r="C134" s="31"/>
      <c r="D134" s="37" t="s">
        <v>70</v>
      </c>
      <c r="E134" s="37" t="s">
        <v>50</v>
      </c>
      <c r="F134" s="33">
        <v>11.3</v>
      </c>
      <c r="G134" s="38" t="s">
        <v>47</v>
      </c>
      <c r="H134" s="172">
        <v>255</v>
      </c>
      <c r="I134" s="32" t="s">
        <v>51</v>
      </c>
      <c r="J134" s="186">
        <v>0</v>
      </c>
      <c r="K134" s="213">
        <v>1</v>
      </c>
      <c r="L134" s="35" t="e">
        <f t="shared" si="30"/>
        <v>#DIV/0!</v>
      </c>
      <c r="M134" s="214" t="e">
        <f t="shared" si="31"/>
        <v>#DIV/0!</v>
      </c>
      <c r="N134" s="186">
        <v>0</v>
      </c>
      <c r="O134" s="213">
        <v>1</v>
      </c>
      <c r="P134" s="35" t="e">
        <f t="shared" si="32"/>
        <v>#DIV/0!</v>
      </c>
      <c r="Q134" s="214" t="e">
        <f t="shared" si="33"/>
        <v>#DIV/0!</v>
      </c>
      <c r="R134" s="35" t="e">
        <f t="shared" si="37"/>
        <v>#DIV/0!</v>
      </c>
      <c r="S134" s="223" t="e">
        <f t="shared" si="34"/>
        <v>#DIV/0!</v>
      </c>
      <c r="T134" s="24" t="e">
        <f t="shared" si="38"/>
        <v>#DIV/0!</v>
      </c>
    </row>
    <row r="135" spans="1:20" x14ac:dyDescent="0.25">
      <c r="A135" s="32" t="s">
        <v>43</v>
      </c>
      <c r="B135" s="30" t="s">
        <v>139</v>
      </c>
      <c r="C135" s="36"/>
      <c r="D135" s="37" t="s">
        <v>68</v>
      </c>
      <c r="E135" s="38" t="s">
        <v>46</v>
      </c>
      <c r="F135" s="39">
        <v>122.4</v>
      </c>
      <c r="G135" s="38" t="s">
        <v>61</v>
      </c>
      <c r="H135" s="172">
        <v>255</v>
      </c>
      <c r="I135" s="40" t="s">
        <v>48</v>
      </c>
      <c r="J135" s="186">
        <v>0</v>
      </c>
      <c r="K135" s="213">
        <v>1</v>
      </c>
      <c r="L135" s="35" t="e">
        <f t="shared" si="30"/>
        <v>#DIV/0!</v>
      </c>
      <c r="M135" s="214" t="e">
        <f t="shared" si="31"/>
        <v>#DIV/0!</v>
      </c>
      <c r="N135" s="186">
        <v>0</v>
      </c>
      <c r="O135" s="213">
        <v>1</v>
      </c>
      <c r="P135" s="35" t="e">
        <f t="shared" si="32"/>
        <v>#DIV/0!</v>
      </c>
      <c r="Q135" s="214" t="e">
        <f t="shared" si="33"/>
        <v>#DIV/0!</v>
      </c>
      <c r="R135" s="35" t="e">
        <f t="shared" si="37"/>
        <v>#DIV/0!</v>
      </c>
      <c r="S135" s="223" t="e">
        <f t="shared" si="34"/>
        <v>#DIV/0!</v>
      </c>
      <c r="T135" s="24" t="e">
        <f t="shared" si="38"/>
        <v>#DIV/0!</v>
      </c>
    </row>
    <row r="136" spans="1:20" x14ac:dyDescent="0.25">
      <c r="A136" s="32" t="s">
        <v>43</v>
      </c>
      <c r="B136" s="30" t="s">
        <v>139</v>
      </c>
      <c r="C136" s="36"/>
      <c r="D136" s="37" t="s">
        <v>134</v>
      </c>
      <c r="E136" s="38" t="s">
        <v>84</v>
      </c>
      <c r="F136" s="33">
        <v>3.9</v>
      </c>
      <c r="G136" s="38" t="s">
        <v>47</v>
      </c>
      <c r="H136" s="172">
        <v>255</v>
      </c>
      <c r="I136" s="40" t="s">
        <v>48</v>
      </c>
      <c r="J136" s="186">
        <v>0</v>
      </c>
      <c r="K136" s="213">
        <v>1</v>
      </c>
      <c r="L136" s="35" t="e">
        <f t="shared" si="30"/>
        <v>#DIV/0!</v>
      </c>
      <c r="M136" s="214" t="e">
        <f t="shared" si="31"/>
        <v>#DIV/0!</v>
      </c>
      <c r="N136" s="186">
        <v>0</v>
      </c>
      <c r="O136" s="213">
        <v>1</v>
      </c>
      <c r="P136" s="35" t="e">
        <f t="shared" si="32"/>
        <v>#DIV/0!</v>
      </c>
      <c r="Q136" s="214" t="e">
        <f t="shared" si="33"/>
        <v>#DIV/0!</v>
      </c>
      <c r="R136" s="35" t="e">
        <f t="shared" si="37"/>
        <v>#DIV/0!</v>
      </c>
      <c r="S136" s="223" t="e">
        <f t="shared" si="34"/>
        <v>#DIV/0!</v>
      </c>
      <c r="T136" s="24" t="e">
        <f t="shared" si="38"/>
        <v>#DIV/0!</v>
      </c>
    </row>
    <row r="137" spans="1:20" x14ac:dyDescent="0.25">
      <c r="A137" s="32" t="s">
        <v>43</v>
      </c>
      <c r="B137" s="30" t="s">
        <v>139</v>
      </c>
      <c r="C137" s="31"/>
      <c r="D137" s="37" t="s">
        <v>102</v>
      </c>
      <c r="E137" s="38" t="s">
        <v>46</v>
      </c>
      <c r="F137" s="33">
        <v>16</v>
      </c>
      <c r="G137" s="38" t="s">
        <v>56</v>
      </c>
      <c r="H137" s="172">
        <v>255</v>
      </c>
      <c r="I137" s="40" t="s">
        <v>48</v>
      </c>
      <c r="J137" s="186">
        <v>0</v>
      </c>
      <c r="K137" s="213">
        <v>1</v>
      </c>
      <c r="L137" s="35" t="e">
        <f t="shared" si="30"/>
        <v>#DIV/0!</v>
      </c>
      <c r="M137" s="214" t="e">
        <f t="shared" si="31"/>
        <v>#DIV/0!</v>
      </c>
      <c r="N137" s="186">
        <v>0</v>
      </c>
      <c r="O137" s="213">
        <v>1</v>
      </c>
      <c r="P137" s="35" t="e">
        <f t="shared" si="32"/>
        <v>#DIV/0!</v>
      </c>
      <c r="Q137" s="214" t="e">
        <f t="shared" si="33"/>
        <v>#DIV/0!</v>
      </c>
      <c r="R137" s="35" t="e">
        <f t="shared" si="37"/>
        <v>#DIV/0!</v>
      </c>
      <c r="S137" s="223" t="e">
        <f t="shared" si="34"/>
        <v>#DIV/0!</v>
      </c>
      <c r="T137" s="24" t="e">
        <f t="shared" si="38"/>
        <v>#DIV/0!</v>
      </c>
    </row>
    <row r="138" spans="1:20" x14ac:dyDescent="0.25">
      <c r="A138" s="32" t="s">
        <v>43</v>
      </c>
      <c r="B138" s="30" t="s">
        <v>139</v>
      </c>
      <c r="C138" s="36"/>
      <c r="D138" s="37" t="s">
        <v>188</v>
      </c>
      <c r="E138" s="38" t="s">
        <v>74</v>
      </c>
      <c r="F138" s="33">
        <v>22.7</v>
      </c>
      <c r="G138" s="38" t="s">
        <v>47</v>
      </c>
      <c r="H138" s="172">
        <v>2</v>
      </c>
      <c r="I138" s="40" t="s">
        <v>48</v>
      </c>
      <c r="J138" s="186">
        <v>0</v>
      </c>
      <c r="K138" s="213">
        <v>1</v>
      </c>
      <c r="L138" s="35" t="e">
        <f t="shared" si="30"/>
        <v>#DIV/0!</v>
      </c>
      <c r="M138" s="214" t="e">
        <f t="shared" si="31"/>
        <v>#DIV/0!</v>
      </c>
      <c r="N138" s="186">
        <v>0</v>
      </c>
      <c r="O138" s="213">
        <v>1</v>
      </c>
      <c r="P138" s="35" t="e">
        <f t="shared" si="32"/>
        <v>#DIV/0!</v>
      </c>
      <c r="Q138" s="214" t="e">
        <f t="shared" si="33"/>
        <v>#DIV/0!</v>
      </c>
      <c r="R138" s="35" t="e">
        <f t="shared" si="37"/>
        <v>#DIV/0!</v>
      </c>
      <c r="S138" s="223" t="e">
        <f t="shared" si="34"/>
        <v>#DIV/0!</v>
      </c>
      <c r="T138" s="24" t="e">
        <f t="shared" si="38"/>
        <v>#DIV/0!</v>
      </c>
    </row>
    <row r="139" spans="1:20" x14ac:dyDescent="0.25">
      <c r="A139" s="32" t="s">
        <v>43</v>
      </c>
      <c r="B139" s="30" t="s">
        <v>139</v>
      </c>
      <c r="C139" s="31"/>
      <c r="D139" s="37" t="s">
        <v>135</v>
      </c>
      <c r="E139" s="38" t="s">
        <v>74</v>
      </c>
      <c r="F139" s="33">
        <v>1.2</v>
      </c>
      <c r="G139" s="38" t="s">
        <v>47</v>
      </c>
      <c r="H139" s="73"/>
      <c r="I139" s="32" t="s">
        <v>368</v>
      </c>
      <c r="J139" s="35"/>
      <c r="K139" s="35"/>
      <c r="L139" s="35"/>
      <c r="M139" s="214"/>
      <c r="N139" s="35"/>
      <c r="O139" s="35"/>
      <c r="P139" s="35"/>
      <c r="Q139" s="214"/>
      <c r="R139" s="35"/>
      <c r="S139" s="223"/>
      <c r="T139" s="24"/>
    </row>
    <row r="140" spans="1:20" x14ac:dyDescent="0.25">
      <c r="A140" s="32" t="s">
        <v>43</v>
      </c>
      <c r="B140" s="30" t="s">
        <v>139</v>
      </c>
      <c r="C140" s="36"/>
      <c r="D140" s="37" t="s">
        <v>136</v>
      </c>
      <c r="E140" s="38" t="s">
        <v>74</v>
      </c>
      <c r="F140" s="33">
        <v>4.5999999999999996</v>
      </c>
      <c r="G140" s="38" t="s">
        <v>53</v>
      </c>
      <c r="H140" s="172">
        <v>2</v>
      </c>
      <c r="I140" s="40" t="s">
        <v>48</v>
      </c>
      <c r="J140" s="186">
        <v>0</v>
      </c>
      <c r="K140" s="213">
        <v>1</v>
      </c>
      <c r="L140" s="35" t="e">
        <f t="shared" si="30"/>
        <v>#DIV/0!</v>
      </c>
      <c r="M140" s="214" t="e">
        <f t="shared" si="31"/>
        <v>#DIV/0!</v>
      </c>
      <c r="N140" s="186">
        <v>0</v>
      </c>
      <c r="O140" s="213">
        <v>1</v>
      </c>
      <c r="P140" s="35" t="e">
        <f t="shared" si="32"/>
        <v>#DIV/0!</v>
      </c>
      <c r="Q140" s="214" t="e">
        <f t="shared" si="33"/>
        <v>#DIV/0!</v>
      </c>
      <c r="R140" s="35" t="e">
        <f t="shared" ref="R140:R143" si="39">(L140+P140)*$Q$1</f>
        <v>#DIV/0!</v>
      </c>
      <c r="S140" s="223" t="e">
        <f t="shared" si="34"/>
        <v>#DIV/0!</v>
      </c>
      <c r="T140" s="24" t="e">
        <f t="shared" ref="T140:T143" si="40">M140+Q140+S140</f>
        <v>#DIV/0!</v>
      </c>
    </row>
    <row r="141" spans="1:20" s="14" customFormat="1" x14ac:dyDescent="0.25">
      <c r="A141" s="29" t="s">
        <v>43</v>
      </c>
      <c r="B141" s="30" t="s">
        <v>139</v>
      </c>
      <c r="C141" s="31"/>
      <c r="D141" s="32" t="s">
        <v>137</v>
      </c>
      <c r="E141" s="38" t="s">
        <v>46</v>
      </c>
      <c r="F141" s="227">
        <v>17.97</v>
      </c>
      <c r="G141" s="38" t="s">
        <v>65</v>
      </c>
      <c r="H141" s="172">
        <v>255</v>
      </c>
      <c r="I141" s="40" t="s">
        <v>48</v>
      </c>
      <c r="J141" s="186">
        <v>0</v>
      </c>
      <c r="K141" s="213">
        <v>1</v>
      </c>
      <c r="L141" s="35" t="e">
        <f>(F141*H141)/(J141*K141)</f>
        <v>#DIV/0!</v>
      </c>
      <c r="M141" s="214" t="e">
        <f>L141*$M$1</f>
        <v>#DIV/0!</v>
      </c>
      <c r="N141" s="186">
        <v>0</v>
      </c>
      <c r="O141" s="213">
        <v>1</v>
      </c>
      <c r="P141" s="35" t="e">
        <f>(F141*H141)/(N141*O141)</f>
        <v>#DIV/0!</v>
      </c>
      <c r="Q141" s="214" t="e">
        <f>P141*$M$1</f>
        <v>#DIV/0!</v>
      </c>
      <c r="R141" s="35" t="e">
        <f>(L141+P141)*$Q$1</f>
        <v>#DIV/0!</v>
      </c>
      <c r="S141" s="223" t="e">
        <f>R141*$T$1</f>
        <v>#DIV/0!</v>
      </c>
      <c r="T141" s="24" t="e">
        <f>M141+Q141+S141</f>
        <v>#DIV/0!</v>
      </c>
    </row>
    <row r="142" spans="1:20" x14ac:dyDescent="0.25">
      <c r="A142" s="29" t="s">
        <v>43</v>
      </c>
      <c r="B142" s="30" t="s">
        <v>139</v>
      </c>
      <c r="C142" s="36"/>
      <c r="D142" s="32" t="s">
        <v>141</v>
      </c>
      <c r="E142" s="38" t="s">
        <v>46</v>
      </c>
      <c r="F142" s="225">
        <v>11.55</v>
      </c>
      <c r="G142" s="38" t="s">
        <v>56</v>
      </c>
      <c r="H142" s="226">
        <v>255</v>
      </c>
      <c r="I142" s="40" t="s">
        <v>48</v>
      </c>
      <c r="J142" s="186">
        <v>0</v>
      </c>
      <c r="K142" s="213">
        <v>1</v>
      </c>
      <c r="L142" s="35" t="e">
        <f>(F142*H142)/(J142*K142)</f>
        <v>#DIV/0!</v>
      </c>
      <c r="M142" s="214" t="e">
        <f>L142*$M$1</f>
        <v>#DIV/0!</v>
      </c>
      <c r="N142" s="186">
        <v>0</v>
      </c>
      <c r="O142" s="213">
        <v>1</v>
      </c>
      <c r="P142" s="35" t="e">
        <f>(F142*H142)/(N142*O142)</f>
        <v>#DIV/0!</v>
      </c>
      <c r="Q142" s="214" t="e">
        <f>P142*$M$1</f>
        <v>#DIV/0!</v>
      </c>
      <c r="R142" s="35" t="e">
        <f>(L142+P142)*$Q$1</f>
        <v>#DIV/0!</v>
      </c>
      <c r="S142" s="223" t="e">
        <f>R142*$T$1</f>
        <v>#DIV/0!</v>
      </c>
      <c r="T142" s="24" t="e">
        <f>M142+Q142+S142</f>
        <v>#DIV/0!</v>
      </c>
    </row>
    <row r="143" spans="1:20" x14ac:dyDescent="0.25">
      <c r="A143" s="32" t="s">
        <v>43</v>
      </c>
      <c r="B143" s="34" t="s">
        <v>140</v>
      </c>
      <c r="C143" s="36" t="s">
        <v>189</v>
      </c>
      <c r="D143" s="37" t="s">
        <v>83</v>
      </c>
      <c r="E143" s="38" t="s">
        <v>84</v>
      </c>
      <c r="F143" s="33">
        <v>6</v>
      </c>
      <c r="G143" s="38" t="s">
        <v>56</v>
      </c>
      <c r="H143" s="172">
        <v>156</v>
      </c>
      <c r="I143" s="40" t="s">
        <v>48</v>
      </c>
      <c r="J143" s="186">
        <v>0</v>
      </c>
      <c r="K143" s="213">
        <v>1</v>
      </c>
      <c r="L143" s="35" t="e">
        <f t="shared" si="30"/>
        <v>#DIV/0!</v>
      </c>
      <c r="M143" s="214" t="e">
        <f t="shared" si="31"/>
        <v>#DIV/0!</v>
      </c>
      <c r="N143" s="186">
        <v>0</v>
      </c>
      <c r="O143" s="213">
        <v>1</v>
      </c>
      <c r="P143" s="35" t="e">
        <f t="shared" si="32"/>
        <v>#DIV/0!</v>
      </c>
      <c r="Q143" s="214" t="e">
        <f t="shared" si="33"/>
        <v>#DIV/0!</v>
      </c>
      <c r="R143" s="35" t="e">
        <f t="shared" si="39"/>
        <v>#DIV/0!</v>
      </c>
      <c r="S143" s="223" t="e">
        <f t="shared" si="34"/>
        <v>#DIV/0!</v>
      </c>
      <c r="T143" s="24" t="e">
        <f t="shared" si="40"/>
        <v>#DIV/0!</v>
      </c>
    </row>
    <row r="144" spans="1:20" x14ac:dyDescent="0.25">
      <c r="A144" s="32" t="s">
        <v>43</v>
      </c>
      <c r="B144" s="34" t="s">
        <v>140</v>
      </c>
      <c r="C144" s="36" t="s">
        <v>190</v>
      </c>
      <c r="D144" s="37" t="s">
        <v>191</v>
      </c>
      <c r="E144" s="38" t="s">
        <v>84</v>
      </c>
      <c r="F144" s="33">
        <v>36.200000000000003</v>
      </c>
      <c r="G144" s="38" t="s">
        <v>56</v>
      </c>
      <c r="H144" s="172">
        <v>104</v>
      </c>
      <c r="I144" s="40" t="s">
        <v>48</v>
      </c>
      <c r="J144" s="186">
        <v>0</v>
      </c>
      <c r="K144" s="213">
        <v>1</v>
      </c>
      <c r="L144" s="35" t="e">
        <f t="shared" si="30"/>
        <v>#DIV/0!</v>
      </c>
      <c r="M144" s="214" t="e">
        <f t="shared" si="31"/>
        <v>#DIV/0!</v>
      </c>
      <c r="N144" s="186">
        <v>0</v>
      </c>
      <c r="O144" s="213">
        <v>1</v>
      </c>
      <c r="P144" s="35" t="e">
        <f t="shared" si="32"/>
        <v>#DIV/0!</v>
      </c>
      <c r="Q144" s="214" t="e">
        <f t="shared" si="33"/>
        <v>#DIV/0!</v>
      </c>
      <c r="R144" s="35" t="e">
        <f t="shared" ref="R144:R156" si="41">(L144+P144)*$Q$1</f>
        <v>#DIV/0!</v>
      </c>
      <c r="S144" s="223" t="e">
        <f t="shared" si="34"/>
        <v>#DIV/0!</v>
      </c>
      <c r="T144" s="24" t="e">
        <f t="shared" ref="T144:T156" si="42">M144+Q144+S144</f>
        <v>#DIV/0!</v>
      </c>
    </row>
    <row r="145" spans="1:20" x14ac:dyDescent="0.25">
      <c r="A145" s="32" t="s">
        <v>43</v>
      </c>
      <c r="B145" s="34" t="s">
        <v>140</v>
      </c>
      <c r="C145" s="36" t="s">
        <v>192</v>
      </c>
      <c r="D145" s="37" t="s">
        <v>191</v>
      </c>
      <c r="E145" s="38" t="s">
        <v>84</v>
      </c>
      <c r="F145" s="39">
        <v>25.9</v>
      </c>
      <c r="G145" s="38" t="s">
        <v>56</v>
      </c>
      <c r="H145" s="172">
        <v>104</v>
      </c>
      <c r="I145" s="40" t="s">
        <v>48</v>
      </c>
      <c r="J145" s="186">
        <v>0</v>
      </c>
      <c r="K145" s="213">
        <v>1</v>
      </c>
      <c r="L145" s="35" t="e">
        <f t="shared" si="30"/>
        <v>#DIV/0!</v>
      </c>
      <c r="M145" s="214" t="e">
        <f t="shared" si="31"/>
        <v>#DIV/0!</v>
      </c>
      <c r="N145" s="186">
        <v>0</v>
      </c>
      <c r="O145" s="213">
        <v>1</v>
      </c>
      <c r="P145" s="35" t="e">
        <f t="shared" si="32"/>
        <v>#DIV/0!</v>
      </c>
      <c r="Q145" s="214" t="e">
        <f t="shared" si="33"/>
        <v>#DIV/0!</v>
      </c>
      <c r="R145" s="35" t="e">
        <f t="shared" si="41"/>
        <v>#DIV/0!</v>
      </c>
      <c r="S145" s="223" t="e">
        <f t="shared" si="34"/>
        <v>#DIV/0!</v>
      </c>
      <c r="T145" s="24" t="e">
        <f t="shared" si="42"/>
        <v>#DIV/0!</v>
      </c>
    </row>
    <row r="146" spans="1:20" s="14" customFormat="1" x14ac:dyDescent="0.25">
      <c r="A146" s="29" t="s">
        <v>43</v>
      </c>
      <c r="B146" s="30" t="s">
        <v>140</v>
      </c>
      <c r="C146" s="31" t="s">
        <v>193</v>
      </c>
      <c r="D146" s="32" t="s">
        <v>191</v>
      </c>
      <c r="E146" s="38" t="s">
        <v>84</v>
      </c>
      <c r="F146" s="33">
        <v>20.9</v>
      </c>
      <c r="G146" s="38" t="s">
        <v>56</v>
      </c>
      <c r="H146" s="172">
        <v>104</v>
      </c>
      <c r="I146" s="40" t="s">
        <v>48</v>
      </c>
      <c r="J146" s="186">
        <v>0</v>
      </c>
      <c r="K146" s="213">
        <v>1</v>
      </c>
      <c r="L146" s="35" t="e">
        <f t="shared" si="30"/>
        <v>#DIV/0!</v>
      </c>
      <c r="M146" s="214" t="e">
        <f t="shared" si="31"/>
        <v>#DIV/0!</v>
      </c>
      <c r="N146" s="186">
        <v>0</v>
      </c>
      <c r="O146" s="213">
        <v>1</v>
      </c>
      <c r="P146" s="35" t="e">
        <f t="shared" si="32"/>
        <v>#DIV/0!</v>
      </c>
      <c r="Q146" s="214" t="e">
        <f t="shared" si="33"/>
        <v>#DIV/0!</v>
      </c>
      <c r="R146" s="35" t="e">
        <f t="shared" si="41"/>
        <v>#DIV/0!</v>
      </c>
      <c r="S146" s="223" t="e">
        <f t="shared" si="34"/>
        <v>#DIV/0!</v>
      </c>
      <c r="T146" s="24" t="e">
        <f t="shared" si="42"/>
        <v>#DIV/0!</v>
      </c>
    </row>
    <row r="147" spans="1:20" x14ac:dyDescent="0.25">
      <c r="A147" s="32" t="s">
        <v>43</v>
      </c>
      <c r="B147" s="34" t="s">
        <v>140</v>
      </c>
      <c r="C147" s="36" t="s">
        <v>194</v>
      </c>
      <c r="D147" s="37" t="s">
        <v>83</v>
      </c>
      <c r="E147" s="38" t="s">
        <v>84</v>
      </c>
      <c r="F147" s="39">
        <v>22.8</v>
      </c>
      <c r="G147" s="38" t="s">
        <v>56</v>
      </c>
      <c r="H147" s="172">
        <v>156</v>
      </c>
      <c r="I147" s="40" t="s">
        <v>48</v>
      </c>
      <c r="J147" s="186">
        <v>0</v>
      </c>
      <c r="K147" s="213">
        <v>1</v>
      </c>
      <c r="L147" s="35" t="e">
        <f t="shared" si="30"/>
        <v>#DIV/0!</v>
      </c>
      <c r="M147" s="214" t="e">
        <f t="shared" si="31"/>
        <v>#DIV/0!</v>
      </c>
      <c r="N147" s="186">
        <v>0</v>
      </c>
      <c r="O147" s="213">
        <v>1</v>
      </c>
      <c r="P147" s="35" t="e">
        <f t="shared" si="32"/>
        <v>#DIV/0!</v>
      </c>
      <c r="Q147" s="214" t="e">
        <f t="shared" si="33"/>
        <v>#DIV/0!</v>
      </c>
      <c r="R147" s="35" t="e">
        <f t="shared" si="41"/>
        <v>#DIV/0!</v>
      </c>
      <c r="S147" s="223" t="e">
        <f t="shared" si="34"/>
        <v>#DIV/0!</v>
      </c>
      <c r="T147" s="24" t="e">
        <f t="shared" si="42"/>
        <v>#DIV/0!</v>
      </c>
    </row>
    <row r="148" spans="1:20" s="14" customFormat="1" x14ac:dyDescent="0.25">
      <c r="A148" s="29" t="s">
        <v>43</v>
      </c>
      <c r="B148" s="30" t="s">
        <v>140</v>
      </c>
      <c r="C148" s="31"/>
      <c r="D148" s="32" t="s">
        <v>195</v>
      </c>
      <c r="E148" s="38" t="s">
        <v>84</v>
      </c>
      <c r="F148" s="33">
        <v>14.8</v>
      </c>
      <c r="G148" s="38" t="s">
        <v>56</v>
      </c>
      <c r="H148" s="172">
        <v>156</v>
      </c>
      <c r="I148" s="40" t="s">
        <v>48</v>
      </c>
      <c r="J148" s="186">
        <v>0</v>
      </c>
      <c r="K148" s="213">
        <v>1</v>
      </c>
      <c r="L148" s="35" t="e">
        <f t="shared" si="30"/>
        <v>#DIV/0!</v>
      </c>
      <c r="M148" s="214" t="e">
        <f t="shared" si="31"/>
        <v>#DIV/0!</v>
      </c>
      <c r="N148" s="186">
        <v>0</v>
      </c>
      <c r="O148" s="213">
        <v>1</v>
      </c>
      <c r="P148" s="35" t="e">
        <f t="shared" si="32"/>
        <v>#DIV/0!</v>
      </c>
      <c r="Q148" s="214" t="e">
        <f t="shared" si="33"/>
        <v>#DIV/0!</v>
      </c>
      <c r="R148" s="35" t="e">
        <f t="shared" si="41"/>
        <v>#DIV/0!</v>
      </c>
      <c r="S148" s="223" t="e">
        <f t="shared" si="34"/>
        <v>#DIV/0!</v>
      </c>
      <c r="T148" s="24" t="e">
        <f t="shared" si="42"/>
        <v>#DIV/0!</v>
      </c>
    </row>
    <row r="149" spans="1:20" s="14" customFormat="1" x14ac:dyDescent="0.25">
      <c r="A149" s="32" t="s">
        <v>43</v>
      </c>
      <c r="B149" s="34" t="s">
        <v>140</v>
      </c>
      <c r="C149" s="36"/>
      <c r="D149" s="37" t="s">
        <v>196</v>
      </c>
      <c r="E149" s="38" t="s">
        <v>84</v>
      </c>
      <c r="F149" s="225">
        <v>9.4</v>
      </c>
      <c r="G149" s="38" t="s">
        <v>56</v>
      </c>
      <c r="H149" s="172">
        <v>255</v>
      </c>
      <c r="I149" s="40" t="s">
        <v>48</v>
      </c>
      <c r="J149" s="186">
        <v>0</v>
      </c>
      <c r="K149" s="213">
        <v>1</v>
      </c>
      <c r="L149" s="35" t="e">
        <f t="shared" si="30"/>
        <v>#DIV/0!</v>
      </c>
      <c r="M149" s="214" t="e">
        <f t="shared" si="31"/>
        <v>#DIV/0!</v>
      </c>
      <c r="N149" s="186">
        <v>0</v>
      </c>
      <c r="O149" s="213">
        <v>1</v>
      </c>
      <c r="P149" s="35" t="e">
        <f t="shared" si="32"/>
        <v>#DIV/0!</v>
      </c>
      <c r="Q149" s="214" t="e">
        <f t="shared" si="33"/>
        <v>#DIV/0!</v>
      </c>
      <c r="R149" s="35" t="e">
        <f t="shared" si="41"/>
        <v>#DIV/0!</v>
      </c>
      <c r="S149" s="223" t="e">
        <f t="shared" si="34"/>
        <v>#DIV/0!</v>
      </c>
      <c r="T149" s="24" t="e">
        <f t="shared" si="42"/>
        <v>#DIV/0!</v>
      </c>
    </row>
    <row r="150" spans="1:20" s="14" customFormat="1" x14ac:dyDescent="0.25">
      <c r="A150" s="29" t="s">
        <v>43</v>
      </c>
      <c r="B150" s="30" t="s">
        <v>140</v>
      </c>
      <c r="C150" s="31"/>
      <c r="D150" s="32" t="s">
        <v>197</v>
      </c>
      <c r="E150" s="38" t="s">
        <v>84</v>
      </c>
      <c r="F150" s="33">
        <v>64.8</v>
      </c>
      <c r="G150" s="38" t="s">
        <v>56</v>
      </c>
      <c r="H150" s="172">
        <v>156</v>
      </c>
      <c r="I150" s="40" t="s">
        <v>48</v>
      </c>
      <c r="J150" s="186">
        <v>0</v>
      </c>
      <c r="K150" s="213">
        <v>1</v>
      </c>
      <c r="L150" s="35" t="e">
        <f t="shared" si="30"/>
        <v>#DIV/0!</v>
      </c>
      <c r="M150" s="214" t="e">
        <f t="shared" si="31"/>
        <v>#DIV/0!</v>
      </c>
      <c r="N150" s="186">
        <v>0</v>
      </c>
      <c r="O150" s="213">
        <v>1</v>
      </c>
      <c r="P150" s="35" t="e">
        <f t="shared" si="32"/>
        <v>#DIV/0!</v>
      </c>
      <c r="Q150" s="214" t="e">
        <f t="shared" si="33"/>
        <v>#DIV/0!</v>
      </c>
      <c r="R150" s="35" t="e">
        <f t="shared" si="41"/>
        <v>#DIV/0!</v>
      </c>
      <c r="S150" s="223" t="e">
        <f t="shared" si="34"/>
        <v>#DIV/0!</v>
      </c>
      <c r="T150" s="24" t="e">
        <f t="shared" si="42"/>
        <v>#DIV/0!</v>
      </c>
    </row>
    <row r="151" spans="1:20" s="14" customFormat="1" x14ac:dyDescent="0.25">
      <c r="A151" s="32" t="s">
        <v>43</v>
      </c>
      <c r="B151" s="34" t="s">
        <v>140</v>
      </c>
      <c r="C151" s="36"/>
      <c r="D151" s="37" t="s">
        <v>198</v>
      </c>
      <c r="E151" s="38" t="s">
        <v>84</v>
      </c>
      <c r="F151" s="39">
        <v>132.69999999999999</v>
      </c>
      <c r="G151" s="38" t="s">
        <v>56</v>
      </c>
      <c r="H151" s="172">
        <v>156</v>
      </c>
      <c r="I151" s="40" t="s">
        <v>48</v>
      </c>
      <c r="J151" s="186">
        <v>0</v>
      </c>
      <c r="K151" s="213">
        <v>1</v>
      </c>
      <c r="L151" s="35" t="e">
        <f t="shared" ref="L151:L158" si="43">(F151*H151)/(J151*K151)</f>
        <v>#DIV/0!</v>
      </c>
      <c r="M151" s="214" t="e">
        <f t="shared" ref="M151:M158" si="44">L151*$M$1</f>
        <v>#DIV/0!</v>
      </c>
      <c r="N151" s="186">
        <v>0</v>
      </c>
      <c r="O151" s="213">
        <v>1</v>
      </c>
      <c r="P151" s="35" t="e">
        <f t="shared" ref="P151:P158" si="45">(F151*H151)/(N151*O151)</f>
        <v>#DIV/0!</v>
      </c>
      <c r="Q151" s="214" t="e">
        <f t="shared" ref="Q151:Q158" si="46">P151*$M$1</f>
        <v>#DIV/0!</v>
      </c>
      <c r="R151" s="35" t="e">
        <f t="shared" si="41"/>
        <v>#DIV/0!</v>
      </c>
      <c r="S151" s="223" t="e">
        <f t="shared" ref="S151:S158" si="47">R151*$T$1</f>
        <v>#DIV/0!</v>
      </c>
      <c r="T151" s="24" t="e">
        <f t="shared" si="42"/>
        <v>#DIV/0!</v>
      </c>
    </row>
    <row r="152" spans="1:20" x14ac:dyDescent="0.25">
      <c r="A152" s="32" t="s">
        <v>43</v>
      </c>
      <c r="B152" s="34" t="s">
        <v>140</v>
      </c>
      <c r="C152" s="36"/>
      <c r="D152" s="37" t="s">
        <v>69</v>
      </c>
      <c r="E152" s="37" t="s">
        <v>50</v>
      </c>
      <c r="F152" s="39">
        <v>5.9</v>
      </c>
      <c r="G152" s="38" t="s">
        <v>47</v>
      </c>
      <c r="H152" s="172">
        <v>255</v>
      </c>
      <c r="I152" s="32" t="s">
        <v>51</v>
      </c>
      <c r="J152" s="186">
        <v>0</v>
      </c>
      <c r="K152" s="213">
        <v>1</v>
      </c>
      <c r="L152" s="35" t="e">
        <f t="shared" si="43"/>
        <v>#DIV/0!</v>
      </c>
      <c r="M152" s="214" t="e">
        <f t="shared" si="44"/>
        <v>#DIV/0!</v>
      </c>
      <c r="N152" s="186">
        <v>0</v>
      </c>
      <c r="O152" s="213">
        <v>1</v>
      </c>
      <c r="P152" s="35" t="e">
        <f t="shared" si="45"/>
        <v>#DIV/0!</v>
      </c>
      <c r="Q152" s="214" t="e">
        <f t="shared" si="46"/>
        <v>#DIV/0!</v>
      </c>
      <c r="R152" s="35" t="e">
        <f t="shared" si="41"/>
        <v>#DIV/0!</v>
      </c>
      <c r="S152" s="223" t="e">
        <f t="shared" si="47"/>
        <v>#DIV/0!</v>
      </c>
      <c r="T152" s="24" t="e">
        <f t="shared" si="42"/>
        <v>#DIV/0!</v>
      </c>
    </row>
    <row r="153" spans="1:20" x14ac:dyDescent="0.25">
      <c r="A153" s="32" t="s">
        <v>43</v>
      </c>
      <c r="B153" s="30" t="s">
        <v>140</v>
      </c>
      <c r="C153" s="36"/>
      <c r="D153" s="37" t="s">
        <v>70</v>
      </c>
      <c r="E153" s="37" t="s">
        <v>50</v>
      </c>
      <c r="F153" s="39">
        <v>6.9</v>
      </c>
      <c r="G153" s="38" t="s">
        <v>47</v>
      </c>
      <c r="H153" s="172">
        <v>255</v>
      </c>
      <c r="I153" s="32" t="s">
        <v>51</v>
      </c>
      <c r="J153" s="186">
        <v>0</v>
      </c>
      <c r="K153" s="213">
        <v>1</v>
      </c>
      <c r="L153" s="35" t="e">
        <f t="shared" si="43"/>
        <v>#DIV/0!</v>
      </c>
      <c r="M153" s="214" t="e">
        <f t="shared" si="44"/>
        <v>#DIV/0!</v>
      </c>
      <c r="N153" s="186">
        <v>0</v>
      </c>
      <c r="O153" s="213">
        <v>1</v>
      </c>
      <c r="P153" s="35" t="e">
        <f t="shared" si="45"/>
        <v>#DIV/0!</v>
      </c>
      <c r="Q153" s="214" t="e">
        <f t="shared" si="46"/>
        <v>#DIV/0!</v>
      </c>
      <c r="R153" s="35" t="e">
        <f t="shared" si="41"/>
        <v>#DIV/0!</v>
      </c>
      <c r="S153" s="223" t="e">
        <f t="shared" si="47"/>
        <v>#DIV/0!</v>
      </c>
      <c r="T153" s="24" t="e">
        <f t="shared" si="42"/>
        <v>#DIV/0!</v>
      </c>
    </row>
    <row r="154" spans="1:20" x14ac:dyDescent="0.25">
      <c r="A154" s="32" t="s">
        <v>43</v>
      </c>
      <c r="B154" s="34" t="s">
        <v>140</v>
      </c>
      <c r="C154" s="36"/>
      <c r="D154" s="37" t="s">
        <v>133</v>
      </c>
      <c r="E154" s="38" t="s">
        <v>46</v>
      </c>
      <c r="F154" s="39">
        <v>40</v>
      </c>
      <c r="G154" s="38" t="s">
        <v>65</v>
      </c>
      <c r="H154" s="172">
        <v>255</v>
      </c>
      <c r="I154" s="40" t="s">
        <v>48</v>
      </c>
      <c r="J154" s="186">
        <v>0</v>
      </c>
      <c r="K154" s="213">
        <v>1</v>
      </c>
      <c r="L154" s="35" t="e">
        <f t="shared" si="43"/>
        <v>#DIV/0!</v>
      </c>
      <c r="M154" s="214" t="e">
        <f t="shared" si="44"/>
        <v>#DIV/0!</v>
      </c>
      <c r="N154" s="186">
        <v>0</v>
      </c>
      <c r="O154" s="213">
        <v>1</v>
      </c>
      <c r="P154" s="35" t="e">
        <f t="shared" si="45"/>
        <v>#DIV/0!</v>
      </c>
      <c r="Q154" s="214" t="e">
        <f t="shared" si="46"/>
        <v>#DIV/0!</v>
      </c>
      <c r="R154" s="35" t="e">
        <f t="shared" si="41"/>
        <v>#DIV/0!</v>
      </c>
      <c r="S154" s="223" t="e">
        <f t="shared" si="47"/>
        <v>#DIV/0!</v>
      </c>
      <c r="T154" s="24" t="e">
        <f t="shared" si="42"/>
        <v>#DIV/0!</v>
      </c>
    </row>
    <row r="155" spans="1:20" x14ac:dyDescent="0.25">
      <c r="A155" s="32" t="s">
        <v>43</v>
      </c>
      <c r="B155" s="34" t="s">
        <v>140</v>
      </c>
      <c r="C155" s="36"/>
      <c r="D155" s="37" t="s">
        <v>68</v>
      </c>
      <c r="E155" s="38" t="s">
        <v>46</v>
      </c>
      <c r="F155" s="39">
        <v>61.3</v>
      </c>
      <c r="G155" s="38" t="s">
        <v>56</v>
      </c>
      <c r="H155" s="172">
        <v>255</v>
      </c>
      <c r="I155" s="40" t="s">
        <v>48</v>
      </c>
      <c r="J155" s="186">
        <v>0</v>
      </c>
      <c r="K155" s="213">
        <v>1</v>
      </c>
      <c r="L155" s="35" t="e">
        <f t="shared" si="43"/>
        <v>#DIV/0!</v>
      </c>
      <c r="M155" s="214" t="e">
        <f t="shared" si="44"/>
        <v>#DIV/0!</v>
      </c>
      <c r="N155" s="186">
        <v>0</v>
      </c>
      <c r="O155" s="213">
        <v>1</v>
      </c>
      <c r="P155" s="35" t="e">
        <f t="shared" si="45"/>
        <v>#DIV/0!</v>
      </c>
      <c r="Q155" s="214" t="e">
        <f t="shared" si="46"/>
        <v>#DIV/0!</v>
      </c>
      <c r="R155" s="35" t="e">
        <f t="shared" si="41"/>
        <v>#DIV/0!</v>
      </c>
      <c r="S155" s="223" t="e">
        <f t="shared" si="47"/>
        <v>#DIV/0!</v>
      </c>
      <c r="T155" s="24" t="e">
        <f t="shared" si="42"/>
        <v>#DIV/0!</v>
      </c>
    </row>
    <row r="156" spans="1:20" x14ac:dyDescent="0.25">
      <c r="A156" s="32" t="s">
        <v>43</v>
      </c>
      <c r="B156" s="30" t="s">
        <v>140</v>
      </c>
      <c r="C156" s="36"/>
      <c r="D156" s="37" t="s">
        <v>199</v>
      </c>
      <c r="E156" s="38" t="s">
        <v>84</v>
      </c>
      <c r="F156" s="39">
        <v>2</v>
      </c>
      <c r="G156" s="38" t="s">
        <v>92</v>
      </c>
      <c r="H156" s="172">
        <v>255</v>
      </c>
      <c r="I156" s="40" t="s">
        <v>48</v>
      </c>
      <c r="J156" s="186">
        <v>0</v>
      </c>
      <c r="K156" s="213">
        <v>1</v>
      </c>
      <c r="L156" s="35" t="e">
        <f t="shared" si="43"/>
        <v>#DIV/0!</v>
      </c>
      <c r="M156" s="214" t="e">
        <f t="shared" si="44"/>
        <v>#DIV/0!</v>
      </c>
      <c r="N156" s="186">
        <v>0</v>
      </c>
      <c r="O156" s="213">
        <v>1</v>
      </c>
      <c r="P156" s="35" t="e">
        <f t="shared" si="45"/>
        <v>#DIV/0!</v>
      </c>
      <c r="Q156" s="214" t="e">
        <f t="shared" si="46"/>
        <v>#DIV/0!</v>
      </c>
      <c r="R156" s="35" t="e">
        <f t="shared" si="41"/>
        <v>#DIV/0!</v>
      </c>
      <c r="S156" s="223" t="e">
        <f t="shared" si="47"/>
        <v>#DIV/0!</v>
      </c>
      <c r="T156" s="24" t="e">
        <f t="shared" si="42"/>
        <v>#DIV/0!</v>
      </c>
    </row>
    <row r="157" spans="1:20" x14ac:dyDescent="0.25">
      <c r="A157" s="32" t="s">
        <v>43</v>
      </c>
      <c r="B157" s="34" t="s">
        <v>140</v>
      </c>
      <c r="C157" s="36"/>
      <c r="D157" s="37" t="s">
        <v>135</v>
      </c>
      <c r="E157" s="38" t="s">
        <v>74</v>
      </c>
      <c r="F157" s="39">
        <v>1</v>
      </c>
      <c r="G157" s="38" t="s">
        <v>47</v>
      </c>
      <c r="H157" s="73"/>
      <c r="I157" s="32" t="s">
        <v>368</v>
      </c>
      <c r="J157" s="35"/>
      <c r="K157" s="35"/>
      <c r="L157" s="35"/>
      <c r="M157" s="214"/>
      <c r="N157" s="35"/>
      <c r="O157" s="35"/>
      <c r="P157" s="35"/>
      <c r="Q157" s="214"/>
      <c r="R157" s="35"/>
      <c r="S157" s="223"/>
      <c r="T157" s="24"/>
    </row>
    <row r="158" spans="1:20" x14ac:dyDescent="0.25">
      <c r="A158" s="32" t="s">
        <v>43</v>
      </c>
      <c r="B158" s="34" t="s">
        <v>140</v>
      </c>
      <c r="C158" s="36"/>
      <c r="D158" s="37" t="s">
        <v>136</v>
      </c>
      <c r="E158" s="38" t="s">
        <v>74</v>
      </c>
      <c r="F158" s="39">
        <v>2.2999999999999998</v>
      </c>
      <c r="G158" s="38" t="s">
        <v>53</v>
      </c>
      <c r="H158" s="172">
        <v>2</v>
      </c>
      <c r="I158" s="40" t="s">
        <v>48</v>
      </c>
      <c r="J158" s="186">
        <v>0</v>
      </c>
      <c r="K158" s="213">
        <v>1</v>
      </c>
      <c r="L158" s="35" t="e">
        <f t="shared" si="43"/>
        <v>#DIV/0!</v>
      </c>
      <c r="M158" s="214" t="e">
        <f t="shared" si="44"/>
        <v>#DIV/0!</v>
      </c>
      <c r="N158" s="186">
        <v>0</v>
      </c>
      <c r="O158" s="213">
        <v>1</v>
      </c>
      <c r="P158" s="35" t="e">
        <f t="shared" si="45"/>
        <v>#DIV/0!</v>
      </c>
      <c r="Q158" s="214" t="e">
        <f t="shared" si="46"/>
        <v>#DIV/0!</v>
      </c>
      <c r="R158" s="35" t="e">
        <f t="shared" ref="R158" si="48">(L158+P158)*$Q$1</f>
        <v>#DIV/0!</v>
      </c>
      <c r="S158" s="223" t="e">
        <f t="shared" si="47"/>
        <v>#DIV/0!</v>
      </c>
      <c r="T158" s="24" t="e">
        <f t="shared" ref="T158" si="49">M158+Q158+S158</f>
        <v>#DIV/0!</v>
      </c>
    </row>
    <row r="159" spans="1:20" x14ac:dyDescent="0.25">
      <c r="A159" s="29" t="s">
        <v>43</v>
      </c>
      <c r="B159" s="30" t="s">
        <v>140</v>
      </c>
      <c r="C159" s="36"/>
      <c r="D159" s="32" t="s">
        <v>137</v>
      </c>
      <c r="E159" s="38" t="s">
        <v>46</v>
      </c>
      <c r="F159" s="227">
        <v>17.97</v>
      </c>
      <c r="G159" s="38" t="s">
        <v>65</v>
      </c>
      <c r="H159" s="172">
        <v>255</v>
      </c>
      <c r="I159" s="40" t="s">
        <v>48</v>
      </c>
      <c r="J159" s="186">
        <v>0</v>
      </c>
      <c r="K159" s="213">
        <v>1</v>
      </c>
      <c r="L159" s="35" t="e">
        <f>(F159*H159)/(J159*K159)</f>
        <v>#DIV/0!</v>
      </c>
      <c r="M159" s="214" t="e">
        <f>L159*$M$1</f>
        <v>#DIV/0!</v>
      </c>
      <c r="N159" s="186">
        <v>0</v>
      </c>
      <c r="O159" s="213">
        <v>1</v>
      </c>
      <c r="P159" s="35" t="e">
        <f>(F159*H159)/(N159*O159)</f>
        <v>#DIV/0!</v>
      </c>
      <c r="Q159" s="214" t="e">
        <f>P159*$M$1</f>
        <v>#DIV/0!</v>
      </c>
      <c r="R159" s="35" t="e">
        <f>(L159+P159)*$Q$1</f>
        <v>#DIV/0!</v>
      </c>
      <c r="S159" s="223" t="e">
        <f>R159*$T$1</f>
        <v>#DIV/0!</v>
      </c>
      <c r="T159" s="24" t="e">
        <f>M159+Q159+S159</f>
        <v>#DIV/0!</v>
      </c>
    </row>
    <row r="160" spans="1:20" x14ac:dyDescent="0.25">
      <c r="A160" s="32" t="s">
        <v>43</v>
      </c>
      <c r="B160" s="30" t="s">
        <v>140</v>
      </c>
      <c r="C160" s="36"/>
      <c r="D160" s="32" t="s">
        <v>141</v>
      </c>
      <c r="E160" s="38" t="s">
        <v>46</v>
      </c>
      <c r="F160" s="225">
        <v>11.55</v>
      </c>
      <c r="G160" s="38" t="s">
        <v>56</v>
      </c>
      <c r="H160" s="226">
        <v>255</v>
      </c>
      <c r="I160" s="40" t="s">
        <v>48</v>
      </c>
      <c r="J160" s="186">
        <v>0</v>
      </c>
      <c r="K160" s="213">
        <v>1</v>
      </c>
      <c r="L160" s="35" t="e">
        <f>(F160*H160)/(J160*K160)</f>
        <v>#DIV/0!</v>
      </c>
      <c r="M160" s="214" t="e">
        <f>L160*$M$1</f>
        <v>#DIV/0!</v>
      </c>
      <c r="N160" s="186">
        <v>0</v>
      </c>
      <c r="O160" s="213">
        <v>1</v>
      </c>
      <c r="P160" s="35" t="e">
        <f>(F160*H160)/(N160*O160)</f>
        <v>#DIV/0!</v>
      </c>
      <c r="Q160" s="214" t="e">
        <f>P160*$M$1</f>
        <v>#DIV/0!</v>
      </c>
      <c r="R160" s="35" t="e">
        <f>(L160+P160)*$Q$1</f>
        <v>#DIV/0!</v>
      </c>
      <c r="S160" s="223" t="e">
        <f>R160*$T$1</f>
        <v>#DIV/0!</v>
      </c>
      <c r="T160" s="24" t="e">
        <f>M160+Q160+S160</f>
        <v>#DIV/0!</v>
      </c>
    </row>
    <row r="161" spans="1:20" ht="15.75" thickBot="1" x14ac:dyDescent="0.3"/>
    <row r="162" spans="1:20" ht="15.75" thickBot="1" x14ac:dyDescent="0.3">
      <c r="A162" s="70" t="s">
        <v>365</v>
      </c>
      <c r="B162" s="116"/>
      <c r="C162" s="116"/>
      <c r="D162" s="116"/>
      <c r="E162" s="116"/>
      <c r="F162" s="116"/>
      <c r="G162" s="116"/>
      <c r="H162" s="116"/>
      <c r="I162" s="116"/>
      <c r="J162" s="116"/>
      <c r="K162" s="116"/>
      <c r="L162" s="212" t="e">
        <f>SUM(L6:L160)</f>
        <v>#DIV/0!</v>
      </c>
      <c r="M162" s="217"/>
      <c r="N162" s="116"/>
      <c r="O162" s="116"/>
      <c r="P162" s="212" t="e">
        <f>SUM(P6:P160)</f>
        <v>#DIV/0!</v>
      </c>
      <c r="Q162" s="217"/>
      <c r="R162" s="212" t="e">
        <f>SUM(R6:R160)</f>
        <v>#DIV/0!</v>
      </c>
      <c r="S162" s="224"/>
      <c r="T162" s="71" t="e">
        <f>SUM(T6:T160)</f>
        <v>#DIV/0!</v>
      </c>
    </row>
  </sheetData>
  <autoFilter ref="A4:T160" xr:uid="{DD343895-DA6B-4023-93CD-B5CA639365C3}">
    <filterColumn colId="9" showButton="0"/>
    <filterColumn colId="10" showButton="0"/>
    <filterColumn colId="11" showButton="0"/>
    <filterColumn colId="13" showButton="0"/>
    <filterColumn colId="14" showButton="0"/>
    <filterColumn colId="15" showButton="0"/>
  </autoFilter>
  <mergeCells count="3">
    <mergeCell ref="J4:M4"/>
    <mergeCell ref="N4:Q4"/>
    <mergeCell ref="A1:B1"/>
  </mergeCells>
  <pageMargins left="0.7" right="0.7" top="0.75" bottom="0.75" header="0.3" footer="0.3"/>
  <pageSetup paperSize="9" scale="1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6AFA-5D67-4E35-BA5E-8556FDE7D38F}">
  <dimension ref="A1:K27"/>
  <sheetViews>
    <sheetView showGridLines="0" view="pageBreakPreview" zoomScale="80" zoomScaleNormal="100" zoomScaleSheetLayoutView="80" workbookViewId="0">
      <selection activeCell="B6" sqref="B6"/>
    </sheetView>
  </sheetViews>
  <sheetFormatPr defaultColWidth="8.125" defaultRowHeight="13.5" x14ac:dyDescent="0.25"/>
  <cols>
    <col min="1" max="1" width="35" style="66" bestFit="1" customWidth="1"/>
    <col min="2" max="3" width="21.625" style="65" customWidth="1"/>
    <col min="4" max="5" width="21.625" style="66" customWidth="1"/>
    <col min="6" max="6" width="3.375" style="66" customWidth="1"/>
    <col min="7" max="16384" width="8.125" style="66"/>
  </cols>
  <sheetData>
    <row r="1" spans="1:6" ht="15.75" x14ac:dyDescent="0.25">
      <c r="A1" s="130" t="s">
        <v>200</v>
      </c>
    </row>
    <row r="2" spans="1:6" x14ac:dyDescent="0.25">
      <c r="A2" s="235"/>
      <c r="B2" s="235"/>
      <c r="C2" s="235"/>
      <c r="D2" s="235"/>
      <c r="E2" s="235"/>
      <c r="F2" s="235"/>
    </row>
    <row r="3" spans="1:6" ht="14.25" thickBot="1" x14ac:dyDescent="0.3"/>
    <row r="4" spans="1:6" ht="14.25" thickBot="1" x14ac:dyDescent="0.3">
      <c r="A4" s="232" t="s">
        <v>356</v>
      </c>
      <c r="B4" s="233"/>
      <c r="C4" s="233"/>
      <c r="D4" s="233"/>
      <c r="E4" s="234"/>
    </row>
    <row r="5" spans="1:6" s="67" customFormat="1" ht="66" customHeight="1" x14ac:dyDescent="0.25">
      <c r="A5" s="131" t="s">
        <v>369</v>
      </c>
      <c r="B5" s="158" t="s">
        <v>341</v>
      </c>
      <c r="C5" s="161" t="s">
        <v>36</v>
      </c>
      <c r="D5" s="159" t="s">
        <v>373</v>
      </c>
      <c r="E5" s="160" t="s">
        <v>202</v>
      </c>
    </row>
    <row r="6" spans="1:6" ht="14.25" thickBot="1" x14ac:dyDescent="0.3">
      <c r="A6" s="29" t="s">
        <v>43</v>
      </c>
      <c r="B6" s="176">
        <v>9</v>
      </c>
      <c r="C6" s="177">
        <v>255</v>
      </c>
      <c r="D6" s="211">
        <v>0</v>
      </c>
      <c r="E6" s="72">
        <f>C6*D6</f>
        <v>0</v>
      </c>
    </row>
    <row r="7" spans="1:6" ht="14.25" thickBot="1" x14ac:dyDescent="0.3"/>
    <row r="8" spans="1:6" x14ac:dyDescent="0.25">
      <c r="A8" s="232" t="s">
        <v>370</v>
      </c>
      <c r="B8" s="233"/>
      <c r="C8" s="233"/>
      <c r="D8" s="233"/>
      <c r="E8" s="234"/>
    </row>
    <row r="9" spans="1:6" s="67" customFormat="1" x14ac:dyDescent="0.25">
      <c r="A9" s="161" t="s">
        <v>371</v>
      </c>
      <c r="B9" s="161" t="s">
        <v>372</v>
      </c>
      <c r="C9" s="161" t="s">
        <v>36</v>
      </c>
      <c r="D9" s="209" t="s">
        <v>328</v>
      </c>
      <c r="E9" s="162" t="s">
        <v>202</v>
      </c>
    </row>
    <row r="10" spans="1:6" ht="14.25" thickBot="1" x14ac:dyDescent="0.3">
      <c r="A10" s="29" t="s">
        <v>43</v>
      </c>
      <c r="B10" s="176">
        <v>100</v>
      </c>
      <c r="C10" s="207">
        <v>6</v>
      </c>
      <c r="D10" s="211">
        <v>0</v>
      </c>
      <c r="E10" s="208">
        <f>C10*D10</f>
        <v>0</v>
      </c>
    </row>
    <row r="11" spans="1:6" s="68" customFormat="1" ht="14.25" thickBot="1" x14ac:dyDescent="0.3">
      <c r="A11" s="179"/>
      <c r="B11" s="180"/>
      <c r="C11" s="180"/>
      <c r="D11" s="210"/>
      <c r="E11" s="181"/>
    </row>
    <row r="12" spans="1:6" ht="14.25" thickBot="1" x14ac:dyDescent="0.3">
      <c r="A12" s="232" t="s">
        <v>334</v>
      </c>
      <c r="B12" s="233"/>
      <c r="C12" s="233"/>
      <c r="D12" s="233"/>
      <c r="E12" s="234"/>
    </row>
    <row r="13" spans="1:6" s="67" customFormat="1" ht="34.5" customHeight="1" x14ac:dyDescent="0.25">
      <c r="A13" s="161" t="s">
        <v>335</v>
      </c>
      <c r="B13" s="158" t="s">
        <v>273</v>
      </c>
      <c r="C13" s="161" t="s">
        <v>36</v>
      </c>
      <c r="D13" s="159" t="s">
        <v>328</v>
      </c>
      <c r="E13" s="160" t="s">
        <v>202</v>
      </c>
    </row>
    <row r="14" spans="1:6" ht="14.25" thickBot="1" x14ac:dyDescent="0.3">
      <c r="A14" s="29" t="s">
        <v>43</v>
      </c>
      <c r="B14" s="176">
        <v>180</v>
      </c>
      <c r="C14" s="177">
        <v>2</v>
      </c>
      <c r="D14" s="211">
        <v>0</v>
      </c>
      <c r="E14" s="72">
        <f>C14*D14</f>
        <v>0</v>
      </c>
    </row>
    <row r="15" spans="1:6" ht="14.25" thickBot="1" x14ac:dyDescent="0.3"/>
    <row r="16" spans="1:6" ht="14.25" thickBot="1" x14ac:dyDescent="0.3">
      <c r="A16" s="232" t="s">
        <v>265</v>
      </c>
      <c r="B16" s="233"/>
      <c r="C16" s="233"/>
      <c r="D16" s="233"/>
      <c r="E16" s="234"/>
    </row>
    <row r="17" spans="1:11" s="67" customFormat="1" ht="34.5" customHeight="1" x14ac:dyDescent="0.25">
      <c r="A17" s="161" t="s">
        <v>265</v>
      </c>
      <c r="B17" s="158" t="s">
        <v>273</v>
      </c>
      <c r="C17" s="161" t="s">
        <v>36</v>
      </c>
      <c r="D17" s="159" t="s">
        <v>328</v>
      </c>
      <c r="E17" s="160" t="s">
        <v>202</v>
      </c>
    </row>
    <row r="18" spans="1:11" ht="14.25" thickBot="1" x14ac:dyDescent="0.3">
      <c r="A18" s="29" t="s">
        <v>43</v>
      </c>
      <c r="B18" s="176" t="s">
        <v>340</v>
      </c>
      <c r="C18" s="177">
        <v>2</v>
      </c>
      <c r="D18" s="211">
        <v>0</v>
      </c>
      <c r="E18" s="72">
        <f>C18*D18</f>
        <v>0</v>
      </c>
    </row>
    <row r="19" spans="1:11" ht="14.25" thickBot="1" x14ac:dyDescent="0.3">
      <c r="A19" s="182"/>
      <c r="B19" s="183"/>
      <c r="C19" s="183"/>
      <c r="D19" s="183"/>
      <c r="E19" s="184"/>
    </row>
    <row r="20" spans="1:11" ht="14.25" thickBot="1" x14ac:dyDescent="0.3">
      <c r="A20" s="232" t="s">
        <v>342</v>
      </c>
      <c r="B20" s="233"/>
      <c r="C20" s="233"/>
      <c r="D20" s="233"/>
      <c r="E20" s="234"/>
    </row>
    <row r="21" spans="1:11" s="67" customFormat="1" ht="34.5" customHeight="1" x14ac:dyDescent="0.25">
      <c r="A21" s="161" t="s">
        <v>329</v>
      </c>
      <c r="B21" s="158" t="s">
        <v>201</v>
      </c>
      <c r="C21" s="158" t="s">
        <v>36</v>
      </c>
      <c r="D21" s="159" t="s">
        <v>328</v>
      </c>
      <c r="E21" s="160" t="s">
        <v>202</v>
      </c>
    </row>
    <row r="22" spans="1:11" ht="14.25" thickBot="1" x14ac:dyDescent="0.3">
      <c r="A22" s="29" t="s">
        <v>43</v>
      </c>
      <c r="B22" s="178">
        <v>86.9</v>
      </c>
      <c r="C22" s="177">
        <v>4</v>
      </c>
      <c r="D22" s="211">
        <v>0</v>
      </c>
      <c r="E22" s="72">
        <f>C22*D22</f>
        <v>0</v>
      </c>
      <c r="K22" s="67"/>
    </row>
    <row r="25" spans="1:11" ht="15.75" thickBot="1" x14ac:dyDescent="0.3">
      <c r="E25"/>
    </row>
    <row r="26" spans="1:11" ht="14.25" thickBot="1" x14ac:dyDescent="0.3">
      <c r="A26" s="70" t="s">
        <v>339</v>
      </c>
      <c r="B26" s="116"/>
      <c r="C26" s="116"/>
      <c r="D26" s="71"/>
      <c r="E26" s="71">
        <f>E10+E6+E14+E18+E22</f>
        <v>0</v>
      </c>
    </row>
    <row r="27" spans="1:11" ht="15" x14ac:dyDescent="0.25">
      <c r="E27"/>
    </row>
  </sheetData>
  <mergeCells count="6">
    <mergeCell ref="A4:E4"/>
    <mergeCell ref="A2:F2"/>
    <mergeCell ref="A8:E8"/>
    <mergeCell ref="A16:E16"/>
    <mergeCell ref="A20:E20"/>
    <mergeCell ref="A12:E12"/>
  </mergeCell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E63F-D309-4724-BAB4-BEB0FA536029}">
  <dimension ref="A1:E202"/>
  <sheetViews>
    <sheetView view="pageBreakPreview" zoomScale="80" zoomScaleNormal="70" zoomScaleSheetLayoutView="80" workbookViewId="0">
      <selection activeCell="C17" sqref="C17"/>
    </sheetView>
  </sheetViews>
  <sheetFormatPr defaultColWidth="8.125" defaultRowHeight="13.5" x14ac:dyDescent="0.25"/>
  <cols>
    <col min="1" max="1" width="70.625" style="78" customWidth="1"/>
    <col min="2" max="2" width="96.625" style="78" customWidth="1"/>
    <col min="3" max="3" width="16.625" style="78" bestFit="1" customWidth="1"/>
    <col min="4" max="5" width="16.125" style="78" customWidth="1"/>
    <col min="6" max="6" width="2.875" style="78" customWidth="1"/>
    <col min="7" max="16384" width="8.125" style="78"/>
  </cols>
  <sheetData>
    <row r="1" spans="1:5" s="69" customFormat="1" ht="15.75" x14ac:dyDescent="0.25">
      <c r="A1" s="130" t="s">
        <v>203</v>
      </c>
      <c r="C1" s="264"/>
      <c r="D1" s="264"/>
      <c r="E1" s="264"/>
    </row>
    <row r="2" spans="1:5" s="69" customFormat="1" x14ac:dyDescent="0.25">
      <c r="A2" s="87" t="s">
        <v>204</v>
      </c>
      <c r="C2" s="163"/>
      <c r="D2" s="163"/>
      <c r="E2" s="163"/>
    </row>
    <row r="3" spans="1:5" s="66" customFormat="1" x14ac:dyDescent="0.25">
      <c r="A3" s="88"/>
      <c r="B3" s="89"/>
      <c r="C3" s="89"/>
      <c r="D3" s="76"/>
      <c r="E3" s="76"/>
    </row>
    <row r="4" spans="1:5" ht="15" customHeight="1" x14ac:dyDescent="0.25">
      <c r="A4" s="132" t="s">
        <v>205</v>
      </c>
      <c r="B4" s="133" t="s">
        <v>206</v>
      </c>
      <c r="C4" s="132" t="s">
        <v>207</v>
      </c>
      <c r="D4" s="132" t="s">
        <v>208</v>
      </c>
      <c r="E4" s="132" t="s">
        <v>209</v>
      </c>
    </row>
    <row r="5" spans="1:5" ht="15" customHeight="1" x14ac:dyDescent="0.25">
      <c r="A5" s="83" t="s">
        <v>210</v>
      </c>
      <c r="B5" s="84" t="s">
        <v>211</v>
      </c>
      <c r="C5" s="206">
        <v>0</v>
      </c>
      <c r="D5" s="206">
        <v>0</v>
      </c>
      <c r="E5" s="206">
        <v>0</v>
      </c>
    </row>
    <row r="6" spans="1:5" ht="15" customHeight="1" x14ac:dyDescent="0.25">
      <c r="A6" s="83" t="s">
        <v>210</v>
      </c>
      <c r="B6" s="84" t="s">
        <v>212</v>
      </c>
      <c r="C6" s="206">
        <v>0</v>
      </c>
      <c r="D6" s="206">
        <v>0</v>
      </c>
      <c r="E6" s="206">
        <v>0</v>
      </c>
    </row>
    <row r="7" spans="1:5" ht="15" customHeight="1" x14ac:dyDescent="0.25">
      <c r="A7" s="83" t="s">
        <v>213</v>
      </c>
      <c r="B7" s="84" t="s">
        <v>214</v>
      </c>
      <c r="C7" s="206">
        <v>0</v>
      </c>
      <c r="D7" s="206">
        <v>0</v>
      </c>
      <c r="E7" s="206">
        <v>0</v>
      </c>
    </row>
    <row r="8" spans="1:5" ht="15" customHeight="1" x14ac:dyDescent="0.25">
      <c r="A8" s="83" t="s">
        <v>215</v>
      </c>
      <c r="B8" s="84" t="s">
        <v>216</v>
      </c>
      <c r="C8" s="206">
        <v>0</v>
      </c>
      <c r="D8" s="206">
        <v>0</v>
      </c>
      <c r="E8" s="206">
        <v>0</v>
      </c>
    </row>
    <row r="9" spans="1:5" ht="15" customHeight="1" x14ac:dyDescent="0.25">
      <c r="A9" s="83" t="s">
        <v>217</v>
      </c>
      <c r="B9" s="84" t="s">
        <v>218</v>
      </c>
      <c r="C9" s="206">
        <v>0</v>
      </c>
      <c r="D9" s="206">
        <v>0</v>
      </c>
      <c r="E9" s="206">
        <v>0</v>
      </c>
    </row>
    <row r="10" spans="1:5" ht="15" customHeight="1" x14ac:dyDescent="0.25">
      <c r="A10" s="83" t="s">
        <v>219</v>
      </c>
      <c r="B10" s="84" t="s">
        <v>220</v>
      </c>
      <c r="C10" s="206">
        <v>0</v>
      </c>
      <c r="D10" s="206">
        <v>0</v>
      </c>
      <c r="E10" s="206">
        <v>0</v>
      </c>
    </row>
    <row r="11" spans="1:5" ht="15" customHeight="1" x14ac:dyDescent="0.25">
      <c r="A11" s="133" t="s">
        <v>221</v>
      </c>
      <c r="B11" s="133" t="s">
        <v>206</v>
      </c>
      <c r="C11" s="133" t="s">
        <v>207</v>
      </c>
      <c r="D11" s="133" t="s">
        <v>222</v>
      </c>
      <c r="E11" s="133" t="s">
        <v>223</v>
      </c>
    </row>
    <row r="12" spans="1:5" s="185" customFormat="1" ht="15" customHeight="1" x14ac:dyDescent="0.25">
      <c r="A12" s="83" t="s">
        <v>225</v>
      </c>
      <c r="B12" s="84" t="s">
        <v>226</v>
      </c>
      <c r="C12" s="206">
        <v>0</v>
      </c>
      <c r="D12" s="206">
        <v>0</v>
      </c>
      <c r="E12" s="206">
        <v>0</v>
      </c>
    </row>
    <row r="13" spans="1:5" ht="15" customHeight="1" x14ac:dyDescent="0.25">
      <c r="A13" s="83" t="s">
        <v>227</v>
      </c>
      <c r="B13" s="84" t="s">
        <v>228</v>
      </c>
      <c r="C13" s="206">
        <v>0</v>
      </c>
      <c r="D13" s="206">
        <v>0</v>
      </c>
      <c r="E13" s="206">
        <v>0</v>
      </c>
    </row>
    <row r="14" spans="1:5" ht="15" customHeight="1" x14ac:dyDescent="0.25">
      <c r="A14" s="83" t="s">
        <v>229</v>
      </c>
      <c r="B14" s="84" t="s">
        <v>230</v>
      </c>
      <c r="C14" s="206">
        <v>0</v>
      </c>
      <c r="D14" s="206">
        <v>0</v>
      </c>
      <c r="E14" s="206">
        <v>0</v>
      </c>
    </row>
    <row r="15" spans="1:5" x14ac:dyDescent="0.25">
      <c r="A15" s="83" t="s">
        <v>231</v>
      </c>
      <c r="B15" s="84" t="s">
        <v>232</v>
      </c>
      <c r="C15" s="206">
        <v>0</v>
      </c>
      <c r="D15" s="206">
        <v>0</v>
      </c>
      <c r="E15" s="206">
        <v>0</v>
      </c>
    </row>
    <row r="16" spans="1:5" ht="15" customHeight="1" x14ac:dyDescent="0.25">
      <c r="A16" s="83" t="s">
        <v>233</v>
      </c>
      <c r="B16" s="84" t="s">
        <v>230</v>
      </c>
      <c r="C16" s="206">
        <v>0</v>
      </c>
      <c r="D16" s="206">
        <v>0</v>
      </c>
      <c r="E16" s="206">
        <v>0</v>
      </c>
    </row>
    <row r="17" spans="1:5" ht="15" customHeight="1" x14ac:dyDescent="0.25">
      <c r="A17" s="83" t="s">
        <v>234</v>
      </c>
      <c r="B17" s="84" t="s">
        <v>232</v>
      </c>
      <c r="C17" s="206">
        <v>0</v>
      </c>
      <c r="D17" s="206">
        <v>0</v>
      </c>
      <c r="E17" s="206">
        <v>0</v>
      </c>
    </row>
    <row r="18" spans="1:5" ht="15" customHeight="1" x14ac:dyDescent="0.25">
      <c r="A18" s="83" t="s">
        <v>199</v>
      </c>
      <c r="B18" s="84" t="s">
        <v>235</v>
      </c>
      <c r="C18" s="206">
        <v>0</v>
      </c>
      <c r="D18" s="206">
        <v>0</v>
      </c>
      <c r="E18" s="206">
        <v>0</v>
      </c>
    </row>
    <row r="19" spans="1:5" ht="15" customHeight="1" x14ac:dyDescent="0.25">
      <c r="A19" s="83" t="s">
        <v>236</v>
      </c>
      <c r="B19" s="84" t="s">
        <v>237</v>
      </c>
      <c r="C19" s="206">
        <v>0</v>
      </c>
      <c r="D19" s="206">
        <v>0</v>
      </c>
      <c r="E19" s="206">
        <v>0</v>
      </c>
    </row>
    <row r="20" spans="1:5" ht="15" customHeight="1" x14ac:dyDescent="0.25">
      <c r="A20" s="83" t="s">
        <v>238</v>
      </c>
      <c r="B20" s="84" t="s">
        <v>239</v>
      </c>
      <c r="C20" s="206">
        <v>0</v>
      </c>
      <c r="D20" s="206">
        <v>0</v>
      </c>
      <c r="E20" s="206">
        <v>0</v>
      </c>
    </row>
    <row r="21" spans="1:5" ht="15" customHeight="1" x14ac:dyDescent="0.25">
      <c r="A21" s="83" t="s">
        <v>240</v>
      </c>
      <c r="B21" s="84" t="s">
        <v>241</v>
      </c>
      <c r="C21" s="206">
        <v>0</v>
      </c>
      <c r="D21" s="206">
        <v>0</v>
      </c>
      <c r="E21" s="206">
        <v>0</v>
      </c>
    </row>
    <row r="22" spans="1:5" ht="15" customHeight="1" x14ac:dyDescent="0.25">
      <c r="A22" s="83" t="s">
        <v>242</v>
      </c>
      <c r="B22" s="84" t="s">
        <v>241</v>
      </c>
      <c r="C22" s="206">
        <v>0</v>
      </c>
      <c r="D22" s="206">
        <v>0</v>
      </c>
      <c r="E22" s="206">
        <v>0</v>
      </c>
    </row>
    <row r="23" spans="1:5" ht="15" customHeight="1" x14ac:dyDescent="0.25">
      <c r="A23" s="83" t="s">
        <v>243</v>
      </c>
      <c r="B23" s="84" t="s">
        <v>244</v>
      </c>
      <c r="C23" s="206">
        <v>0</v>
      </c>
      <c r="D23" s="206">
        <v>0</v>
      </c>
      <c r="E23" s="206">
        <v>0</v>
      </c>
    </row>
    <row r="24" spans="1:5" s="79" customFormat="1" ht="15" customHeight="1" x14ac:dyDescent="0.25">
      <c r="A24" s="132" t="s">
        <v>221</v>
      </c>
      <c r="B24" s="132" t="s">
        <v>245</v>
      </c>
      <c r="C24" s="132" t="s">
        <v>246</v>
      </c>
      <c r="D24" s="132" t="s">
        <v>247</v>
      </c>
      <c r="E24" s="132" t="s">
        <v>248</v>
      </c>
    </row>
    <row r="25" spans="1:5" ht="15" customHeight="1" x14ac:dyDescent="0.25">
      <c r="A25" s="83" t="s">
        <v>249</v>
      </c>
      <c r="B25" s="84" t="s">
        <v>250</v>
      </c>
      <c r="C25" s="206">
        <v>0</v>
      </c>
      <c r="D25" s="206">
        <v>0</v>
      </c>
      <c r="E25" s="206">
        <v>0</v>
      </c>
    </row>
    <row r="26" spans="1:5" ht="15" customHeight="1" x14ac:dyDescent="0.25">
      <c r="A26" s="83" t="s">
        <v>374</v>
      </c>
      <c r="B26" s="84" t="s">
        <v>375</v>
      </c>
      <c r="C26" s="206">
        <v>0</v>
      </c>
      <c r="D26" s="206">
        <v>0</v>
      </c>
      <c r="E26" s="206">
        <v>0</v>
      </c>
    </row>
    <row r="27" spans="1:5" ht="15" customHeight="1" x14ac:dyDescent="0.25">
      <c r="A27" s="83" t="s">
        <v>251</v>
      </c>
      <c r="B27" s="84" t="s">
        <v>252</v>
      </c>
      <c r="C27" s="206">
        <v>0</v>
      </c>
      <c r="D27" s="206">
        <v>0</v>
      </c>
      <c r="E27" s="206">
        <v>0</v>
      </c>
    </row>
    <row r="28" spans="1:5" ht="15" customHeight="1" x14ac:dyDescent="0.25">
      <c r="A28" s="83" t="s">
        <v>253</v>
      </c>
      <c r="B28" s="84" t="s">
        <v>254</v>
      </c>
      <c r="C28" s="206">
        <v>0</v>
      </c>
      <c r="D28" s="206">
        <v>0</v>
      </c>
      <c r="E28" s="206">
        <v>0</v>
      </c>
    </row>
    <row r="29" spans="1:5" ht="15" customHeight="1" x14ac:dyDescent="0.25">
      <c r="A29" s="83" t="s">
        <v>255</v>
      </c>
      <c r="B29" s="84" t="s">
        <v>256</v>
      </c>
      <c r="C29" s="206">
        <v>0</v>
      </c>
      <c r="D29" s="206">
        <v>0</v>
      </c>
      <c r="E29" s="206">
        <v>0</v>
      </c>
    </row>
    <row r="30" spans="1:5" ht="15" customHeight="1" x14ac:dyDescent="0.25">
      <c r="A30" s="83" t="s">
        <v>376</v>
      </c>
      <c r="B30" s="84" t="s">
        <v>257</v>
      </c>
      <c r="C30" s="206">
        <v>0</v>
      </c>
      <c r="D30" s="206">
        <v>0</v>
      </c>
      <c r="E30" s="206">
        <v>0</v>
      </c>
    </row>
    <row r="31" spans="1:5" s="80" customFormat="1" ht="15" customHeight="1" x14ac:dyDescent="0.25">
      <c r="A31" s="133" t="s">
        <v>258</v>
      </c>
      <c r="B31" s="133" t="s">
        <v>245</v>
      </c>
      <c r="C31" s="133" t="s">
        <v>259</v>
      </c>
      <c r="D31" s="133"/>
      <c r="E31" s="133"/>
    </row>
    <row r="32" spans="1:5" ht="15" customHeight="1" x14ac:dyDescent="0.25">
      <c r="A32" s="83" t="s">
        <v>260</v>
      </c>
      <c r="B32" s="84" t="s">
        <v>261</v>
      </c>
      <c r="C32" s="206">
        <v>0</v>
      </c>
      <c r="D32" s="90"/>
      <c r="E32" s="90"/>
    </row>
    <row r="33" spans="1:5" ht="15" customHeight="1" x14ac:dyDescent="0.25">
      <c r="A33" s="188" t="s">
        <v>355</v>
      </c>
      <c r="B33" s="189" t="s">
        <v>357</v>
      </c>
      <c r="C33" s="206">
        <v>0</v>
      </c>
      <c r="D33" s="90"/>
      <c r="E33" s="90"/>
    </row>
    <row r="34" spans="1:5" s="80" customFormat="1" ht="15" customHeight="1" x14ac:dyDescent="0.25">
      <c r="A34" s="133" t="s">
        <v>221</v>
      </c>
      <c r="B34" s="133" t="s">
        <v>245</v>
      </c>
      <c r="C34" s="133" t="s">
        <v>262</v>
      </c>
      <c r="D34" s="133"/>
      <c r="E34" s="133"/>
    </row>
    <row r="35" spans="1:5" ht="15" customHeight="1" x14ac:dyDescent="0.25">
      <c r="A35" s="83" t="s">
        <v>263</v>
      </c>
      <c r="B35" s="84" t="s">
        <v>264</v>
      </c>
      <c r="C35" s="206">
        <v>0</v>
      </c>
      <c r="D35" s="90"/>
      <c r="E35" s="90"/>
    </row>
    <row r="36" spans="1:5" ht="15" customHeight="1" x14ac:dyDescent="0.25">
      <c r="A36" s="83" t="s">
        <v>54</v>
      </c>
      <c r="B36" s="84" t="s">
        <v>326</v>
      </c>
      <c r="C36" s="206">
        <v>0</v>
      </c>
      <c r="D36" s="90"/>
      <c r="E36" s="90"/>
    </row>
    <row r="37" spans="1:5" s="79" customFormat="1" ht="15" customHeight="1" x14ac:dyDescent="0.25">
      <c r="A37" s="132" t="s">
        <v>266</v>
      </c>
      <c r="B37" s="133" t="s">
        <v>267</v>
      </c>
      <c r="C37" s="132" t="s">
        <v>207</v>
      </c>
      <c r="D37" s="132" t="s">
        <v>268</v>
      </c>
      <c r="E37" s="132" t="s">
        <v>269</v>
      </c>
    </row>
    <row r="38" spans="1:5" ht="15" customHeight="1" x14ac:dyDescent="0.25">
      <c r="A38" s="83" t="s">
        <v>270</v>
      </c>
      <c r="B38" s="84" t="s">
        <v>224</v>
      </c>
      <c r="C38" s="91"/>
      <c r="D38" s="91"/>
      <c r="E38" s="206">
        <v>0</v>
      </c>
    </row>
    <row r="39" spans="1:5" ht="15" customHeight="1" x14ac:dyDescent="0.25">
      <c r="A39" s="83" t="s">
        <v>271</v>
      </c>
      <c r="B39" s="84" t="s">
        <v>224</v>
      </c>
      <c r="C39" s="206">
        <v>0</v>
      </c>
      <c r="D39" s="206">
        <v>0</v>
      </c>
      <c r="E39" s="206">
        <v>0</v>
      </c>
    </row>
    <row r="40" spans="1:5" ht="15" customHeight="1" x14ac:dyDescent="0.25">
      <c r="A40" s="85" t="s">
        <v>73</v>
      </c>
      <c r="B40" s="86" t="s">
        <v>224</v>
      </c>
      <c r="C40" s="206">
        <v>0</v>
      </c>
      <c r="D40" s="206">
        <v>0</v>
      </c>
      <c r="E40" s="206">
        <v>0</v>
      </c>
    </row>
    <row r="41" spans="1:5" ht="15" customHeight="1" x14ac:dyDescent="0.25">
      <c r="B41" s="77"/>
      <c r="C41" s="77"/>
      <c r="D41" s="77"/>
      <c r="E41" s="77"/>
    </row>
    <row r="42" spans="1:5" ht="15" customHeight="1" x14ac:dyDescent="0.25">
      <c r="A42" s="77"/>
    </row>
    <row r="43" spans="1:5" ht="15" customHeight="1" x14ac:dyDescent="0.25"/>
    <row r="44" spans="1:5" ht="15" customHeight="1" x14ac:dyDescent="0.25"/>
    <row r="45" spans="1:5" ht="15" customHeight="1" x14ac:dyDescent="0.25">
      <c r="A45" s="187"/>
    </row>
    <row r="46" spans="1:5" ht="15" customHeight="1" x14ac:dyDescent="0.25"/>
    <row r="47" spans="1:5" ht="15" customHeight="1" x14ac:dyDescent="0.25"/>
    <row r="48" spans="1:5"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202" spans="5:5" x14ac:dyDescent="0.25">
      <c r="E202" s="81"/>
    </row>
  </sheetData>
  <mergeCells count="1">
    <mergeCell ref="C1:E1"/>
  </mergeCells>
  <pageMargins left="0.7" right="0.7" top="0.75" bottom="0.75" header="0.3" footer="0.3"/>
  <pageSetup paperSize="9" scale="3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2F2B-6A9D-48B4-8358-A78EF9B0AC7C}">
  <dimension ref="A1:H25"/>
  <sheetViews>
    <sheetView showGridLines="0" view="pageBreakPreview" zoomScale="85" zoomScaleNormal="100" zoomScaleSheetLayoutView="85" workbookViewId="0">
      <selection activeCell="B10" sqref="B10"/>
    </sheetView>
  </sheetViews>
  <sheetFormatPr defaultColWidth="8.125" defaultRowHeight="13.5" x14ac:dyDescent="0.25"/>
  <cols>
    <col min="1" max="1" width="35.5" style="66" customWidth="1"/>
    <col min="2" max="2" width="28.625" style="66" customWidth="1"/>
    <col min="3" max="4" width="10" style="66" customWidth="1"/>
    <col min="5" max="5" width="16.125" style="66" customWidth="1"/>
    <col min="6" max="6" width="3.125" style="66" customWidth="1"/>
    <col min="7" max="7" width="17.375" style="66" customWidth="1"/>
    <col min="8" max="8" width="5.5" style="66" customWidth="1"/>
    <col min="9" max="16384" width="8.125" style="66"/>
  </cols>
  <sheetData>
    <row r="1" spans="1:8" ht="15.75" x14ac:dyDescent="0.25">
      <c r="A1" s="134" t="s">
        <v>350</v>
      </c>
      <c r="B1" s="68"/>
    </row>
    <row r="2" spans="1:8" x14ac:dyDescent="0.25">
      <c r="A2" s="265"/>
      <c r="B2" s="265"/>
      <c r="C2" s="265"/>
      <c r="D2" s="265"/>
      <c r="E2" s="265"/>
      <c r="F2" s="265"/>
      <c r="G2" s="265"/>
      <c r="H2" s="265"/>
    </row>
    <row r="4" spans="1:8" ht="27" x14ac:dyDescent="0.25">
      <c r="A4" s="135" t="s">
        <v>7</v>
      </c>
      <c r="B4" s="136" t="s">
        <v>272</v>
      </c>
      <c r="C4" s="266" t="s">
        <v>273</v>
      </c>
      <c r="D4" s="266"/>
      <c r="E4" s="135" t="s">
        <v>14</v>
      </c>
    </row>
    <row r="5" spans="1:8" x14ac:dyDescent="0.25">
      <c r="A5" s="32" t="s">
        <v>274</v>
      </c>
      <c r="B5" s="205">
        <v>0</v>
      </c>
      <c r="C5" s="32">
        <v>25</v>
      </c>
      <c r="D5" s="32" t="s">
        <v>275</v>
      </c>
      <c r="E5" s="74">
        <f>B5*C5*12</f>
        <v>0</v>
      </c>
    </row>
    <row r="6" spans="1:8" x14ac:dyDescent="0.25">
      <c r="A6" s="32" t="s">
        <v>276</v>
      </c>
      <c r="B6" s="205">
        <v>0</v>
      </c>
      <c r="C6" s="32">
        <v>11</v>
      </c>
      <c r="D6" s="32" t="s">
        <v>275</v>
      </c>
      <c r="E6" s="74">
        <f t="shared" ref="E6:E12" si="0">B6*C6*12</f>
        <v>0</v>
      </c>
    </row>
    <row r="7" spans="1:8" x14ac:dyDescent="0.25">
      <c r="A7" s="32" t="s">
        <v>277</v>
      </c>
      <c r="B7" s="205">
        <v>0</v>
      </c>
      <c r="C7" s="32">
        <v>11</v>
      </c>
      <c r="D7" s="32" t="s">
        <v>275</v>
      </c>
      <c r="E7" s="74">
        <f t="shared" si="0"/>
        <v>0</v>
      </c>
    </row>
    <row r="8" spans="1:8" x14ac:dyDescent="0.25">
      <c r="A8" s="32" t="s">
        <v>351</v>
      </c>
      <c r="B8" s="205">
        <v>0</v>
      </c>
      <c r="C8" s="32">
        <v>25</v>
      </c>
      <c r="D8" s="32" t="s">
        <v>275</v>
      </c>
      <c r="E8" s="74">
        <f t="shared" si="0"/>
        <v>0</v>
      </c>
    </row>
    <row r="9" spans="1:8" x14ac:dyDescent="0.25">
      <c r="A9" s="32" t="s">
        <v>278</v>
      </c>
      <c r="B9" s="205">
        <v>0</v>
      </c>
      <c r="C9" s="32">
        <v>15</v>
      </c>
      <c r="D9" s="32" t="s">
        <v>275</v>
      </c>
      <c r="E9" s="74">
        <f t="shared" si="0"/>
        <v>0</v>
      </c>
    </row>
    <row r="10" spans="1:8" x14ac:dyDescent="0.25">
      <c r="A10" s="32" t="s">
        <v>279</v>
      </c>
      <c r="B10" s="205">
        <v>0</v>
      </c>
      <c r="C10" s="32">
        <v>25</v>
      </c>
      <c r="D10" s="32" t="s">
        <v>275</v>
      </c>
      <c r="E10" s="74">
        <f t="shared" si="0"/>
        <v>0</v>
      </c>
    </row>
    <row r="11" spans="1:8" x14ac:dyDescent="0.25">
      <c r="A11" s="32" t="s">
        <v>280</v>
      </c>
      <c r="B11" s="205">
        <v>0</v>
      </c>
      <c r="C11" s="32">
        <v>25</v>
      </c>
      <c r="D11" s="32" t="s">
        <v>275</v>
      </c>
      <c r="E11" s="74">
        <f t="shared" si="0"/>
        <v>0</v>
      </c>
    </row>
    <row r="12" spans="1:8" x14ac:dyDescent="0.25">
      <c r="A12" s="32" t="s">
        <v>352</v>
      </c>
      <c r="B12" s="205">
        <v>0</v>
      </c>
      <c r="C12" s="32">
        <v>11</v>
      </c>
      <c r="D12" s="32" t="s">
        <v>281</v>
      </c>
      <c r="E12" s="74">
        <f t="shared" si="0"/>
        <v>0</v>
      </c>
    </row>
    <row r="13" spans="1:8" ht="14.25" thickBot="1" x14ac:dyDescent="0.3"/>
    <row r="14" spans="1:8" ht="14.25" thickBot="1" x14ac:dyDescent="0.3">
      <c r="A14" s="267" t="s">
        <v>353</v>
      </c>
      <c r="B14" s="268"/>
      <c r="C14" s="268"/>
      <c r="D14" s="268"/>
      <c r="E14" s="75">
        <f>SUM(E5:E12)</f>
        <v>0</v>
      </c>
    </row>
    <row r="17" spans="1:5" x14ac:dyDescent="0.25">
      <c r="A17" s="68" t="s">
        <v>379</v>
      </c>
    </row>
    <row r="18" spans="1:5" x14ac:dyDescent="0.25">
      <c r="A18" s="135" t="s">
        <v>7</v>
      </c>
      <c r="B18" s="136" t="s">
        <v>378</v>
      </c>
      <c r="C18" s="266"/>
      <c r="D18" s="266"/>
      <c r="E18" s="135"/>
    </row>
    <row r="19" spans="1:5" x14ac:dyDescent="0.25">
      <c r="A19" s="32" t="s">
        <v>380</v>
      </c>
      <c r="B19" s="230">
        <v>112</v>
      </c>
      <c r="C19" s="266"/>
      <c r="D19" s="266"/>
      <c r="E19" s="135"/>
    </row>
    <row r="20" spans="1:5" x14ac:dyDescent="0.25">
      <c r="A20" s="32" t="s">
        <v>381</v>
      </c>
      <c r="B20" s="230">
        <v>200</v>
      </c>
      <c r="C20" s="266"/>
      <c r="D20" s="266"/>
      <c r="E20" s="135"/>
    </row>
    <row r="21" spans="1:5" x14ac:dyDescent="0.25">
      <c r="A21" s="32" t="s">
        <v>382</v>
      </c>
      <c r="B21" s="230">
        <v>200</v>
      </c>
      <c r="C21" s="266"/>
      <c r="D21" s="266"/>
      <c r="E21" s="135"/>
    </row>
    <row r="22" spans="1:5" x14ac:dyDescent="0.25">
      <c r="A22" s="32" t="s">
        <v>383</v>
      </c>
      <c r="B22" s="230">
        <v>36</v>
      </c>
      <c r="C22" s="266"/>
      <c r="D22" s="266"/>
      <c r="E22" s="135"/>
    </row>
    <row r="23" spans="1:5" x14ac:dyDescent="0.25">
      <c r="A23" s="32" t="s">
        <v>384</v>
      </c>
      <c r="B23" s="230">
        <v>28</v>
      </c>
      <c r="C23" s="266"/>
      <c r="D23" s="266"/>
      <c r="E23" s="135"/>
    </row>
    <row r="24" spans="1:5" x14ac:dyDescent="0.25">
      <c r="A24" s="32" t="s">
        <v>385</v>
      </c>
      <c r="B24" s="230">
        <v>9</v>
      </c>
      <c r="C24" s="266"/>
      <c r="D24" s="266"/>
      <c r="E24" s="135"/>
    </row>
    <row r="25" spans="1:5" x14ac:dyDescent="0.25">
      <c r="A25" s="32" t="s">
        <v>386</v>
      </c>
      <c r="B25" s="230">
        <v>8</v>
      </c>
      <c r="C25" s="266"/>
      <c r="D25" s="266"/>
      <c r="E25" s="135"/>
    </row>
  </sheetData>
  <mergeCells count="11">
    <mergeCell ref="C25:D25"/>
    <mergeCell ref="C20:D20"/>
    <mergeCell ref="C21:D21"/>
    <mergeCell ref="C22:D22"/>
    <mergeCell ref="C23:D23"/>
    <mergeCell ref="C24:D24"/>
    <mergeCell ref="A2:H2"/>
    <mergeCell ref="C4:D4"/>
    <mergeCell ref="A14:D14"/>
    <mergeCell ref="C18:D18"/>
    <mergeCell ref="C19:D19"/>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6A581-FF89-4A72-AA5A-AB81664B3602}">
  <dimension ref="A1:Q11"/>
  <sheetViews>
    <sheetView view="pageBreakPreview" zoomScale="80" zoomScaleNormal="40" zoomScaleSheetLayoutView="80" workbookViewId="0">
      <selection activeCell="F25" sqref="F25"/>
    </sheetView>
  </sheetViews>
  <sheetFormatPr defaultColWidth="8.125" defaultRowHeight="14.25" x14ac:dyDescent="0.2"/>
  <cols>
    <col min="1" max="1" width="34.125" style="15" customWidth="1"/>
    <col min="2" max="2" width="44" style="15" customWidth="1"/>
    <col min="3" max="3" width="16.625" style="16" customWidth="1"/>
    <col min="4" max="4" width="23.125" style="15" customWidth="1"/>
    <col min="5" max="5" width="19.375" style="15" customWidth="1"/>
    <col min="6" max="8" width="19.5" style="15" customWidth="1"/>
    <col min="9" max="9" width="26.625" style="17" customWidth="1"/>
    <col min="10" max="10" width="3.125" style="15" customWidth="1"/>
    <col min="11" max="16384" width="8.125" style="15"/>
  </cols>
  <sheetData>
    <row r="1" spans="1:17" ht="15.75" x14ac:dyDescent="0.2">
      <c r="A1" s="130" t="s">
        <v>282</v>
      </c>
      <c r="B1" s="54"/>
      <c r="C1" s="55"/>
      <c r="D1" s="54"/>
      <c r="E1" s="54"/>
      <c r="F1" s="54"/>
      <c r="G1" s="54"/>
      <c r="H1" s="54"/>
      <c r="I1" s="56"/>
      <c r="J1" s="54"/>
    </row>
    <row r="2" spans="1:17" x14ac:dyDescent="0.2">
      <c r="A2" s="54"/>
      <c r="B2" s="54"/>
      <c r="C2" s="55"/>
      <c r="D2" s="54"/>
      <c r="E2" s="54"/>
      <c r="F2" s="54"/>
      <c r="G2" s="54"/>
      <c r="H2" s="54"/>
      <c r="I2" s="56"/>
      <c r="J2" s="54"/>
    </row>
    <row r="3" spans="1:17" s="18" customFormat="1" ht="40.5" x14ac:dyDescent="0.25">
      <c r="A3" s="137" t="s">
        <v>29</v>
      </c>
      <c r="B3" s="137" t="s">
        <v>283</v>
      </c>
      <c r="C3" s="228" t="s">
        <v>284</v>
      </c>
      <c r="D3" s="137" t="s">
        <v>36</v>
      </c>
      <c r="E3" s="139" t="s">
        <v>285</v>
      </c>
      <c r="F3" s="140" t="s">
        <v>286</v>
      </c>
      <c r="G3" s="140" t="s">
        <v>287</v>
      </c>
      <c r="H3" s="140" t="s">
        <v>288</v>
      </c>
      <c r="I3" s="141" t="s">
        <v>289</v>
      </c>
      <c r="J3" s="57"/>
      <c r="K3" s="19"/>
      <c r="L3" s="20"/>
      <c r="Q3" s="21"/>
    </row>
    <row r="4" spans="1:17" ht="15" x14ac:dyDescent="0.25">
      <c r="A4" s="269" t="s">
        <v>43</v>
      </c>
      <c r="B4" s="167" t="s">
        <v>290</v>
      </c>
      <c r="C4" s="229">
        <v>1035</v>
      </c>
      <c r="D4" s="171">
        <v>4</v>
      </c>
      <c r="E4" s="202">
        <v>0</v>
      </c>
      <c r="F4" s="49">
        <f>C4*E4</f>
        <v>0</v>
      </c>
      <c r="G4" s="112"/>
      <c r="H4" s="202">
        <v>0</v>
      </c>
      <c r="I4" s="49">
        <f>(F4+H4)*D4</f>
        <v>0</v>
      </c>
      <c r="J4" s="54"/>
    </row>
    <row r="5" spans="1:17" ht="15" x14ac:dyDescent="0.25">
      <c r="A5" s="269"/>
      <c r="B5" s="167" t="s">
        <v>291</v>
      </c>
      <c r="C5" s="229">
        <v>1035</v>
      </c>
      <c r="D5" s="171">
        <v>4</v>
      </c>
      <c r="E5" s="202">
        <v>0</v>
      </c>
      <c r="F5" s="49">
        <f t="shared" ref="F5:F6" si="0">C5*E5</f>
        <v>0</v>
      </c>
      <c r="G5" s="112"/>
      <c r="H5" s="202">
        <v>0</v>
      </c>
      <c r="I5" s="49">
        <f t="shared" ref="I5:I6" si="1">(F5+H5)*D5</f>
        <v>0</v>
      </c>
      <c r="J5" s="54"/>
    </row>
    <row r="6" spans="1:17" ht="15" x14ac:dyDescent="0.25">
      <c r="A6" s="269"/>
      <c r="B6" s="167" t="s">
        <v>292</v>
      </c>
      <c r="C6" s="229">
        <v>250</v>
      </c>
      <c r="D6" s="171">
        <v>4</v>
      </c>
      <c r="E6" s="202">
        <v>0</v>
      </c>
      <c r="F6" s="49">
        <f t="shared" si="0"/>
        <v>0</v>
      </c>
      <c r="G6" s="112"/>
      <c r="H6" s="202">
        <v>0</v>
      </c>
      <c r="I6" s="49">
        <f t="shared" si="1"/>
        <v>0</v>
      </c>
      <c r="J6" s="54"/>
    </row>
    <row r="7" spans="1:17" ht="15" thickBot="1" x14ac:dyDescent="0.25">
      <c r="A7" s="41"/>
      <c r="B7" s="41"/>
      <c r="C7" s="42"/>
      <c r="D7" s="43"/>
      <c r="E7" s="44"/>
      <c r="F7" s="44"/>
      <c r="G7" s="44"/>
      <c r="H7" s="44"/>
      <c r="I7" s="45"/>
      <c r="J7" s="54"/>
    </row>
    <row r="8" spans="1:17" ht="15.75" thickBot="1" x14ac:dyDescent="0.3">
      <c r="A8" s="270" t="s">
        <v>293</v>
      </c>
      <c r="B8" s="271"/>
      <c r="C8" s="50">
        <f>SUM(C4:C6)</f>
        <v>2320</v>
      </c>
      <c r="D8" s="51"/>
      <c r="E8" s="52"/>
      <c r="F8" s="52"/>
      <c r="G8" s="52"/>
      <c r="H8" s="52"/>
      <c r="I8" s="53">
        <f>SUM(I4:I6)</f>
        <v>0</v>
      </c>
      <c r="J8" s="54"/>
    </row>
    <row r="9" spans="1:17" x14ac:dyDescent="0.2">
      <c r="A9" s="59"/>
      <c r="B9" s="59"/>
      <c r="C9" s="60"/>
      <c r="D9" s="59"/>
      <c r="E9" s="59"/>
      <c r="F9" s="59"/>
      <c r="G9" s="59"/>
      <c r="H9" s="59"/>
      <c r="I9" s="61"/>
      <c r="J9" s="54"/>
    </row>
    <row r="10" spans="1:17" s="1" customFormat="1" ht="15" x14ac:dyDescent="0.25">
      <c r="A10" s="46" t="s">
        <v>294</v>
      </c>
      <c r="B10" s="47"/>
      <c r="C10" s="48"/>
      <c r="D10" s="47"/>
      <c r="E10" s="47"/>
      <c r="F10" s="47"/>
      <c r="G10" s="47"/>
      <c r="H10" s="113"/>
      <c r="I10" s="202">
        <v>0</v>
      </c>
      <c r="J10" s="58"/>
    </row>
    <row r="11" spans="1:17" x14ac:dyDescent="0.2">
      <c r="A11" s="54"/>
      <c r="B11" s="54"/>
      <c r="C11" s="55"/>
      <c r="D11" s="54"/>
      <c r="E11" s="54"/>
      <c r="F11" s="54"/>
      <c r="G11" s="54"/>
      <c r="H11" s="54"/>
      <c r="I11" s="56"/>
      <c r="J11" s="54"/>
    </row>
  </sheetData>
  <mergeCells count="2">
    <mergeCell ref="A4:A6"/>
    <mergeCell ref="A8:B8"/>
  </mergeCells>
  <pageMargins left="0.7" right="0.7" top="0.75" bottom="0.75" header="0.3" footer="0.3"/>
  <pageSetup paperSize="9" scale="3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8A39D-BB62-4FD4-92E8-8E9370FB3384}">
  <dimension ref="A1:R12"/>
  <sheetViews>
    <sheetView view="pageBreakPreview" zoomScale="80" zoomScaleNormal="40" zoomScaleSheetLayoutView="80" workbookViewId="0">
      <selection activeCell="I30" sqref="I30"/>
    </sheetView>
  </sheetViews>
  <sheetFormatPr defaultColWidth="8.125" defaultRowHeight="14.25" x14ac:dyDescent="0.2"/>
  <cols>
    <col min="1" max="1" width="34.125" style="15" customWidth="1"/>
    <col min="2" max="2" width="44" style="15" customWidth="1"/>
    <col min="3" max="3" width="16.625" style="16" customWidth="1"/>
    <col min="4" max="4" width="23.125" style="15" customWidth="1"/>
    <col min="5" max="10" width="29.125" style="15" customWidth="1"/>
    <col min="11" max="11" width="3.5" style="15" customWidth="1"/>
    <col min="12" max="12" width="8.125" style="15" hidden="1" customWidth="1"/>
    <col min="13" max="16384" width="8.125" style="15"/>
  </cols>
  <sheetData>
    <row r="1" spans="1:18" ht="18" x14ac:dyDescent="0.2">
      <c r="A1" s="130" t="s">
        <v>333</v>
      </c>
      <c r="B1" s="173"/>
      <c r="C1" s="55"/>
      <c r="D1" s="54"/>
      <c r="E1" s="54"/>
      <c r="F1" s="54"/>
      <c r="G1" s="54"/>
      <c r="H1" s="54"/>
      <c r="I1" s="54"/>
      <c r="J1" s="54"/>
      <c r="K1" s="54"/>
    </row>
    <row r="2" spans="1:18" ht="15" x14ac:dyDescent="0.25">
      <c r="A2" s="174" t="s">
        <v>330</v>
      </c>
      <c r="B2" s="54"/>
      <c r="C2" s="55"/>
      <c r="D2" s="54"/>
      <c r="E2" s="54"/>
      <c r="F2" s="54"/>
      <c r="G2" s="54"/>
      <c r="H2" s="54"/>
      <c r="I2" s="54"/>
      <c r="J2" s="54"/>
      <c r="K2" s="54"/>
    </row>
    <row r="3" spans="1:18" s="18" customFormat="1" ht="27" x14ac:dyDescent="0.25">
      <c r="A3" s="137" t="s">
        <v>29</v>
      </c>
      <c r="B3" s="137" t="s">
        <v>331</v>
      </c>
      <c r="C3" s="138" t="s">
        <v>284</v>
      </c>
      <c r="D3" s="137" t="s">
        <v>36</v>
      </c>
      <c r="E3" s="139" t="s">
        <v>358</v>
      </c>
      <c r="F3" s="139" t="s">
        <v>361</v>
      </c>
      <c r="G3" s="139" t="s">
        <v>362</v>
      </c>
      <c r="H3" s="139" t="s">
        <v>363</v>
      </c>
      <c r="I3" s="140" t="s">
        <v>359</v>
      </c>
      <c r="J3" s="140" t="s">
        <v>360</v>
      </c>
      <c r="K3" s="57"/>
      <c r="L3" s="19"/>
      <c r="M3" s="20"/>
      <c r="R3" s="21"/>
    </row>
    <row r="4" spans="1:18" ht="15" x14ac:dyDescent="0.25">
      <c r="A4" s="272" t="s">
        <v>43</v>
      </c>
      <c r="B4" s="272" t="s">
        <v>377</v>
      </c>
      <c r="C4" s="274">
        <v>109.4</v>
      </c>
      <c r="D4" s="171">
        <v>2</v>
      </c>
      <c r="E4" s="202">
        <v>0</v>
      </c>
      <c r="F4" s="204"/>
      <c r="G4" s="204"/>
      <c r="H4" s="204"/>
      <c r="I4" s="203">
        <f>C4*E4</f>
        <v>0</v>
      </c>
      <c r="J4" s="203">
        <f>I4*D4</f>
        <v>0</v>
      </c>
      <c r="K4" s="54"/>
    </row>
    <row r="5" spans="1:18" ht="15" x14ac:dyDescent="0.25">
      <c r="A5" s="273"/>
      <c r="B5" s="273"/>
      <c r="C5" s="275"/>
      <c r="D5" s="171" t="s">
        <v>364</v>
      </c>
      <c r="E5" s="204"/>
      <c r="F5" s="202">
        <v>0</v>
      </c>
      <c r="G5" s="204"/>
      <c r="H5" s="204"/>
      <c r="I5" s="203">
        <f>C4*F5</f>
        <v>0</v>
      </c>
      <c r="J5" s="204"/>
      <c r="K5" s="54"/>
    </row>
    <row r="6" spans="1:18" ht="15" x14ac:dyDescent="0.25">
      <c r="A6" s="273"/>
      <c r="B6" s="273"/>
      <c r="C6" s="275"/>
      <c r="D6" s="171">
        <v>2</v>
      </c>
      <c r="E6" s="204"/>
      <c r="F6" s="204"/>
      <c r="G6" s="202">
        <v>0</v>
      </c>
      <c r="H6" s="204"/>
      <c r="I6" s="203">
        <f>C4*G6</f>
        <v>0</v>
      </c>
      <c r="J6" s="203">
        <f t="shared" ref="J6" si="0">I6*D6</f>
        <v>0</v>
      </c>
      <c r="K6" s="54"/>
    </row>
    <row r="7" spans="1:18" ht="15" x14ac:dyDescent="0.25">
      <c r="A7" s="273"/>
      <c r="B7" s="273"/>
      <c r="C7" s="275"/>
      <c r="D7" s="171" t="s">
        <v>364</v>
      </c>
      <c r="E7" s="204"/>
      <c r="F7" s="204"/>
      <c r="G7" s="204"/>
      <c r="H7" s="202">
        <v>0</v>
      </c>
      <c r="I7" s="203">
        <f>C4*H7</f>
        <v>0</v>
      </c>
      <c r="J7" s="204"/>
      <c r="K7" s="54"/>
    </row>
    <row r="8" spans="1:18" ht="15" thickBot="1" x14ac:dyDescent="0.25">
      <c r="A8" s="41"/>
      <c r="B8" s="41"/>
      <c r="C8" s="42"/>
      <c r="D8" s="43"/>
      <c r="E8" s="44"/>
      <c r="F8" s="44"/>
      <c r="G8" s="44"/>
      <c r="H8" s="44"/>
      <c r="I8" s="44"/>
      <c r="J8" s="44"/>
      <c r="K8" s="54"/>
    </row>
    <row r="9" spans="1:18" ht="15.75" thickBot="1" x14ac:dyDescent="0.3">
      <c r="A9" s="270" t="s">
        <v>293</v>
      </c>
      <c r="B9" s="271"/>
      <c r="C9" s="175">
        <f>C4</f>
        <v>109.4</v>
      </c>
      <c r="D9" s="51"/>
      <c r="E9" s="53"/>
      <c r="F9" s="53"/>
      <c r="G9" s="53"/>
      <c r="H9" s="53"/>
      <c r="I9" s="53"/>
      <c r="J9" s="53">
        <f>SUM(J4:J7)</f>
        <v>0</v>
      </c>
      <c r="K9" s="54"/>
    </row>
    <row r="10" spans="1:18" x14ac:dyDescent="0.2">
      <c r="A10" s="59"/>
      <c r="B10" s="59"/>
      <c r="C10" s="60"/>
      <c r="D10" s="59"/>
      <c r="E10" s="59"/>
      <c r="F10" s="59"/>
      <c r="G10" s="59"/>
      <c r="H10" s="59"/>
      <c r="I10" s="59"/>
      <c r="J10" s="59"/>
      <c r="K10" s="54"/>
    </row>
    <row r="11" spans="1:18" s="1" customFormat="1" ht="15" x14ac:dyDescent="0.25">
      <c r="A11" s="46" t="s">
        <v>332</v>
      </c>
      <c r="B11" s="47"/>
      <c r="C11" s="48"/>
      <c r="D11" s="47"/>
      <c r="E11" s="47"/>
      <c r="F11" s="47"/>
      <c r="G11" s="47"/>
      <c r="H11" s="47"/>
      <c r="I11" s="47"/>
      <c r="J11" s="202">
        <v>0</v>
      </c>
      <c r="K11" s="58"/>
    </row>
    <row r="12" spans="1:18" x14ac:dyDescent="0.2">
      <c r="A12" s="54"/>
      <c r="B12" s="54"/>
      <c r="C12" s="55"/>
      <c r="D12" s="54"/>
      <c r="E12" s="54"/>
      <c r="F12" s="54"/>
      <c r="G12" s="54"/>
      <c r="H12" s="54"/>
      <c r="I12" s="54"/>
      <c r="J12" s="54"/>
      <c r="K12" s="54"/>
    </row>
  </sheetData>
  <mergeCells count="4">
    <mergeCell ref="A9:B9"/>
    <mergeCell ref="B4:B7"/>
    <mergeCell ref="C4:C7"/>
    <mergeCell ref="A4:A7"/>
  </mergeCells>
  <pageMargins left="0.7" right="0.7" top="0.75" bottom="0.75" header="0.3" footer="0.3"/>
  <pageSetup paperSize="9" scale="2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4A50-79F9-4D76-846A-B656424577BD}">
  <dimension ref="A1:I31"/>
  <sheetViews>
    <sheetView view="pageBreakPreview" zoomScale="80" zoomScaleNormal="100" zoomScaleSheetLayoutView="80" workbookViewId="0">
      <selection activeCell="F35" sqref="F35"/>
    </sheetView>
  </sheetViews>
  <sheetFormatPr defaultColWidth="8" defaultRowHeight="13.5" x14ac:dyDescent="0.25"/>
  <cols>
    <col min="1" max="1" width="15" style="3" customWidth="1"/>
    <col min="2" max="2" width="39.625" style="3" customWidth="1"/>
    <col min="3" max="8" width="14.125" style="3" customWidth="1"/>
    <col min="9" max="9" width="4.375" style="3" customWidth="1"/>
    <col min="10" max="16384" width="8" style="3"/>
  </cols>
  <sheetData>
    <row r="1" spans="1:9" ht="20.25" customHeight="1" x14ac:dyDescent="0.25">
      <c r="A1" s="142" t="s">
        <v>295</v>
      </c>
      <c r="B1" s="96"/>
      <c r="C1" s="97"/>
      <c r="D1" s="62"/>
      <c r="E1" s="97"/>
      <c r="F1" s="97"/>
      <c r="G1" s="62"/>
      <c r="H1" s="62"/>
      <c r="I1" s="62"/>
    </row>
    <row r="2" spans="1:9" s="66" customFormat="1" x14ac:dyDescent="0.25">
      <c r="A2" s="82" t="s">
        <v>296</v>
      </c>
      <c r="B2" s="89"/>
      <c r="C2" s="89"/>
      <c r="D2" s="76"/>
      <c r="E2" s="76"/>
      <c r="F2" s="76"/>
      <c r="G2" s="76"/>
      <c r="H2" s="76"/>
      <c r="I2" s="76"/>
    </row>
    <row r="3" spans="1:9" ht="14.45" customHeight="1" thickBot="1" x14ac:dyDescent="0.3">
      <c r="A3" s="92"/>
      <c r="B3" s="98"/>
      <c r="C3" s="102"/>
      <c r="D3" s="102"/>
      <c r="E3" s="102"/>
      <c r="F3" s="102"/>
      <c r="G3" s="102"/>
      <c r="H3" s="102"/>
      <c r="I3" s="62"/>
    </row>
    <row r="4" spans="1:9" s="93" customFormat="1" ht="14.45" customHeight="1" x14ac:dyDescent="0.25">
      <c r="A4" s="278" t="s">
        <v>297</v>
      </c>
      <c r="B4" s="279"/>
      <c r="C4" s="143"/>
      <c r="D4" s="144"/>
      <c r="E4" s="143"/>
      <c r="F4" s="144"/>
      <c r="G4" s="143"/>
      <c r="H4" s="144"/>
      <c r="I4" s="99"/>
    </row>
    <row r="5" spans="1:9" s="94" customFormat="1" ht="27.75" customHeight="1" x14ac:dyDescent="0.25">
      <c r="A5" s="280"/>
      <c r="B5" s="281"/>
      <c r="C5" s="284" t="s">
        <v>298</v>
      </c>
      <c r="D5" s="285"/>
      <c r="E5" s="284" t="s">
        <v>299</v>
      </c>
      <c r="F5" s="285"/>
      <c r="G5" s="284" t="s">
        <v>300</v>
      </c>
      <c r="H5" s="285"/>
      <c r="I5" s="101"/>
    </row>
    <row r="6" spans="1:9" s="93" customFormat="1" ht="14.25" thickBot="1" x14ac:dyDescent="0.3">
      <c r="A6" s="282"/>
      <c r="B6" s="283"/>
      <c r="C6" s="145"/>
      <c r="D6" s="146"/>
      <c r="E6" s="145"/>
      <c r="F6" s="146"/>
      <c r="G6" s="145"/>
      <c r="H6" s="146"/>
      <c r="I6" s="99"/>
    </row>
    <row r="7" spans="1:9" ht="14.25" thickBot="1" x14ac:dyDescent="0.3">
      <c r="A7" s="276"/>
      <c r="B7" s="277"/>
      <c r="C7" s="147" t="s">
        <v>301</v>
      </c>
      <c r="D7" s="148" t="s">
        <v>302</v>
      </c>
      <c r="E7" s="147" t="s">
        <v>301</v>
      </c>
      <c r="F7" s="148" t="s">
        <v>302</v>
      </c>
      <c r="G7" s="147" t="s">
        <v>301</v>
      </c>
      <c r="H7" s="148" t="s">
        <v>302</v>
      </c>
      <c r="I7" s="62"/>
    </row>
    <row r="8" spans="1:9" ht="15" customHeight="1" x14ac:dyDescent="0.25">
      <c r="A8" s="103" t="s">
        <v>303</v>
      </c>
      <c r="B8" s="104"/>
      <c r="C8" s="190"/>
      <c r="D8" s="191">
        <v>0</v>
      </c>
      <c r="E8" s="190"/>
      <c r="F8" s="191">
        <v>0</v>
      </c>
      <c r="G8" s="190"/>
      <c r="H8" s="191">
        <v>0</v>
      </c>
      <c r="I8" s="62"/>
    </row>
    <row r="9" spans="1:9" ht="15" customHeight="1" x14ac:dyDescent="0.25">
      <c r="A9" s="105" t="s">
        <v>304</v>
      </c>
      <c r="B9" s="106"/>
      <c r="C9" s="192">
        <v>0</v>
      </c>
      <c r="D9" s="193">
        <v>0</v>
      </c>
      <c r="E9" s="192">
        <v>0</v>
      </c>
      <c r="F9" s="193">
        <v>0</v>
      </c>
      <c r="G9" s="192">
        <v>0</v>
      </c>
      <c r="H9" s="193">
        <v>0</v>
      </c>
      <c r="I9" s="62"/>
    </row>
    <row r="10" spans="1:9" ht="15" customHeight="1" x14ac:dyDescent="0.25">
      <c r="A10" s="149" t="s">
        <v>305</v>
      </c>
      <c r="B10" s="150"/>
      <c r="C10" s="151"/>
      <c r="D10" s="194">
        <v>0</v>
      </c>
      <c r="E10" s="151"/>
      <c r="F10" s="194">
        <v>0</v>
      </c>
      <c r="G10" s="151"/>
      <c r="H10" s="194">
        <v>0</v>
      </c>
      <c r="I10" s="62"/>
    </row>
    <row r="11" spans="1:9" ht="15" customHeight="1" x14ac:dyDescent="0.25">
      <c r="A11" s="103" t="s">
        <v>306</v>
      </c>
      <c r="B11" s="104"/>
      <c r="C11" s="192">
        <v>0</v>
      </c>
      <c r="D11" s="193">
        <v>0</v>
      </c>
      <c r="E11" s="192">
        <v>0</v>
      </c>
      <c r="F11" s="193">
        <v>0</v>
      </c>
      <c r="G11" s="192">
        <v>0</v>
      </c>
      <c r="H11" s="193">
        <v>0</v>
      </c>
      <c r="I11" s="62"/>
    </row>
    <row r="12" spans="1:9" ht="15" customHeight="1" x14ac:dyDescent="0.25">
      <c r="A12" s="103" t="s">
        <v>307</v>
      </c>
      <c r="B12" s="104"/>
      <c r="C12" s="192">
        <v>0</v>
      </c>
      <c r="D12" s="193">
        <v>0</v>
      </c>
      <c r="E12" s="192">
        <v>0</v>
      </c>
      <c r="F12" s="193">
        <v>0</v>
      </c>
      <c r="G12" s="192">
        <v>0</v>
      </c>
      <c r="H12" s="193">
        <v>0</v>
      </c>
      <c r="I12" s="62"/>
    </row>
    <row r="13" spans="1:9" ht="15" customHeight="1" x14ac:dyDescent="0.25">
      <c r="A13" s="103" t="s">
        <v>308</v>
      </c>
      <c r="B13" s="104"/>
      <c r="C13" s="192">
        <v>0</v>
      </c>
      <c r="D13" s="193">
        <v>0</v>
      </c>
      <c r="E13" s="192">
        <v>0</v>
      </c>
      <c r="F13" s="193">
        <v>0</v>
      </c>
      <c r="G13" s="192">
        <v>0</v>
      </c>
      <c r="H13" s="193">
        <v>0</v>
      </c>
      <c r="I13" s="62"/>
    </row>
    <row r="14" spans="1:9" ht="15" customHeight="1" x14ac:dyDescent="0.25">
      <c r="A14" s="103" t="s">
        <v>309</v>
      </c>
      <c r="B14" s="104"/>
      <c r="C14" s="192">
        <v>0</v>
      </c>
      <c r="D14" s="193">
        <v>0</v>
      </c>
      <c r="E14" s="192">
        <v>0</v>
      </c>
      <c r="F14" s="193">
        <v>0</v>
      </c>
      <c r="G14" s="192">
        <v>0</v>
      </c>
      <c r="H14" s="193">
        <v>0</v>
      </c>
      <c r="I14" s="62"/>
    </row>
    <row r="15" spans="1:9" x14ac:dyDescent="0.25">
      <c r="A15" s="103" t="s">
        <v>310</v>
      </c>
      <c r="B15" s="104"/>
      <c r="C15" s="192">
        <v>0</v>
      </c>
      <c r="D15" s="193">
        <v>0</v>
      </c>
      <c r="E15" s="192">
        <v>0</v>
      </c>
      <c r="F15" s="193">
        <v>0</v>
      </c>
      <c r="G15" s="192">
        <v>0</v>
      </c>
      <c r="H15" s="193">
        <v>0</v>
      </c>
      <c r="I15" s="62"/>
    </row>
    <row r="16" spans="1:9" x14ac:dyDescent="0.25">
      <c r="A16" s="149" t="s">
        <v>311</v>
      </c>
      <c r="B16" s="150"/>
      <c r="C16" s="151"/>
      <c r="D16" s="194">
        <v>0</v>
      </c>
      <c r="E16" s="151"/>
      <c r="F16" s="194">
        <v>0</v>
      </c>
      <c r="G16" s="151"/>
      <c r="H16" s="194">
        <v>0</v>
      </c>
      <c r="I16" s="62"/>
    </row>
    <row r="17" spans="1:9" x14ac:dyDescent="0.25">
      <c r="A17" s="103" t="s">
        <v>312</v>
      </c>
      <c r="B17" s="104"/>
      <c r="C17" s="192">
        <v>0</v>
      </c>
      <c r="D17" s="193">
        <v>0</v>
      </c>
      <c r="E17" s="192">
        <v>0</v>
      </c>
      <c r="F17" s="193">
        <v>0</v>
      </c>
      <c r="G17" s="192">
        <v>0</v>
      </c>
      <c r="H17" s="193">
        <v>0</v>
      </c>
      <c r="I17" s="62"/>
    </row>
    <row r="18" spans="1:9" x14ac:dyDescent="0.25">
      <c r="A18" s="103" t="s">
        <v>313</v>
      </c>
      <c r="B18" s="104"/>
      <c r="C18" s="192">
        <v>0</v>
      </c>
      <c r="D18" s="193">
        <v>0</v>
      </c>
      <c r="E18" s="192">
        <v>0</v>
      </c>
      <c r="F18" s="193">
        <v>0</v>
      </c>
      <c r="G18" s="192">
        <v>0</v>
      </c>
      <c r="H18" s="193">
        <v>0</v>
      </c>
      <c r="I18" s="62"/>
    </row>
    <row r="19" spans="1:9" x14ac:dyDescent="0.25">
      <c r="A19" s="103" t="s">
        <v>314</v>
      </c>
      <c r="B19" s="104"/>
      <c r="C19" s="192">
        <v>0</v>
      </c>
      <c r="D19" s="193">
        <v>0</v>
      </c>
      <c r="E19" s="192">
        <v>0</v>
      </c>
      <c r="F19" s="193">
        <v>0</v>
      </c>
      <c r="G19" s="192">
        <v>0</v>
      </c>
      <c r="H19" s="193">
        <v>0</v>
      </c>
      <c r="I19" s="62"/>
    </row>
    <row r="20" spans="1:9" x14ac:dyDescent="0.25">
      <c r="A20" s="152" t="s">
        <v>315</v>
      </c>
      <c r="B20" s="150"/>
      <c r="C20" s="151"/>
      <c r="D20" s="194">
        <v>0</v>
      </c>
      <c r="E20" s="151"/>
      <c r="F20" s="194">
        <v>0</v>
      </c>
      <c r="G20" s="151"/>
      <c r="H20" s="194">
        <v>0</v>
      </c>
      <c r="I20" s="62"/>
    </row>
    <row r="21" spans="1:9" x14ac:dyDescent="0.25">
      <c r="A21" s="107" t="s">
        <v>316</v>
      </c>
      <c r="B21" s="104"/>
      <c r="C21" s="192">
        <v>0</v>
      </c>
      <c r="D21" s="193">
        <v>0</v>
      </c>
      <c r="E21" s="192">
        <v>0</v>
      </c>
      <c r="F21" s="193">
        <v>0</v>
      </c>
      <c r="G21" s="192">
        <v>0</v>
      </c>
      <c r="H21" s="193">
        <v>0</v>
      </c>
      <c r="I21" s="62"/>
    </row>
    <row r="22" spans="1:9" x14ac:dyDescent="0.25">
      <c r="A22" s="108" t="s">
        <v>317</v>
      </c>
      <c r="B22" s="104"/>
      <c r="C22" s="192">
        <v>0</v>
      </c>
      <c r="D22" s="193">
        <v>0</v>
      </c>
      <c r="E22" s="192">
        <v>0</v>
      </c>
      <c r="F22" s="193">
        <v>0</v>
      </c>
      <c r="G22" s="192">
        <v>0</v>
      </c>
      <c r="H22" s="193">
        <v>0</v>
      </c>
      <c r="I22" s="62"/>
    </row>
    <row r="23" spans="1:9" x14ac:dyDescent="0.25">
      <c r="A23" s="149" t="s">
        <v>318</v>
      </c>
      <c r="B23" s="150"/>
      <c r="C23" s="151"/>
      <c r="D23" s="194">
        <v>0</v>
      </c>
      <c r="E23" s="151"/>
      <c r="F23" s="194">
        <v>0</v>
      </c>
      <c r="G23" s="151"/>
      <c r="H23" s="194">
        <v>0</v>
      </c>
      <c r="I23" s="62"/>
    </row>
    <row r="24" spans="1:9" x14ac:dyDescent="0.25">
      <c r="A24" s="103" t="s">
        <v>319</v>
      </c>
      <c r="B24" s="104"/>
      <c r="C24" s="192">
        <v>0</v>
      </c>
      <c r="D24" s="193">
        <v>0</v>
      </c>
      <c r="E24" s="192">
        <v>0</v>
      </c>
      <c r="F24" s="193">
        <v>0</v>
      </c>
      <c r="G24" s="192">
        <v>0</v>
      </c>
      <c r="H24" s="193">
        <v>0</v>
      </c>
      <c r="I24" s="62"/>
    </row>
    <row r="25" spans="1:9" ht="14.25" thickBot="1" x14ac:dyDescent="0.3">
      <c r="A25" s="103" t="s">
        <v>320</v>
      </c>
      <c r="B25" s="104"/>
      <c r="C25" s="195">
        <v>0</v>
      </c>
      <c r="D25" s="196">
        <v>0</v>
      </c>
      <c r="E25" s="195">
        <v>0</v>
      </c>
      <c r="F25" s="196">
        <v>0</v>
      </c>
      <c r="G25" s="195">
        <v>0</v>
      </c>
      <c r="H25" s="196">
        <v>0</v>
      </c>
      <c r="I25" s="62"/>
    </row>
    <row r="26" spans="1:9" ht="15" thickTop="1" thickBot="1" x14ac:dyDescent="0.3">
      <c r="A26" s="164" t="s">
        <v>321</v>
      </c>
      <c r="B26" s="153"/>
      <c r="C26" s="154"/>
      <c r="D26" s="197">
        <v>0</v>
      </c>
      <c r="E26" s="154"/>
      <c r="F26" s="197">
        <v>0</v>
      </c>
      <c r="G26" s="154"/>
      <c r="H26" s="197">
        <v>0</v>
      </c>
      <c r="I26" s="62"/>
    </row>
    <row r="27" spans="1:9" ht="14.25" thickTop="1" x14ac:dyDescent="0.25">
      <c r="A27" s="149" t="s">
        <v>322</v>
      </c>
      <c r="B27" s="155"/>
      <c r="C27" s="156" t="s">
        <v>304</v>
      </c>
      <c r="D27" s="157"/>
      <c r="E27" s="156" t="s">
        <v>304</v>
      </c>
      <c r="F27" s="157"/>
      <c r="G27" s="156" t="s">
        <v>304</v>
      </c>
      <c r="H27" s="157"/>
      <c r="I27" s="62"/>
    </row>
    <row r="28" spans="1:9" x14ac:dyDescent="0.25">
      <c r="A28" s="109" t="s">
        <v>323</v>
      </c>
      <c r="B28" s="117"/>
      <c r="C28" s="198">
        <v>0</v>
      </c>
      <c r="D28" s="199">
        <v>0</v>
      </c>
      <c r="E28" s="198">
        <v>0</v>
      </c>
      <c r="F28" s="199">
        <v>0</v>
      </c>
      <c r="G28" s="198">
        <v>0</v>
      </c>
      <c r="H28" s="199">
        <v>0</v>
      </c>
      <c r="I28" s="62"/>
    </row>
    <row r="29" spans="1:9" x14ac:dyDescent="0.25">
      <c r="A29" s="109" t="s">
        <v>324</v>
      </c>
      <c r="B29" s="118"/>
      <c r="C29" s="198">
        <v>0</v>
      </c>
      <c r="D29" s="199">
        <v>0</v>
      </c>
      <c r="E29" s="198">
        <v>0</v>
      </c>
      <c r="F29" s="199">
        <v>0</v>
      </c>
      <c r="G29" s="198">
        <v>0</v>
      </c>
      <c r="H29" s="199">
        <v>0</v>
      </c>
      <c r="I29" s="62"/>
    </row>
    <row r="30" spans="1:9" ht="14.25" thickBot="1" x14ac:dyDescent="0.3">
      <c r="A30" s="119" t="s">
        <v>325</v>
      </c>
      <c r="B30" s="120"/>
      <c r="C30" s="200">
        <v>0</v>
      </c>
      <c r="D30" s="201">
        <v>0</v>
      </c>
      <c r="E30" s="200">
        <v>0</v>
      </c>
      <c r="F30" s="201">
        <v>0</v>
      </c>
      <c r="G30" s="200">
        <v>0</v>
      </c>
      <c r="H30" s="201">
        <v>0</v>
      </c>
      <c r="I30" s="62"/>
    </row>
    <row r="31" spans="1:9" x14ac:dyDescent="0.25">
      <c r="A31" s="95"/>
      <c r="B31" s="100"/>
      <c r="C31" s="100"/>
      <c r="D31" s="62"/>
      <c r="E31" s="62"/>
      <c r="F31" s="62"/>
      <c r="G31" s="62"/>
      <c r="H31" s="62"/>
      <c r="I31" s="62"/>
    </row>
  </sheetData>
  <protectedRanges>
    <protectedRange password="CB64" sqref="D28:D30 F28:F30 H28:H30 F9:F22 H9:H22 D9:D22" name="Bereik1_1"/>
  </protectedRanges>
  <mergeCells count="5">
    <mergeCell ref="A7:B7"/>
    <mergeCell ref="A4:B6"/>
    <mergeCell ref="C5:D5"/>
    <mergeCell ref="E5:F5"/>
    <mergeCell ref="G5:H5"/>
  </mergeCells>
  <pageMargins left="0.7" right="0.7" top="0.75" bottom="0.75" header="0.3" footer="0.3"/>
  <pageSetup paperSize="9" scale="3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C289C48323AA49BE7AFA16B5F64F2E" ma:contentTypeVersion="15" ma:contentTypeDescription="Een nieuw document maken." ma:contentTypeScope="" ma:versionID="a267eb9588b2155a6e035cc51b4633c4">
  <xsd:schema xmlns:xsd="http://www.w3.org/2001/XMLSchema" xmlns:xs="http://www.w3.org/2001/XMLSchema" xmlns:p="http://schemas.microsoft.com/office/2006/metadata/properties" xmlns:ns2="5faf2ced-04e6-4c02-a477-66307dd9c155" xmlns:ns3="efbad40d-6140-479e-85be-bd4fb052c3b3" targetNamespace="http://schemas.microsoft.com/office/2006/metadata/properties" ma:root="true" ma:fieldsID="b921ead5a82d47f09214351921476f01" ns2:_="" ns3:_="">
    <xsd:import namespace="5faf2ced-04e6-4c02-a477-66307dd9c155"/>
    <xsd:import namespace="efbad40d-6140-479e-85be-bd4fb052c3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f2ced-04e6-4c02-a477-66307dd9c1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fbad40d-6140-479e-85be-bd4fb052c3b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1ceba3a-55d8-49bb-ac02-8ab01e8a3de7}" ma:internalName="TaxCatchAll" ma:readOnly="false" ma:showField="CatchAllData" ma:web="efbad40d-6140-479e-85be-bd4fb052c3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af2ced-04e6-4c02-a477-66307dd9c155">
      <Terms xmlns="http://schemas.microsoft.com/office/infopath/2007/PartnerControls"/>
    </lcf76f155ced4ddcb4097134ff3c332f>
    <TaxCatchAll xmlns="efbad40d-6140-479e-85be-bd4fb052c3b3" xsi:nil="true"/>
  </documentManagement>
</p:properties>
</file>

<file path=customXml/itemProps1.xml><?xml version="1.0" encoding="utf-8"?>
<ds:datastoreItem xmlns:ds="http://schemas.openxmlformats.org/officeDocument/2006/customXml" ds:itemID="{A5D13CE6-7EC4-429C-AF8B-CF555DF2FBC9}">
  <ds:schemaRefs>
    <ds:schemaRef ds:uri="http://schemas.microsoft.com/sharepoint/v3/contenttype/forms"/>
  </ds:schemaRefs>
</ds:datastoreItem>
</file>

<file path=customXml/itemProps2.xml><?xml version="1.0" encoding="utf-8"?>
<ds:datastoreItem xmlns:ds="http://schemas.openxmlformats.org/officeDocument/2006/customXml" ds:itemID="{B0DF9B8C-2743-4107-B666-023ECA829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af2ced-04e6-4c02-a477-66307dd9c155"/>
    <ds:schemaRef ds:uri="efbad40d-6140-479e-85be-bd4fb052c3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5D7402-7734-4566-AE8C-BA10BDEF5693}">
  <ds:schemaRefs>
    <ds:schemaRef ds:uri="http://schemas.microsoft.com/office/2006/metadata/properties"/>
    <ds:schemaRef ds:uri="http://schemas.microsoft.com/office/infopath/2007/PartnerControls"/>
    <ds:schemaRef ds:uri="54633d29-c185-429f-bb7c-0bfbe127f659"/>
    <ds:schemaRef ds:uri="0b08c1c5-fd62-4b52-a37c-e64b243db6ba"/>
    <ds:schemaRef ds:uri="8f5b6396-1fe2-43d0-86cf-9df05da0a57c"/>
    <ds:schemaRef ds:uri="6d9e6896-5e68-47d2-ba42-6bdf84577149"/>
    <ds:schemaRef ds:uri="5faf2ced-04e6-4c02-a477-66307dd9c155"/>
    <ds:schemaRef ds:uri="efbad40d-6140-479e-85be-bd4fb052c3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vt:i4>
      </vt:variant>
    </vt:vector>
  </HeadingPairs>
  <TitlesOfParts>
    <vt:vector size="16" baseType="lpstr">
      <vt:lpstr>Invulinstructie</vt:lpstr>
      <vt:lpstr>1. Inschrijfstaat</vt:lpstr>
      <vt:lpstr>2a. Regulier en periodiek</vt:lpstr>
      <vt:lpstr>2b. Overige werkzaamheden</vt:lpstr>
      <vt:lpstr>2c. Werkzaamheden op afroep</vt:lpstr>
      <vt:lpstr>3. Sanitaire middelen (huur)</vt:lpstr>
      <vt:lpstr>4a. Glasbewassing</vt:lpstr>
      <vt:lpstr>4b. Gevelonderhoud</vt:lpstr>
      <vt:lpstr>5. Uurtarieven</vt:lpstr>
      <vt:lpstr>'2b. Overige werkzaamheden'!Afdrukbereik</vt:lpstr>
      <vt:lpstr>'2c. Werkzaamheden op afroep'!Afdrukbereik</vt:lpstr>
      <vt:lpstr>'3. Sanitaire middelen (huur)'!Afdrukbereik</vt:lpstr>
      <vt:lpstr>'4a. Glasbewassing'!Afdrukbereik</vt:lpstr>
      <vt:lpstr>'4b. Gevelonderhoud'!Afdrukbereik</vt:lpstr>
      <vt:lpstr>'5. Uurtarieven'!Afdrukbereik</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van der Zanden</dc:creator>
  <cp:keywords/>
  <dc:description/>
  <cp:lastModifiedBy>Emily van der Linden</cp:lastModifiedBy>
  <cp:revision/>
  <dcterms:created xsi:type="dcterms:W3CDTF">2016-05-27T11:42:02Z</dcterms:created>
  <dcterms:modified xsi:type="dcterms:W3CDTF">2026-09-11T09:33:57Z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0x01010040C289C48323AA49BE7AFA16B5F64F2E</vt:lpwstr>
  </property>
  <property fmtid="{D5CDD505-2E9C-101B-9397-08002B2CF9AE}" pid="3" name="MediaServiceImageTags">
    <vt:lpwstr/>
  </property>
</Properties>
</file>