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I:\inkoop\Initiële Inkoop\02. Aanbestedingstrajecten\2026\L-EU-26-04 Omnis Immunostainer\2c. Aanbestedingssdocumenten (PVE)\Definitief\"/>
    </mc:Choice>
  </mc:AlternateContent>
  <xr:revisionPtr revIDLastSave="0" documentId="13_ncr:1_{6B8A9112-146F-4A56-8CED-36B78A640E5B}" xr6:coauthVersionLast="47" xr6:coauthVersionMax="47" xr10:uidLastSave="{00000000-0000-0000-0000-000000000000}"/>
  <bookViews>
    <workbookView xWindow="-28908" yWindow="-5856" windowWidth="29016" windowHeight="15696" tabRatio="765" activeTab="4" xr2:uid="{00000000-000D-0000-FFFF-FFFF00000000}"/>
  </bookViews>
  <sheets>
    <sheet name="Invulinstructie" sheetId="8" r:id="rId1"/>
    <sheet name="Aangeboden TCO (Gew. Score P1)" sheetId="9" r:id="rId2"/>
    <sheet name="Aangeboden apparatuur" sheetId="1" r:id="rId3"/>
    <sheet name="All-in Onderhoud" sheetId="2" r:id="rId4"/>
    <sheet name="Verbruiksmaterialen (reagentia)" sheetId="5" r:id="rId5"/>
    <sheet name="Overige verbruiksmaterialen" sheetId="6" r:id="rId6"/>
  </sheets>
  <definedNames>
    <definedName name="MaxPnt" localSheetId="2">'Aangeboden apparatuur'!#REF!</definedName>
    <definedName name="MaxPnt" localSheetId="1">'Aangeboden TCO (Gew. Score P1)'!#REF!</definedName>
    <definedName name="MaxPnt" localSheetId="3">'All-in Onderhoud'!#REF!</definedName>
    <definedName name="PrIn" localSheetId="2">'Aangeboden apparatuur'!$B$16</definedName>
    <definedName name="PrIn" localSheetId="1">'Aangeboden TCO (Gew. Score P1)'!$B$19</definedName>
    <definedName name="PrIn" localSheetId="3">'All-in Onderhoud'!#REF!</definedName>
    <definedName name="PrKn" localSheetId="2">'Aangeboden apparatuur'!#REF!</definedName>
    <definedName name="PrKn" localSheetId="1">'Aangeboden TCO (Gew. Score P1)'!$B$15</definedName>
    <definedName name="PrKn" localSheetId="3">'All-in Onderhoud'!#REF!</definedName>
    <definedName name="PrMax" localSheetId="2">'Aangeboden apparatuur'!$B$13</definedName>
    <definedName name="PrMax" localSheetId="1">'Aangeboden TCO (Gew. Score P1)'!$B$16</definedName>
    <definedName name="PrMax" localSheetId="3">'All-in Onderhoud'!#REF!</definedName>
    <definedName name="PuKn" localSheetId="2">'Aangeboden apparatuur'!#REF!</definedName>
    <definedName name="PuKn" localSheetId="1">'Aangeboden TCO (Gew. Score P1)'!#REF!</definedName>
    <definedName name="PuKn" localSheetId="3">'All-in Onderhoud'!#REF!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5" l="1"/>
  <c r="B19" i="9"/>
  <c r="B24" i="9" s="1"/>
  <c r="G3" i="5"/>
  <c r="G5"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H33" i="5" s="1"/>
  <c r="G34" i="5"/>
  <c r="G35" i="5"/>
  <c r="G36" i="5"/>
  <c r="G37" i="5"/>
  <c r="G38" i="5"/>
  <c r="G39" i="5"/>
  <c r="G40" i="5"/>
  <c r="G41" i="5"/>
  <c r="G42" i="5"/>
  <c r="G43" i="5"/>
  <c r="G44" i="5"/>
  <c r="G45" i="5"/>
  <c r="G46" i="5"/>
  <c r="G47" i="5"/>
  <c r="G48" i="5"/>
  <c r="G49" i="5"/>
  <c r="G50" i="5"/>
  <c r="G51" i="5"/>
  <c r="G52" i="5"/>
  <c r="G53" i="5"/>
  <c r="G54" i="5"/>
  <c r="H54" i="5" s="1"/>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H87" i="5" s="1"/>
  <c r="G88" i="5"/>
  <c r="G89" i="5"/>
  <c r="G90" i="5"/>
  <c r="G91" i="5"/>
  <c r="G92" i="5"/>
  <c r="G93" i="5"/>
  <c r="G94" i="5"/>
  <c r="G95" i="5"/>
  <c r="G96" i="5"/>
  <c r="H96" i="5" s="1"/>
  <c r="G97" i="5"/>
  <c r="G98" i="5"/>
  <c r="G99" i="5"/>
  <c r="H99" i="5" s="1"/>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H144" i="5" s="1"/>
  <c r="G145" i="5"/>
  <c r="G146" i="5"/>
  <c r="H146" i="5" s="1"/>
  <c r="G147" i="5"/>
  <c r="G148" i="5"/>
  <c r="G149" i="5"/>
  <c r="H149" i="5" s="1"/>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H178" i="5" s="1"/>
  <c r="G179" i="5"/>
  <c r="G180" i="5"/>
  <c r="G181" i="5"/>
  <c r="G182" i="5"/>
  <c r="G183" i="5"/>
  <c r="G184" i="5"/>
  <c r="G185" i="5"/>
  <c r="G186" i="5"/>
  <c r="G187" i="5"/>
  <c r="G188" i="5"/>
  <c r="G189" i="5"/>
  <c r="G190" i="5"/>
  <c r="G191" i="5"/>
  <c r="G192" i="5"/>
  <c r="G193" i="5"/>
  <c r="G194" i="5"/>
  <c r="G195" i="5"/>
  <c r="G196" i="5"/>
  <c r="G197" i="5"/>
  <c r="G198" i="5"/>
  <c r="G199" i="5"/>
  <c r="H199" i="5" s="1"/>
  <c r="G200" i="5"/>
  <c r="G201" i="5"/>
  <c r="G202" i="5"/>
  <c r="G203" i="5"/>
  <c r="G204" i="5"/>
  <c r="G205" i="5"/>
  <c r="G206" i="5"/>
  <c r="G207" i="5"/>
  <c r="G208" i="5"/>
  <c r="G209" i="5"/>
  <c r="G210" i="5"/>
  <c r="H210" i="5" s="1"/>
  <c r="G211" i="5"/>
  <c r="H211" i="5" s="1"/>
  <c r="G212" i="5"/>
  <c r="G213" i="5"/>
  <c r="G214" i="5"/>
  <c r="G215" i="5"/>
  <c r="G216" i="5"/>
  <c r="G217" i="5"/>
  <c r="G218" i="5"/>
  <c r="G219" i="5"/>
  <c r="G220" i="5"/>
  <c r="G221" i="5"/>
  <c r="G222" i="5"/>
  <c r="G223" i="5"/>
  <c r="G224" i="5"/>
  <c r="G225" i="5"/>
  <c r="G226" i="5"/>
  <c r="G227" i="5"/>
  <c r="G228" i="5"/>
  <c r="G229" i="5"/>
  <c r="G230" i="5"/>
  <c r="G231" i="5"/>
  <c r="G232" i="5"/>
  <c r="G233" i="5"/>
  <c r="G234" i="5"/>
  <c r="H234" i="5" s="1"/>
  <c r="G235" i="5"/>
  <c r="G236" i="5"/>
  <c r="G237" i="5"/>
  <c r="G238" i="5"/>
  <c r="H238" i="5" s="1"/>
  <c r="G239" i="5"/>
  <c r="G240" i="5"/>
  <c r="G241" i="5"/>
  <c r="H241" i="5" s="1"/>
  <c r="G242" i="5"/>
  <c r="G243" i="5"/>
  <c r="G244" i="5"/>
  <c r="G245" i="5"/>
  <c r="H245" i="5" s="1"/>
  <c r="G246" i="5"/>
  <c r="G247" i="5"/>
  <c r="G248" i="5"/>
  <c r="G249" i="5"/>
  <c r="G250" i="5"/>
  <c r="G251" i="5"/>
  <c r="G252" i="5"/>
  <c r="G253" i="5"/>
  <c r="G254" i="5"/>
  <c r="G255" i="5"/>
  <c r="G256" i="5"/>
  <c r="G257" i="5"/>
  <c r="G258" i="5"/>
  <c r="G259" i="5"/>
  <c r="G260" i="5"/>
  <c r="G261" i="5"/>
  <c r="G262" i="5"/>
  <c r="G263" i="5"/>
  <c r="H263" i="5" s="1"/>
  <c r="G264" i="5"/>
  <c r="G265" i="5"/>
  <c r="H265" i="5" s="1"/>
  <c r="G266" i="5"/>
  <c r="G267" i="5"/>
  <c r="G268" i="5"/>
  <c r="G269" i="5"/>
  <c r="G270" i="5"/>
  <c r="G271" i="5"/>
  <c r="G272" i="5"/>
  <c r="G273" i="5"/>
  <c r="G274" i="5"/>
  <c r="G275" i="5"/>
  <c r="G276" i="5"/>
  <c r="G277" i="5"/>
  <c r="G278" i="5"/>
  <c r="G279" i="5"/>
  <c r="G280" i="5"/>
  <c r="G281" i="5"/>
  <c r="B19" i="2"/>
  <c r="B20" i="9" s="1"/>
  <c r="F4" i="6"/>
  <c r="H24" i="5"/>
  <c r="H32" i="5"/>
  <c r="H137" i="5"/>
  <c r="H230" i="5"/>
  <c r="H280" i="5"/>
  <c r="K2" i="5"/>
  <c r="H257" i="5" l="1"/>
  <c r="H18" i="5"/>
  <c r="H20" i="5"/>
  <c r="H183" i="5"/>
  <c r="H187" i="5"/>
  <c r="H113" i="5"/>
  <c r="H278" i="5"/>
  <c r="H232" i="5"/>
  <c r="H272" i="5"/>
  <c r="H224" i="5"/>
  <c r="H26" i="5"/>
  <c r="H219" i="5"/>
  <c r="H139" i="5"/>
  <c r="H223" i="5"/>
  <c r="H127" i="5"/>
  <c r="H218" i="5"/>
  <c r="H173" i="5"/>
  <c r="H214" i="5"/>
  <c r="H55" i="5"/>
  <c r="H252" i="5"/>
  <c r="H73" i="5"/>
  <c r="H70" i="5"/>
  <c r="H212" i="5"/>
  <c r="H57" i="5"/>
  <c r="H61" i="5"/>
  <c r="H94" i="5"/>
  <c r="H110" i="5"/>
  <c r="H74" i="5"/>
  <c r="H59" i="5"/>
  <c r="H276" i="5"/>
  <c r="H244" i="5"/>
  <c r="H184" i="5"/>
  <c r="H221" i="5"/>
  <c r="H66" i="5"/>
  <c r="H217" i="5"/>
  <c r="H193" i="5"/>
  <c r="H213" i="5"/>
  <c r="H228" i="5"/>
  <c r="H171" i="5"/>
  <c r="H175" i="5"/>
  <c r="H50" i="5"/>
  <c r="H72" i="5"/>
  <c r="H250" i="5"/>
  <c r="H121" i="5"/>
  <c r="H271" i="5"/>
  <c r="H49" i="5"/>
  <c r="H48" i="5"/>
  <c r="H156" i="5"/>
  <c r="H153" i="5"/>
  <c r="H266" i="5"/>
  <c r="H267" i="5"/>
  <c r="H166" i="5"/>
  <c r="H29" i="5"/>
  <c r="H231" i="5"/>
  <c r="H47" i="5"/>
  <c r="H58" i="5"/>
  <c r="H97" i="5"/>
  <c r="H262" i="5"/>
  <c r="H40" i="5"/>
  <c r="H155" i="5"/>
  <c r="H185" i="5"/>
  <c r="H92" i="5"/>
  <c r="H111" i="5"/>
  <c r="H176" i="5"/>
  <c r="H172" i="5"/>
  <c r="H142" i="5"/>
  <c r="H19" i="5"/>
  <c r="H44" i="5"/>
  <c r="H78" i="5"/>
  <c r="H28" i="5"/>
  <c r="H82" i="5"/>
  <c r="H222" i="5"/>
  <c r="H165" i="5"/>
  <c r="H107" i="5"/>
  <c r="H17" i="5"/>
  <c r="H52" i="5"/>
  <c r="H109" i="5"/>
  <c r="H225" i="5"/>
  <c r="H273" i="5"/>
  <c r="H37" i="5"/>
  <c r="H249" i="5"/>
  <c r="H95" i="5"/>
  <c r="H229" i="5"/>
  <c r="H36" i="5"/>
  <c r="H216" i="5"/>
  <c r="H6" i="5"/>
  <c r="H190" i="5"/>
  <c r="H83" i="5"/>
  <c r="H182" i="5"/>
  <c r="H42" i="5"/>
  <c r="H69" i="5"/>
  <c r="H15" i="5"/>
  <c r="H154" i="5"/>
  <c r="H242" i="5"/>
  <c r="H35" i="5"/>
  <c r="H4" i="5"/>
  <c r="H67" i="5"/>
  <c r="H46" i="5"/>
  <c r="H235" i="5"/>
  <c r="H53" i="5"/>
  <c r="H198" i="5"/>
  <c r="H126" i="5"/>
  <c r="H23" i="5"/>
  <c r="H14" i="5"/>
  <c r="H88" i="5"/>
  <c r="H30" i="5"/>
  <c r="H64" i="5"/>
  <c r="H281" i="5"/>
  <c r="H129" i="5"/>
  <c r="H41" i="5"/>
  <c r="H122" i="5"/>
  <c r="H77" i="5"/>
  <c r="H104" i="5"/>
  <c r="H253" i="5"/>
  <c r="H145" i="5"/>
  <c r="H151" i="5"/>
  <c r="H84" i="5"/>
  <c r="H275" i="5"/>
  <c r="H202" i="5"/>
  <c r="H189" i="5"/>
  <c r="H43" i="5"/>
  <c r="H116" i="5"/>
  <c r="H239" i="5"/>
  <c r="H162" i="5"/>
  <c r="H152" i="5"/>
  <c r="H93" i="5"/>
  <c r="H133" i="5"/>
  <c r="H13" i="5"/>
  <c r="H86" i="5"/>
  <c r="H246" i="5"/>
  <c r="H192" i="5"/>
  <c r="H90" i="5"/>
  <c r="H201" i="5"/>
  <c r="H207" i="5"/>
  <c r="H256" i="5"/>
  <c r="H11" i="5"/>
  <c r="H268" i="5"/>
  <c r="H45" i="5"/>
  <c r="H251" i="5"/>
  <c r="H179" i="5"/>
  <c r="H168" i="5"/>
  <c r="H25" i="5"/>
  <c r="H9" i="5"/>
  <c r="H259" i="5"/>
  <c r="H118" i="5"/>
  <c r="H200" i="5"/>
  <c r="H150" i="5"/>
  <c r="H279" i="5"/>
  <c r="H196" i="5"/>
  <c r="H260" i="5"/>
  <c r="H100" i="5"/>
  <c r="H206" i="5"/>
  <c r="H131" i="5"/>
  <c r="H27" i="5"/>
  <c r="H215" i="5"/>
  <c r="H91" i="5"/>
  <c r="H254" i="5"/>
  <c r="H261" i="5"/>
  <c r="H79" i="5"/>
  <c r="H108" i="5"/>
  <c r="H277" i="5"/>
  <c r="H117" i="5"/>
  <c r="H76" i="5"/>
  <c r="H248" i="5"/>
  <c r="H81" i="5"/>
  <c r="H140" i="5"/>
  <c r="H143" i="5"/>
  <c r="H148" i="5"/>
  <c r="H177" i="5"/>
  <c r="H203" i="5"/>
  <c r="H191" i="5"/>
  <c r="H115" i="5"/>
  <c r="H12" i="5"/>
  <c r="H269" i="5"/>
  <c r="H22" i="5"/>
  <c r="H204" i="5"/>
  <c r="H181" i="5"/>
  <c r="H125" i="5"/>
  <c r="H141" i="5"/>
  <c r="H119" i="5"/>
  <c r="H247" i="5"/>
  <c r="H258" i="5"/>
  <c r="H236" i="5"/>
  <c r="H270" i="5"/>
  <c r="H71" i="5"/>
  <c r="H56" i="5"/>
  <c r="H264" i="5"/>
  <c r="H51" i="5"/>
  <c r="H75" i="5"/>
  <c r="H62" i="5"/>
  <c r="H65" i="5"/>
  <c r="H167" i="5"/>
  <c r="H7" i="5"/>
  <c r="H243" i="5"/>
  <c r="H226" i="5"/>
  <c r="H123" i="5"/>
  <c r="H130" i="5"/>
  <c r="H8" i="5"/>
  <c r="H138" i="5"/>
  <c r="H10" i="5"/>
  <c r="H34" i="5"/>
  <c r="H89" i="5"/>
  <c r="H16" i="5"/>
  <c r="H237" i="5"/>
  <c r="H147" i="5"/>
  <c r="H209" i="5"/>
  <c r="H128" i="5"/>
  <c r="H208" i="5"/>
  <c r="H106" i="5"/>
  <c r="H98" i="5"/>
  <c r="H5" i="5"/>
  <c r="H220" i="5"/>
  <c r="H114" i="5"/>
  <c r="H38" i="5"/>
  <c r="H85" i="5"/>
  <c r="H60" i="5"/>
  <c r="H80" i="5"/>
  <c r="H105" i="5"/>
  <c r="H274" i="5"/>
  <c r="H21" i="5"/>
  <c r="H134" i="5"/>
  <c r="H169" i="5"/>
  <c r="H170" i="5"/>
  <c r="H124" i="5"/>
  <c r="H174" i="5"/>
  <c r="H157" i="5"/>
  <c r="H120" i="5"/>
  <c r="H240" i="5"/>
  <c r="H180" i="5"/>
  <c r="H227" i="5"/>
  <c r="H161" i="5"/>
  <c r="H159" i="5"/>
  <c r="H164" i="5"/>
  <c r="H233" i="5"/>
  <c r="H3" i="5"/>
  <c r="H158" i="5"/>
  <c r="H163" i="5"/>
  <c r="H132" i="5"/>
  <c r="H160" i="5"/>
  <c r="H188" i="5"/>
  <c r="H135" i="5"/>
  <c r="H112" i="5"/>
  <c r="H136" i="5"/>
  <c r="H101" i="5"/>
  <c r="H102" i="5"/>
  <c r="H186" i="5"/>
  <c r="H255" i="5"/>
  <c r="H103" i="5"/>
  <c r="H205" i="5"/>
  <c r="H197" i="5"/>
  <c r="H195" i="5"/>
  <c r="H194" i="5"/>
  <c r="H63" i="5"/>
  <c r="H31" i="5"/>
  <c r="H68" i="5"/>
  <c r="H39" i="5"/>
  <c r="F3" i="6"/>
  <c r="I2" i="6" s="1"/>
  <c r="B22" i="9" s="1"/>
  <c r="K5" i="5" l="1"/>
  <c r="B21" i="9" s="1"/>
  <c r="I14" i="9" l="1"/>
  <c r="N14" i="9"/>
</calcChain>
</file>

<file path=xl/sharedStrings.xml><?xml version="1.0" encoding="utf-8"?>
<sst xmlns="http://schemas.openxmlformats.org/spreadsheetml/2006/main" count="358" uniqueCount="327">
  <si>
    <t>Naam</t>
  </si>
  <si>
    <t>Aanschafprijs</t>
  </si>
  <si>
    <t>Gegevens perceel</t>
  </si>
  <si>
    <t>Prijsknippunt</t>
  </si>
  <si>
    <t>euro</t>
  </si>
  <si>
    <t>PrKn</t>
  </si>
  <si>
    <t>punten</t>
  </si>
  <si>
    <t>Maximale prijs</t>
  </si>
  <si>
    <t>PrMax</t>
  </si>
  <si>
    <t>Gegevens inschrijver</t>
  </si>
  <si>
    <t>Inschrijvingsprijs</t>
  </si>
  <si>
    <t>Onderhoudsprijs</t>
  </si>
  <si>
    <t>Maximale prijs per jaar</t>
  </si>
  <si>
    <t>Prijs per jaar (vanaf jaar 3)</t>
  </si>
  <si>
    <t>Totaalprijs 10 jaar (inclusief 2 jaar garantie)</t>
  </si>
  <si>
    <t>Vereist</t>
  </si>
  <si>
    <t>Aangeboden door inschrijver? Ja/Nee</t>
  </si>
  <si>
    <t>Aangeboden als RTU?</t>
  </si>
  <si>
    <r>
      <t xml:space="preserve">Fictieve en Maximale prijs per test </t>
    </r>
    <r>
      <rPr>
        <b/>
        <sz val="11"/>
        <color rgb="FFFF0000"/>
        <rFont val="Calibri"/>
        <family val="2"/>
        <scheme val="minor"/>
      </rPr>
      <t>(Excl. btw)</t>
    </r>
  </si>
  <si>
    <t>A1-AT (alpha-1-antitrypsine)</t>
  </si>
  <si>
    <t>ACTH (adrenocorticotropic hormone)</t>
  </si>
  <si>
    <t>Maximale prijs per jaar:</t>
  </si>
  <si>
    <t>AFP (Alpha-1-Fetoprotein)</t>
  </si>
  <si>
    <t>Aangeboden prijs per jaar:</t>
  </si>
  <si>
    <t>ALK (CD246)</t>
  </si>
  <si>
    <t>ALK (lung)</t>
  </si>
  <si>
    <t>alpha-Synuclein</t>
  </si>
  <si>
    <t>AMACR (α-methylacyl-CoA racemase)</t>
  </si>
  <si>
    <t>Amyloid A</t>
  </si>
  <si>
    <t>Androgen receptor</t>
  </si>
  <si>
    <t>Arginase-1</t>
  </si>
  <si>
    <t>Arid1A</t>
  </si>
  <si>
    <t>ATRX</t>
  </si>
  <si>
    <t>BAP1 (BRCA1-Associated Protein 1) (DAB)</t>
  </si>
  <si>
    <t>BAP1 (BRCA1-Associated Protein 1) (MAGENTA)</t>
  </si>
  <si>
    <t>BCL2</t>
  </si>
  <si>
    <t>BCL2 (FISH)</t>
  </si>
  <si>
    <t>VEREIST</t>
  </si>
  <si>
    <t>BCL6</t>
  </si>
  <si>
    <t>BCL6 (FISH)</t>
  </si>
  <si>
    <t>Bcl-6 corepressor (BCOR)</t>
  </si>
  <si>
    <t>Beta-amyloid</t>
  </si>
  <si>
    <t>Beta-Catenin</t>
  </si>
  <si>
    <t>BOB1</t>
  </si>
  <si>
    <t>Brachyury</t>
  </si>
  <si>
    <t>BRAF V600E</t>
  </si>
  <si>
    <t>BRG-1</t>
  </si>
  <si>
    <t>C1Q FITC (fresh frozen)</t>
  </si>
  <si>
    <t>C3C FITC (fresh frozen)</t>
  </si>
  <si>
    <t>C4d</t>
  </si>
  <si>
    <t>CA-125 (OC125)</t>
  </si>
  <si>
    <t>CADM3</t>
  </si>
  <si>
    <t>CA-IX</t>
  </si>
  <si>
    <t>Calcitonin</t>
  </si>
  <si>
    <t>Caldesmon</t>
  </si>
  <si>
    <t>Calponine</t>
  </si>
  <si>
    <t>Calretinine</t>
  </si>
  <si>
    <t>CAMTA1</t>
  </si>
  <si>
    <t>CCND1 (FISH)</t>
  </si>
  <si>
    <t>CD10</t>
  </si>
  <si>
    <t>CD117</t>
  </si>
  <si>
    <t>CD117 (op beenmergbiopten)</t>
  </si>
  <si>
    <t>CD123</t>
  </si>
  <si>
    <t>CD138</t>
  </si>
  <si>
    <t>CD15</t>
  </si>
  <si>
    <t>CD163</t>
  </si>
  <si>
    <t>CD19</t>
  </si>
  <si>
    <t>CD1a</t>
  </si>
  <si>
    <t>CD2</t>
  </si>
  <si>
    <t>CD20</t>
  </si>
  <si>
    <t>CD20 (fresh frozen)</t>
  </si>
  <si>
    <t>CD21</t>
  </si>
  <si>
    <t>CD23</t>
  </si>
  <si>
    <t>CD25</t>
  </si>
  <si>
    <t>CD3</t>
  </si>
  <si>
    <t>CD3 (fresh frozen)</t>
  </si>
  <si>
    <t>CD30</t>
  </si>
  <si>
    <t>CD31</t>
  </si>
  <si>
    <t xml:space="preserve">CD34 </t>
  </si>
  <si>
    <t>CD35</t>
  </si>
  <si>
    <t>CD4</t>
  </si>
  <si>
    <t>CD4 (fresh frozen)</t>
  </si>
  <si>
    <t>CD43</t>
  </si>
  <si>
    <t>CD45</t>
  </si>
  <si>
    <t>CD45 (fresh frozen)</t>
  </si>
  <si>
    <t>CD5</t>
  </si>
  <si>
    <t>CD56</t>
  </si>
  <si>
    <t>CD56 (fresh frozen)</t>
  </si>
  <si>
    <t>CD61</t>
  </si>
  <si>
    <t>CD68</t>
  </si>
  <si>
    <t>CD68 (fresh frozen)</t>
  </si>
  <si>
    <t>CD7</t>
  </si>
  <si>
    <t>CD79A</t>
  </si>
  <si>
    <t>CD8</t>
  </si>
  <si>
    <t>CD8 (fresh frozen)</t>
  </si>
  <si>
    <t>CD99</t>
  </si>
  <si>
    <t>CDK4</t>
  </si>
  <si>
    <t>CDX2</t>
  </si>
  <si>
    <t>CEA</t>
  </si>
  <si>
    <t>CEACAM1 (LUMC: CEA BGP)</t>
  </si>
  <si>
    <t>cFOS</t>
  </si>
  <si>
    <t>Chromogranine A</t>
  </si>
  <si>
    <t>CMV (cytomegalovirus)</t>
  </si>
  <si>
    <t>c-myc</t>
  </si>
  <si>
    <t>CRP (C-reactive protein)</t>
  </si>
  <si>
    <t>CSF1 (colony-stimulating factor 1)</t>
  </si>
  <si>
    <t>CXCL13</t>
  </si>
  <si>
    <t>Cycline D1</t>
  </si>
  <si>
    <t>Cytokeratine 17</t>
  </si>
  <si>
    <t>Cytokeratine 18</t>
  </si>
  <si>
    <t>Cytokeratine 19</t>
  </si>
  <si>
    <t>Cytokeratine 20</t>
  </si>
  <si>
    <t>Cytokeratine 5/6</t>
  </si>
  <si>
    <t>Cytokeratine 7</t>
  </si>
  <si>
    <t>Cytokeratine HMW</t>
  </si>
  <si>
    <t>DDIT3</t>
  </si>
  <si>
    <t>Desmine</t>
  </si>
  <si>
    <t>Desmine (fresh frozen)</t>
  </si>
  <si>
    <t>DNAJB9</t>
  </si>
  <si>
    <t>DOG1</t>
  </si>
  <si>
    <t>Dystrofine (mid-rod domain) (fresh frozen) (LUMC: dystrofine 2)</t>
  </si>
  <si>
    <t>Dystrofine (N-terminus) (fresh frozen) (LUMC: dystrofine 3)</t>
  </si>
  <si>
    <t>Dystrofine (rod domain) (fresh frozen) (LUMC: dystrofine 1)</t>
  </si>
  <si>
    <t>E-Cadherin</t>
  </si>
  <si>
    <t>E-Cadherin exon 8 (LUMC: ECAD/EX8)</t>
  </si>
  <si>
    <t>E-Cadherine (C terminus)</t>
  </si>
  <si>
    <t>EMA (Epithelial Membrane Antigen)</t>
  </si>
  <si>
    <t>EMA (geamplificeerd)</t>
  </si>
  <si>
    <t>Epithelial Antigen (BEREP4)</t>
  </si>
  <si>
    <t>ER (Estrogen Receptor)</t>
  </si>
  <si>
    <t xml:space="preserve">ERG (C-terminus) </t>
  </si>
  <si>
    <t>ERG (C-terminus) (geamplificeerd)</t>
  </si>
  <si>
    <t>EWSR1(FISH)</t>
  </si>
  <si>
    <t>FABP (Fatty acid-binding protein 1)</t>
  </si>
  <si>
    <t>fast myosine</t>
  </si>
  <si>
    <t>Fibrinogeen FITC</t>
  </si>
  <si>
    <t>FosB</t>
  </si>
  <si>
    <t>FSH (follicle Stimulating Hormone)</t>
  </si>
  <si>
    <t>FUMH (fumarate hydratase)</t>
  </si>
  <si>
    <t>Gastrine</t>
  </si>
  <si>
    <t>GATA3</t>
  </si>
  <si>
    <t>GFAP (glial fibrilllary acidic protein)</t>
  </si>
  <si>
    <t>GLP3 (glypican 3)</t>
  </si>
  <si>
    <t>Glucagon</t>
  </si>
  <si>
    <t>Glut1</t>
  </si>
  <si>
    <t>Glycophorin</t>
  </si>
  <si>
    <t>Granzyme B</t>
  </si>
  <si>
    <t>GRM1</t>
  </si>
  <si>
    <t>Groeihormoon</t>
  </si>
  <si>
    <t>GS (glutamine synthetase)</t>
  </si>
  <si>
    <t>H3G34W</t>
  </si>
  <si>
    <t>H3K27ME2</t>
  </si>
  <si>
    <t>H3K27ME3</t>
  </si>
  <si>
    <t>H3K36M</t>
  </si>
  <si>
    <t>HBcAg (Hepatitis B Virus Core Antigen)</t>
  </si>
  <si>
    <t>HBsAg (Hepatitis B Surface Antigen)</t>
  </si>
  <si>
    <t>HCGB (human chronionic gonadotropin)</t>
  </si>
  <si>
    <t>HEPAR/Hepatocyte</t>
  </si>
  <si>
    <t xml:space="preserve">HER2neu </t>
  </si>
  <si>
    <t>HHV-8</t>
  </si>
  <si>
    <t>HLA-ABC</t>
  </si>
  <si>
    <t>HMB-45 (Melanosome specific antigen, MSA) (DAB)</t>
  </si>
  <si>
    <t>HMB-45 (Melanosome specific antigen, MSA) (magenta)</t>
  </si>
  <si>
    <t>HMGA2</t>
  </si>
  <si>
    <t>HP (Helicobacter Pylori)</t>
  </si>
  <si>
    <t>HPV</t>
  </si>
  <si>
    <t>HSP70</t>
  </si>
  <si>
    <t>HSV1</t>
  </si>
  <si>
    <t>HSV1+2</t>
  </si>
  <si>
    <t>ICOS (inducible Co-Stimulator)</t>
  </si>
  <si>
    <t>IDH1 (isocitrate dehydrogenase 1)</t>
  </si>
  <si>
    <t>IGA</t>
  </si>
  <si>
    <t>IGA FITC (fresh frozen)</t>
  </si>
  <si>
    <t>IGD</t>
  </si>
  <si>
    <t>IGG</t>
  </si>
  <si>
    <t>IGG FITC (fresh frozen)</t>
  </si>
  <si>
    <t>IGG1 FITC (fresh frozen)</t>
  </si>
  <si>
    <t>IGG2 FITC (fresh frozen)</t>
  </si>
  <si>
    <t>IGG2 FITC (pronase)</t>
  </si>
  <si>
    <t>IGG3 FITC (fresh frozen)</t>
  </si>
  <si>
    <t>IGG3 FITC (pronase)</t>
  </si>
  <si>
    <t>IGG4</t>
  </si>
  <si>
    <t>IGG4 FITC (fresh frozen)</t>
  </si>
  <si>
    <t>IGG4 FITC (pronase)</t>
  </si>
  <si>
    <t>IGM</t>
  </si>
  <si>
    <t>IGM FITC (fresh frozen)</t>
  </si>
  <si>
    <t>Inhibine</t>
  </si>
  <si>
    <t>INI-1</t>
  </si>
  <si>
    <t>INSM1 (insulinoma-associated protein 1)</t>
  </si>
  <si>
    <t>Insuline</t>
  </si>
  <si>
    <t xml:space="preserve">kappa  </t>
  </si>
  <si>
    <t>kappa FITC</t>
  </si>
  <si>
    <t>Ki67</t>
  </si>
  <si>
    <t>L1CAM</t>
  </si>
  <si>
    <t xml:space="preserve">lambda  </t>
  </si>
  <si>
    <t>lambda TRITC</t>
  </si>
  <si>
    <t>Langerin</t>
  </si>
  <si>
    <t>Lef1</t>
  </si>
  <si>
    <t>LH (luteinizing hormone)</t>
  </si>
  <si>
    <t>LMP1 (Epstein Barr Virus)</t>
  </si>
  <si>
    <t>Lysozym</t>
  </si>
  <si>
    <t xml:space="preserve">MDM2 </t>
  </si>
  <si>
    <t>MDM2 (FISH)</t>
  </si>
  <si>
    <t>MELAN A (DAB)</t>
  </si>
  <si>
    <t>MELAN A (magenta)</t>
  </si>
  <si>
    <t>Merosine (fresh frozen)</t>
  </si>
  <si>
    <t>MET (FISH)</t>
  </si>
  <si>
    <t>MITF (microphthalmia transcription factor)</t>
  </si>
  <si>
    <t>MLH1</t>
  </si>
  <si>
    <t>MPO (myeloperoxidase)</t>
  </si>
  <si>
    <t>MS-Actine (muscle Actine)</t>
  </si>
  <si>
    <t>MSH2</t>
  </si>
  <si>
    <t>MSH6</t>
  </si>
  <si>
    <t>MTAP (methylthioadenosine phosphorylase)</t>
  </si>
  <si>
    <t>MUC2 (mucin 2)</t>
  </si>
  <si>
    <t>MUC4 (mucin 4)</t>
  </si>
  <si>
    <t>MUC6 (mucin 6)</t>
  </si>
  <si>
    <t>MUM-1 (Multiple myeloma oncogene 1)</t>
  </si>
  <si>
    <t>MYC (FISH)</t>
  </si>
  <si>
    <t>Mycobacterium tuberculosis</t>
  </si>
  <si>
    <t>Myf4 (myogenin)</t>
  </si>
  <si>
    <t>MyoD1</t>
  </si>
  <si>
    <t>Napsine</t>
  </si>
  <si>
    <t>NF (Neurofillament)</t>
  </si>
  <si>
    <t>NKIC3 (Melanoma Associated Antigen; clone NKIC3)</t>
  </si>
  <si>
    <t>NKX2.2</t>
  </si>
  <si>
    <t>NKX3.1</t>
  </si>
  <si>
    <t>NOR1 (neuron-derived orphan receptor 1)</t>
  </si>
  <si>
    <t>NOTCH3</t>
  </si>
  <si>
    <t>OCT2</t>
  </si>
  <si>
    <t>OCT4</t>
  </si>
  <si>
    <t>P16 (DAB)</t>
  </si>
  <si>
    <t>P40</t>
  </si>
  <si>
    <t>P53</t>
  </si>
  <si>
    <t>P53 (geamplificeerd)</t>
  </si>
  <si>
    <t>P57KIP2</t>
  </si>
  <si>
    <t>P63</t>
  </si>
  <si>
    <t>Pan-Keratine (clone AE1/AE3)</t>
  </si>
  <si>
    <t>panTRK (NTRK)</t>
  </si>
  <si>
    <t>Parafibromin (CDC73)</t>
  </si>
  <si>
    <t>PAX-5 (BSAP)</t>
  </si>
  <si>
    <t>PAX8</t>
  </si>
  <si>
    <t>PD1</t>
  </si>
  <si>
    <t>PDL1 (voorkeur PharmDx-kit)</t>
  </si>
  <si>
    <t>PIT1</t>
  </si>
  <si>
    <t>PLAP (Placental Alkaline Phosphatase)</t>
  </si>
  <si>
    <t>PLP (Myelin Proteolipid Protein)</t>
  </si>
  <si>
    <t>PMS2</t>
  </si>
  <si>
    <t>Podoplanin (D2-40)</t>
  </si>
  <si>
    <t>POUF3</t>
  </si>
  <si>
    <t>PR (Progesteron Receptor)</t>
  </si>
  <si>
    <t>PRAME  (PReferentially expressed Antigen in MElanoma)</t>
  </si>
  <si>
    <t>Pre-Albumine</t>
  </si>
  <si>
    <t>PRKAR1A</t>
  </si>
  <si>
    <t>Prolactine</t>
  </si>
  <si>
    <t>PSA (Prostate-specific antigen)</t>
  </si>
  <si>
    <t>PSAP (Prostatic Acid Phosphatase)</t>
  </si>
  <si>
    <t>pTDP43</t>
  </si>
  <si>
    <t>PTEN (phosphatase and tensin homologue deleted on chromosome ten)</t>
  </si>
  <si>
    <t>PTH (Parathyroid hormone)</t>
  </si>
  <si>
    <t>PU.1</t>
  </si>
  <si>
    <t>RB (Retinoblastoma Protein)</t>
  </si>
  <si>
    <t>ROS1 (Proto-Oncogene Tyrosine-Protein Kinase ROS)</t>
  </si>
  <si>
    <t>S100</t>
  </si>
  <si>
    <t>SALL4</t>
  </si>
  <si>
    <t>SATB2 (Special AT-rich sequence-binding protein 2)</t>
  </si>
  <si>
    <t>SDHA (Succinate dehydrogenase complex flavoprotein subunit A)</t>
  </si>
  <si>
    <t>SDHB (Succinate dehydrogenase complex flavoprotein subunit B)</t>
  </si>
  <si>
    <t>SF-1 (Steroidogenic Factor 1)</t>
  </si>
  <si>
    <t xml:space="preserve">SMACT (Smooth muscle actin)
</t>
  </si>
  <si>
    <t>SMAD4 (Mothers against decapentaplegic homolog 4)</t>
  </si>
  <si>
    <t>SOX10 (DAB)</t>
  </si>
  <si>
    <t>SOX10 (magenta)</t>
  </si>
  <si>
    <t>SOX11</t>
  </si>
  <si>
    <t>Spectrine (fresh frozen)</t>
  </si>
  <si>
    <t>Spirocheten/Borrelia Burgdorferi (magenta)</t>
  </si>
  <si>
    <t>SS18 (FISH)</t>
  </si>
  <si>
    <t>SS18-SSX</t>
  </si>
  <si>
    <t>SSTR2A (Somatostatin Receptor 2A)</t>
  </si>
  <si>
    <t>STAT6 (Signal Transducer and Activator of Transcription 6)</t>
  </si>
  <si>
    <t>SV40 (BK-virus)</t>
  </si>
  <si>
    <t>Synaptofysine</t>
  </si>
  <si>
    <t>TARC</t>
  </si>
  <si>
    <t>Tau</t>
  </si>
  <si>
    <t>TCL1 (T-cell leukemia/lymphoma protein 1A)</t>
  </si>
  <si>
    <t>TCR-BETA</t>
  </si>
  <si>
    <t>TCR-DELTA</t>
  </si>
  <si>
    <t>TDT (Terminal deoxynucleotidyl tranferase)</t>
  </si>
  <si>
    <t>TFE3 (Transcription factor E3)</t>
  </si>
  <si>
    <t>Thyroglobuline</t>
  </si>
  <si>
    <t>Tia-1</t>
  </si>
  <si>
    <t>TOX (Thymocyte selection associated high mobility group box)</t>
  </si>
  <si>
    <t>T-PIT (TBX19)</t>
  </si>
  <si>
    <t>Trypsin</t>
  </si>
  <si>
    <t>TSH (Thyroid Stimulating Hormone)</t>
  </si>
  <si>
    <t>TTF-1 (Thyroid transcription factor-1)</t>
  </si>
  <si>
    <t>Ubiquitine</t>
  </si>
  <si>
    <t>USP6 (FISH)</t>
  </si>
  <si>
    <t>Vimentine</t>
  </si>
  <si>
    <t>VZV (varicella zoster virus)</t>
  </si>
  <si>
    <t>WT1 (Wilms tumour-1 protein)</t>
  </si>
  <si>
    <t>Vereist?</t>
  </si>
  <si>
    <t>Overige producten</t>
  </si>
  <si>
    <t>Detectiekit per test (inclusief voorbehandelingsbuffers en amplificatievloeistoffen)</t>
  </si>
  <si>
    <t>IHC-Glazen</t>
  </si>
  <si>
    <t>Geschatte afname in stuks per jaar</t>
  </si>
  <si>
    <r>
      <t>Naam Producten</t>
    </r>
    <r>
      <rPr>
        <b/>
        <sz val="11"/>
        <color rgb="FFFF0000"/>
        <rFont val="Aptos"/>
      </rPr>
      <t xml:space="preserve"> </t>
    </r>
  </si>
  <si>
    <t>Totale aanbieding P1</t>
  </si>
  <si>
    <t>Totale aanbieding</t>
  </si>
  <si>
    <t>Aangeboden apparatuur</t>
  </si>
  <si>
    <t>Aangeboden All-in onderhoud (8 jaar + 2 jaar garantie)</t>
  </si>
  <si>
    <t>Verbruikmaterialen (10 jaar)</t>
  </si>
  <si>
    <t>Overige verbruiksmaterialen (10 jaar)</t>
  </si>
  <si>
    <t>Aangeboden prijs per Test (Excl. btw)</t>
  </si>
  <si>
    <t xml:space="preserve"> Aangeboden prijs per  jaar (Excl. btw)</t>
  </si>
  <si>
    <t>Aangeboden prijs per Test exclusief btw</t>
  </si>
  <si>
    <t xml:space="preserve"> Maximale prijs per Test exclusief btw </t>
  </si>
  <si>
    <t xml:space="preserve"> Aangeboden prijs per jaar  exclusief btw</t>
  </si>
  <si>
    <t>Totale aanbieding exclusief btw</t>
  </si>
  <si>
    <t>gewogen Score</t>
  </si>
  <si>
    <r>
      <rPr>
        <b/>
        <sz val="11"/>
        <color theme="1"/>
        <rFont val="Calibri"/>
        <family val="2"/>
        <scheme val="minor"/>
      </rPr>
      <t>Instructies voor het invullen van de prijzentabel:</t>
    </r>
    <r>
      <rPr>
        <sz val="11"/>
        <color theme="1"/>
        <rFont val="Calibri"/>
        <family val="2"/>
        <scheme val="minor"/>
      </rPr>
      <t xml:space="preserve">
</t>
    </r>
    <r>
      <rPr>
        <b/>
        <sz val="11"/>
        <color theme="1"/>
        <rFont val="Calibri"/>
        <family val="2"/>
        <scheme val="minor"/>
      </rPr>
      <t xml:space="preserve">Prijs per test: </t>
    </r>
    <r>
      <rPr>
        <sz val="11"/>
        <color theme="1"/>
        <rFont val="Calibri"/>
        <family val="2"/>
        <scheme val="minor"/>
      </rPr>
      <t xml:space="preserve">Gelieve in Kolom E de eenheidsprijs per test (ex. btw) in te vullen voor elk product die u aanbiedt.  .
</t>
    </r>
    <r>
      <rPr>
        <b/>
        <sz val="11"/>
        <color theme="1"/>
        <rFont val="Calibri"/>
        <family val="2"/>
        <scheme val="minor"/>
      </rPr>
      <t xml:space="preserve">Automatische berekening jaarprijs: </t>
    </r>
    <r>
      <rPr>
        <sz val="11"/>
        <color theme="1"/>
        <rFont val="Calibri"/>
        <family val="2"/>
        <scheme val="minor"/>
      </rPr>
      <t xml:space="preserve">Op basis van de door u ingevoerde eenheidsprijzen, zal de verwachte jaarprijs per product automatisch worden berekend aan de hand van de geschatte aantallen voor dat jaar. Deze jaarprijs is leidend voor de financiële beoordeling van uw inschrijving.
</t>
    </r>
    <r>
      <rPr>
        <b/>
        <sz val="11"/>
        <color theme="1"/>
        <rFont val="Calibri"/>
        <family val="2"/>
        <scheme val="minor"/>
      </rPr>
      <t>Maximale toegestane prijs (Prijsplafond):</t>
    </r>
    <r>
      <rPr>
        <sz val="11"/>
        <color theme="1"/>
        <rFont val="Calibri"/>
        <family val="2"/>
        <scheme val="minor"/>
      </rPr>
      <t xml:space="preserve"> Voor elk product is een maximale toegestane prijs per test vastgesteld. Indien de door u opgegeven prijs voor een product dit vastgestelde prijsplafond overschrijdt, zal dit specifieke product als 'niet aangeboden' worden beschouwd en zal uw inschrijving ter zijde worden gelegd.
</t>
    </r>
    <r>
      <rPr>
        <b/>
        <sz val="11"/>
        <color theme="1"/>
        <rFont val="Calibri"/>
        <family val="2"/>
        <scheme val="minor"/>
      </rPr>
      <t>Exclusief BTW</t>
    </r>
    <r>
      <rPr>
        <sz val="11"/>
        <color theme="1"/>
        <rFont val="Calibri"/>
        <family val="2"/>
        <scheme val="minor"/>
      </rPr>
      <t xml:space="preserve">: Alle bedragen die u in de tabel invult, dienen exclusief BTW te zijn.		
</t>
    </r>
    <r>
      <rPr>
        <b/>
        <sz val="11"/>
        <color theme="1"/>
        <rFont val="Calibri"/>
        <family val="2"/>
        <scheme val="minor"/>
      </rPr>
      <t xml:space="preserve">Let op! </t>
    </r>
    <r>
      <rPr>
        <sz val="11"/>
        <color theme="1"/>
        <rFont val="Calibri"/>
        <family val="2"/>
        <scheme val="minor"/>
      </rPr>
      <t xml:space="preserve">deze producten zijn vereist, indien u deze niet kunt aanbieden wordt uw inschrijving ter zijde gelegd.	
							</t>
    </r>
  </si>
  <si>
    <r>
      <rPr>
        <b/>
        <sz val="11"/>
        <color theme="1"/>
        <rFont val="Calibri"/>
        <family val="2"/>
        <scheme val="minor"/>
      </rPr>
      <t xml:space="preserve">Instructies voor het invullen van de prijzentabel:
</t>
    </r>
    <r>
      <rPr>
        <sz val="11"/>
        <color theme="1"/>
        <rFont val="Calibri"/>
        <family val="2"/>
        <scheme val="minor"/>
      </rPr>
      <t>Inschrijver dient in de blauwe cel: B16 zijn prijs in te vullen voor het de totaal aangeboden apparatuur. Na het invullen van de prijs in de blauwe cel: B16, wordt automatisch dit bedrag overgenomen in het Tabblad "Aangeboden TCO" om zo het aantal behaalde punten te berekenen.
Bij de inschrijfprijs zitten alle kosten voor de levering, productie, installatie, koppeling aan het managementsysteem (conform eis E7 (zie bijlage B Pakket van Eisen)) etc. inbegrepen. Inschrijver mag geen extra kosten in rekening brengen. Inschrijver is zelf verantwoordelijk voor het indienen van de juistheid van zijn inschrijfprijs. De prijs i</t>
    </r>
    <r>
      <rPr>
        <sz val="11"/>
        <rFont val="Calibri"/>
        <family val="2"/>
        <scheme val="minor"/>
      </rPr>
      <t xml:space="preserve">s </t>
    </r>
    <r>
      <rPr>
        <b/>
        <u/>
        <sz val="11"/>
        <rFont val="Calibri"/>
        <family val="2"/>
        <scheme val="minor"/>
      </rPr>
      <t>exclusief BTW</t>
    </r>
    <r>
      <rPr>
        <sz val="11"/>
        <rFont val="Calibri"/>
        <family val="2"/>
        <scheme val="minor"/>
      </rPr>
      <t>. B</t>
    </r>
    <r>
      <rPr>
        <sz val="11"/>
        <color theme="1"/>
        <rFont val="Calibri"/>
        <family val="2"/>
        <scheme val="minor"/>
      </rPr>
      <t xml:space="preserve">ij het niet correct invullen van de prijs, of het opgeven van een prijs hoger dan wat is aan gegeven in veld B13 als maximum prijs, wordt de inschrijving terzijde gelegd. </t>
    </r>
  </si>
  <si>
    <r>
      <rPr>
        <b/>
        <sz val="22"/>
        <color theme="1"/>
        <rFont val="Calibri"/>
        <family val="2"/>
        <scheme val="minor"/>
      </rPr>
      <t>Voorwaarden</t>
    </r>
    <r>
      <rPr>
        <sz val="22"/>
        <color theme="1"/>
        <rFont val="Calibri"/>
        <family val="2"/>
        <scheme val="minor"/>
      </rPr>
      <t xml:space="preserve">
Voor de op te geven prijzen/tarieven geldt het volgende:
•	Alle prijzen en tarieven moet u aanbieden in euro’s en exclusief btw. 
•	De prijzen moeten integraal zijn. Hierbij zijn in elk geval de volgende kosten inbegrepen: salariskosten, overheadkosten, telefoonkosten/¬online kosten, kosten voor reistijd en ondersteunend werk, kosten voor het gebruik van apparatuur en software, reiskosten, parkeerkosten, afleverkosten en logistieke kosten. Ook alle eventueel verdere bijkomende kosten die u als professionele onderneming moet kunnen voorzien, zijn inbegrepen. 
•	Het is niet toegestaan om in te schrijven met een negatieve prijs.
•	Opgegeven (eenheids)prijzen mogen niet abnormaal laag zijn. Bij de vaststelling of hiervan sprake is nemen wij artikel 2.116 van de Aanbestedingswet 2012 in acht. 
•	Het is niet toegestaan om manipulatief in te schrijven. Hiermee bedoelen we in deze context dat een oneigenlijk middel wordt aangewend om aan de concurrentie van mede-Inschrijvers te ontkomen, respectievelijk dat de aangekondigde maatstaf ter beoordeling van de economisch meest voordelige Inschrijving wordt misbruikt, waardoor de door ons gehanteerde beoordelingsmethodiek wordt gefrustreerd. 
•	Het Prijzenblad dient volledig ingevuld te worden, let op, er zijn meerdere tabbladen aanwezig. enkel het tabblad "Aangeboden TCO (Gew. Score P1) dient niet door u ingevuld te worden en zal automatisch de gewogen score van perceel 1 berekenen
•	Het Prijzenblad mag door de Inschrijver niet gewijzigd worden.
Niet voldoen aan bovenstaande voorwaarden leidt in de regel tot het terzijde leggen van de Inschrijving en uitsluiting van verdere deelname aan de aanbestedingsprocedure. 
</t>
    </r>
  </si>
  <si>
    <r>
      <t>Instructie</t>
    </r>
    <r>
      <rPr>
        <sz val="11"/>
        <color theme="1"/>
        <rFont val="Calibri"/>
        <family val="2"/>
        <scheme val="minor"/>
      </rPr>
      <t xml:space="preserve">
Het onderstaande blad dient niet handmatig te worden ingevuld.
De gegevens in het onderstaande blad zullen worden opgehaald in de overige vier door de Inschrijver in te vullen tabbladen. 
De score voor dit gunningscriterium wordt kwantitatief beoordeeld. Het aantal punten dat we bij dit gunningscriterium toekennen is afhankelijk van de aangeboden total cost of ownership, namelijk:
U krijgt 250 punten als de prijs in cel B24 € 4.730.877,36 bedraagt of lager. Als de prijs € 5.913.596,66 is, krijgt u nul punten. Bij een prijs die hoger is dan € 5.913.596,66 is uw Inschrijving ongeldig en leggen we deze terzijde. 
Als de prijs ligt tussen € 4.730.877,36 en €5.913.596,66 dan wordt het aantal punten als volgt berekend: 
Gewogen score = (5.913.596,66 – Aangeboden TCO) / (5.913.596,66 – 4.730.877,36) * 250 
</t>
    </r>
    <r>
      <rPr>
        <b/>
        <sz val="11"/>
        <color theme="1"/>
        <rFont val="Calibri"/>
        <family val="2"/>
        <scheme val="minor"/>
      </rPr>
      <t xml:space="preserve">Exclusief BTW: Alle bedragen zijn exclusief BTW	</t>
    </r>
  </si>
  <si>
    <r>
      <rPr>
        <b/>
        <sz val="11"/>
        <color theme="1"/>
        <rFont val="Calibri"/>
        <family val="2"/>
        <scheme val="minor"/>
      </rPr>
      <t>Instructies voor het invullen van de prijzentabel:</t>
    </r>
    <r>
      <rPr>
        <sz val="11"/>
        <color theme="1"/>
        <rFont val="Calibri"/>
        <family val="2"/>
        <scheme val="minor"/>
      </rPr>
      <t xml:space="preserve">
Inschrijver dient in de blauwe cel B17 zijn prijs (exclusief BTW) per jaar (vanaf jaar 3) in te vullen voor het leveren van All-in onderhoud voor de aangeboden Apparatuur.
In de inschrijfprijs dienen alle kosten voor het All-in onderhoud (zoals beschreven in het Programma van Eisen (Bijlage B), de Onderhoudsovereenkomst (Bijlage N), de overige Aanbestedingsdocumenten en zoals door Inschrijver aangeboden) te zijn inbegrepen. Inschrijver mag geen extra kosten in rekening brengen. Inschrijver is zelf verantwoordelijk voor de juistheid van de ingediende inschrijfprijs. De prijs is exclusief btw.
Bij het niet correct invullen van de prijs, of bij het opgeven van een prijs die hoger is dan de in cel B14 aangegeven maximale prijs per jaar (€ 45.000,00 excl. btw), wordt de Inschrijving als ongeldig terzijde gelegd.
Na het invullen van de prijs in cel B17 wordt dit bedrag automatisch overgenomen in het tabblad 'TCO' ter berekening van de totaalscore voor het gunningscriterium Prijs.</t>
    </r>
  </si>
  <si>
    <r>
      <rPr>
        <b/>
        <sz val="11"/>
        <color rgb="FF000000"/>
        <rFont val="Calibri"/>
        <family val="2"/>
        <scheme val="minor"/>
      </rPr>
      <t>Instructies voor het invullen van de prijzentabel:</t>
    </r>
    <r>
      <rPr>
        <sz val="11"/>
        <color rgb="FF000000"/>
        <rFont val="Calibri"/>
        <family val="2"/>
        <scheme val="minor"/>
      </rPr>
      <t xml:space="preserve">
</t>
    </r>
    <r>
      <rPr>
        <b/>
        <sz val="11"/>
        <color rgb="FF000000"/>
        <rFont val="Calibri"/>
        <scheme val="minor"/>
      </rPr>
      <t>Prijs per test:</t>
    </r>
    <r>
      <rPr>
        <sz val="11"/>
        <color rgb="FF000000"/>
        <rFont val="Calibri"/>
        <scheme val="minor"/>
      </rPr>
      <t xml:space="preserve"> Gelieve in Kolom G de eenheidsprijs per test </t>
    </r>
    <r>
      <rPr>
        <b/>
        <sz val="11"/>
        <rFont val="Calibri"/>
        <family val="2"/>
        <scheme val="minor"/>
      </rPr>
      <t>(ex. btw)</t>
    </r>
    <r>
      <rPr>
        <sz val="11"/>
        <color rgb="FF000000"/>
        <rFont val="Calibri"/>
        <scheme val="minor"/>
      </rPr>
      <t xml:space="preserve"> in te vullen voor elk product die u aanbiedt.  </t>
    </r>
    <r>
      <rPr>
        <b/>
        <sz val="11"/>
        <color rgb="FF000000"/>
        <rFont val="Calibri"/>
        <scheme val="minor"/>
      </rPr>
      <t xml:space="preserve">Let op: </t>
    </r>
    <r>
      <rPr>
        <sz val="11"/>
        <color rgb="FF000000"/>
        <rFont val="Calibri"/>
        <scheme val="minor"/>
      </rPr>
      <t xml:space="preserve">Deze prijs is inclusief de benodigde Wasbuffer voor IHC, Vial (small of Large) Antibody Diluent, FISH Pespsine, FISH Pretreatmentbuffer, FISH Stringent wasbuffer, FISH ethanol en/of FISH Cleaning solution, indien van toepassing/benodigd. Indien u deze reagentia aanbied als RTU dient u in kolom G de RTU prijs op te nemen. Neem voor het indienen ook eis A23 in acht (zie bijlage B Pakket van Eisen)
</t>
    </r>
    <r>
      <rPr>
        <b/>
        <sz val="11"/>
        <color rgb="FF000000"/>
        <rFont val="Calibri"/>
        <scheme val="minor"/>
      </rPr>
      <t>Automatische berekening jaarprijs:</t>
    </r>
    <r>
      <rPr>
        <sz val="11"/>
        <color rgb="FF000000"/>
        <rFont val="Calibri"/>
        <scheme val="minor"/>
      </rPr>
      <t xml:space="preserve"> Op basis van de door u ingevoerde eenheidsprijzen, zal de verwachte jaarprijs per product automatisch worden berekend</t>
    </r>
    <r>
      <rPr>
        <sz val="11"/>
        <rFont val="Calibri"/>
        <family val="2"/>
        <scheme val="minor"/>
      </rPr>
      <t xml:space="preserve"> </t>
    </r>
    <r>
      <rPr>
        <b/>
        <sz val="11"/>
        <rFont val="Calibri"/>
        <family val="2"/>
        <scheme val="minor"/>
      </rPr>
      <t>aan de hand van de geschatte aantallen voor dat jaar</t>
    </r>
    <r>
      <rPr>
        <sz val="11"/>
        <rFont val="Calibri"/>
        <family val="2"/>
        <scheme val="minor"/>
      </rPr>
      <t>. De</t>
    </r>
    <r>
      <rPr>
        <sz val="11"/>
        <color rgb="FF000000"/>
        <rFont val="Calibri"/>
        <scheme val="minor"/>
      </rPr>
      <t xml:space="preserve">ze jaarprijs is leidend voor de financiële beoordeling van uw inschrijving.
</t>
    </r>
    <r>
      <rPr>
        <b/>
        <sz val="11"/>
        <color rgb="FF000000"/>
        <rFont val="Calibri"/>
        <scheme val="minor"/>
      </rPr>
      <t>Maximale toegestane prijs (Prijsplafond)</t>
    </r>
    <r>
      <rPr>
        <sz val="11"/>
        <color rgb="FF000000"/>
        <rFont val="Calibri"/>
        <scheme val="minor"/>
      </rPr>
      <t xml:space="preserve">: Voor elk product is een maximale toegestane prijs per test vastgesteld. Indien de door u opgegeven prijs voor een product dit vastgestelde prijsplafond overschrijdt, zal dit specifieke product als 'niet aangeboden' worden beschouwd. U dient in dit geval kolom C en D met 'nee' te beantwoorden en de fictieve / maximale prijs in rij kolom G op te nemen, zie ook </t>
    </r>
    <r>
      <rPr>
        <b/>
        <sz val="11"/>
        <color rgb="FF000000"/>
        <rFont val="Calibri"/>
        <family val="2"/>
        <scheme val="minor"/>
      </rPr>
      <t>'Producten die u niet kunt aanbieden'</t>
    </r>
    <r>
      <rPr>
        <sz val="11"/>
        <color rgb="FF000000"/>
        <rFont val="Calibri"/>
        <scheme val="minor"/>
      </rPr>
      <t xml:space="preserve">. </t>
    </r>
    <r>
      <rPr>
        <b/>
        <sz val="11"/>
        <color rgb="FFFF0000"/>
        <rFont val="Calibri"/>
        <scheme val="minor"/>
      </rPr>
      <t xml:space="preserve">
</t>
    </r>
    <r>
      <rPr>
        <b/>
        <sz val="11"/>
        <color rgb="FF000000"/>
        <rFont val="Calibri"/>
        <scheme val="minor"/>
      </rPr>
      <t>Producten die u niet kunt aanbieden</t>
    </r>
    <r>
      <rPr>
        <sz val="11"/>
        <color rgb="FF000000"/>
        <rFont val="Calibri"/>
        <scheme val="minor"/>
      </rPr>
      <t xml:space="preserve">: Mocht u een specifiek product onverhoopt niet kunnen aanbieden, dan verzoeken wij u dit duidelijk aan te geven in Kolom C. Belangrijk: Voor producten die u niet kunt aanbieden, zal het LUMC bij de beoordeling een prijs hanteren die gelijk is aan de maximale toegestane prijs voor die product. Dit betekent dat het niet kunnen aanbieden van een product een directe impact heeft op de prijsscore, alsof u tegen de hoogst mogelijke prijs heeft ingeschreven. 
</t>
    </r>
    <r>
      <rPr>
        <b/>
        <sz val="11"/>
        <color rgb="FF000000"/>
        <rFont val="Calibri"/>
        <scheme val="minor"/>
      </rPr>
      <t xml:space="preserve">Aangeboden als RTU: </t>
    </r>
    <r>
      <rPr>
        <sz val="11"/>
        <color rgb="FF000000"/>
        <rFont val="Calibri"/>
        <scheme val="minor"/>
      </rPr>
      <t xml:space="preserve">Als eis is gesteld dat 60% van de aangeboden antilichamen als RTU (Ready to use) worden aangeboden, in Kolom D kunt u aangeven welke antilichamen RTU worden aangeboden, de opgegeven prijs in kolom G is de RTU stuksprijs. 
</t>
    </r>
    <r>
      <rPr>
        <b/>
        <sz val="11"/>
        <color rgb="FF000000"/>
        <rFont val="Calibri"/>
        <scheme val="minor"/>
      </rPr>
      <t>Let op! Een aantal producten zijn Vereist,</t>
    </r>
    <r>
      <rPr>
        <sz val="11"/>
        <color rgb="FF000000"/>
        <rFont val="Calibri"/>
        <scheme val="minor"/>
      </rPr>
      <t xml:space="preserve"> indien u deze niet kunt aanbieden wordt uw inschrijving terzijde gelegd.
</t>
    </r>
    <r>
      <rPr>
        <b/>
        <sz val="11"/>
        <color rgb="FF000000"/>
        <rFont val="Calibri"/>
        <scheme val="minor"/>
      </rPr>
      <t xml:space="preserve">Exclusief BTW: </t>
    </r>
    <r>
      <rPr>
        <sz val="11"/>
        <color rgb="FF000000"/>
        <rFont val="Calibri"/>
        <scheme val="minor"/>
      </rPr>
      <t xml:space="preserve">Alle bedragen die u in de tabel invult, dienen exclusief BTW te zijn.			
							</t>
    </r>
  </si>
  <si>
    <t>Percentage van de procedures aangeboden als Ready to use door de Inschrijver (60% vereist) (is antwoord op Gunningscriterium K4)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</si>
</sst>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_-&quot;€&quot;\ * #,##0.00\-;_-&quot;€&quot;\ * &quot;-&quot;??_-;_-@_-"/>
    <numFmt numFmtId="164" formatCode="&quot;€&quot;\ #,##0.00;[Red]&quot;€&quot;\ \-#,##0.00"/>
    <numFmt numFmtId="165" formatCode="_ [$€-413]\ * #,##0.00_ ;_ [$€-413]\ * \-#,##0.00_ ;_ [$€-413]\ * &quot;-&quot;??_ ;_ @_ "/>
    <numFmt numFmtId="166" formatCode="_-[$€-2]\ * #,##0.00_-;_-[$€-2]\ * #,##0.00\-;_-[$€-2]\ * &quot;-&quot;??_-;_-@_-"/>
    <numFmt numFmtId="167" formatCode="&quot;€&quot;\ #,##0.00_-"/>
    <numFmt numFmtId="168" formatCode="0.0"/>
    <numFmt numFmtId="169" formatCode="0.0%"/>
  </numFmts>
  <fonts count="18"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22"/>
      <color theme="1"/>
      <name val="Calibri"/>
      <family val="2"/>
      <scheme val="minor"/>
    </font>
    <font>
      <b/>
      <sz val="11"/>
      <name val="Calibri"/>
      <family val="2"/>
      <scheme val="minor"/>
    </font>
    <font>
      <b/>
      <u/>
      <sz val="11"/>
      <name val="Calibri"/>
      <family val="2"/>
      <scheme val="minor"/>
    </font>
    <font>
      <sz val="11"/>
      <color rgb="FF000000"/>
      <name val="Aptos"/>
      <family val="2"/>
    </font>
    <font>
      <sz val="11"/>
      <color theme="1"/>
      <name val="Calibri"/>
      <family val="2"/>
      <scheme val="minor"/>
    </font>
    <font>
      <sz val="11"/>
      <color rgb="FF000000"/>
      <name val="Calibri"/>
      <family val="2"/>
      <scheme val="minor"/>
    </font>
    <font>
      <b/>
      <sz val="11"/>
      <color rgb="FFFF0000"/>
      <name val="Calibri"/>
      <family val="2"/>
      <scheme val="minor"/>
    </font>
    <font>
      <b/>
      <sz val="11"/>
      <color rgb="FFFF0000"/>
      <name val="Aptos"/>
      <family val="2"/>
    </font>
    <font>
      <sz val="11"/>
      <color rgb="FF000000"/>
      <name val="Calibri"/>
      <scheme val="minor"/>
    </font>
    <font>
      <b/>
      <sz val="11"/>
      <color rgb="FF000000"/>
      <name val="Calibri"/>
      <scheme val="minor"/>
    </font>
    <font>
      <b/>
      <sz val="11"/>
      <color rgb="FFFF0000"/>
      <name val="Calibri"/>
      <scheme val="minor"/>
    </font>
    <font>
      <b/>
      <sz val="11"/>
      <color rgb="FFFF0000"/>
      <name val="Aptos"/>
    </font>
    <font>
      <b/>
      <sz val="11"/>
      <color rgb="FF000000"/>
      <name val="Calibri"/>
      <family val="2"/>
      <scheme val="minor"/>
    </font>
    <font>
      <sz val="22"/>
      <color theme="1"/>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rgb="FF00FF00"/>
        <bgColor indexed="64"/>
      </patternFill>
    </fill>
    <fill>
      <patternFill patternType="solid">
        <fgColor rgb="FF00B0F0"/>
        <bgColor indexed="64"/>
      </patternFill>
    </fill>
    <fill>
      <patternFill patternType="solid">
        <fgColor theme="0"/>
        <bgColor indexed="64"/>
      </patternFill>
    </fill>
    <fill>
      <patternFill patternType="solid">
        <fgColor rgb="FFFFC000"/>
        <bgColor indexed="64"/>
      </patternFill>
    </fill>
    <fill>
      <patternFill patternType="solid">
        <fgColor theme="2" tint="-9.9978637043366805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s>
  <cellStyleXfs count="3">
    <xf numFmtId="0" fontId="0" fillId="0" borderId="0"/>
    <xf numFmtId="9" fontId="8" fillId="0" borderId="0" applyFont="0" applyFill="0" applyBorder="0" applyAlignment="0" applyProtection="0"/>
    <xf numFmtId="44" fontId="1" fillId="0" borderId="0" applyFont="0" applyFill="0" applyBorder="0" applyAlignment="0" applyProtection="0"/>
  </cellStyleXfs>
  <cellXfs count="63">
    <xf numFmtId="0" fontId="0" fillId="0" borderId="0" xfId="0"/>
    <xf numFmtId="0" fontId="0" fillId="0" borderId="1" xfId="0" applyBorder="1"/>
    <xf numFmtId="0" fontId="0" fillId="3" borderId="1" xfId="0" applyFill="1" applyBorder="1"/>
    <xf numFmtId="0" fontId="2" fillId="0" borderId="0" xfId="0" applyFont="1"/>
    <xf numFmtId="0" fontId="2" fillId="4" borderId="0" xfId="0" applyFont="1" applyFill="1"/>
    <xf numFmtId="0" fontId="0" fillId="0" borderId="0" xfId="0" applyAlignment="1">
      <alignment horizontal="right"/>
    </xf>
    <xf numFmtId="1" fontId="0" fillId="0" borderId="0" xfId="0" applyNumberFormat="1"/>
    <xf numFmtId="165" fontId="0" fillId="0" borderId="0" xfId="0" applyNumberFormat="1"/>
    <xf numFmtId="165" fontId="0" fillId="0" borderId="1" xfId="0" applyNumberFormat="1" applyBorder="1"/>
    <xf numFmtId="0" fontId="7" fillId="3" borderId="1" xfId="0" applyFont="1" applyFill="1" applyBorder="1" applyAlignment="1">
      <alignment vertical="center" wrapText="1"/>
    </xf>
    <xf numFmtId="0" fontId="7" fillId="0" borderId="1" xfId="0" applyFont="1" applyBorder="1" applyAlignment="1">
      <alignment vertical="center" wrapText="1"/>
    </xf>
    <xf numFmtId="166" fontId="0" fillId="0" borderId="1" xfId="0" applyNumberFormat="1" applyBorder="1"/>
    <xf numFmtId="0" fontId="0" fillId="0" borderId="0" xfId="0" applyAlignment="1">
      <alignment horizontal="left" vertical="top" wrapText="1"/>
    </xf>
    <xf numFmtId="1" fontId="0" fillId="0" borderId="1" xfId="0" applyNumberFormat="1" applyBorder="1"/>
    <xf numFmtId="165" fontId="0" fillId="8" borderId="1" xfId="0" applyNumberFormat="1" applyFill="1" applyBorder="1"/>
    <xf numFmtId="0" fontId="0" fillId="3" borderId="1" xfId="0" applyFill="1" applyBorder="1" applyAlignment="1">
      <alignment wrapText="1"/>
    </xf>
    <xf numFmtId="0" fontId="0" fillId="7" borderId="0" xfId="0" applyFill="1"/>
    <xf numFmtId="0" fontId="0" fillId="0" borderId="4" xfId="0" applyBorder="1"/>
    <xf numFmtId="1" fontId="0" fillId="0" borderId="4" xfId="0" applyNumberFormat="1" applyBorder="1"/>
    <xf numFmtId="165" fontId="0" fillId="0" borderId="4" xfId="0" applyNumberFormat="1" applyBorder="1"/>
    <xf numFmtId="0" fontId="0" fillId="0" borderId="2" xfId="0" applyBorder="1"/>
    <xf numFmtId="1" fontId="0" fillId="0" borderId="2" xfId="0" applyNumberFormat="1" applyBorder="1"/>
    <xf numFmtId="165" fontId="0" fillId="0" borderId="2" xfId="0" applyNumberFormat="1" applyBorder="1"/>
    <xf numFmtId="0" fontId="7" fillId="0" borderId="4" xfId="0" applyFont="1" applyBorder="1" applyAlignment="1">
      <alignment vertical="center" wrapText="1"/>
    </xf>
    <xf numFmtId="0" fontId="9" fillId="0" borderId="1" xfId="0" applyFont="1" applyBorder="1" applyAlignment="1">
      <alignment vertical="center" wrapText="1"/>
    </xf>
    <xf numFmtId="0" fontId="9" fillId="8" borderId="1" xfId="0" applyFont="1" applyFill="1" applyBorder="1" applyAlignment="1">
      <alignment vertical="center" wrapText="1"/>
    </xf>
    <xf numFmtId="0" fontId="9" fillId="0" borderId="4" xfId="0" applyFont="1" applyBorder="1" applyAlignment="1">
      <alignment vertical="center" wrapText="1"/>
    </xf>
    <xf numFmtId="0" fontId="1" fillId="0" borderId="1" xfId="0" applyFont="1" applyBorder="1"/>
    <xf numFmtId="0" fontId="1" fillId="0" borderId="2" xfId="0" applyFont="1" applyBorder="1"/>
    <xf numFmtId="0" fontId="1" fillId="0" borderId="4" xfId="0" applyFont="1" applyBorder="1"/>
    <xf numFmtId="1" fontId="0" fillId="3" borderId="1" xfId="0" applyNumberFormat="1" applyFill="1" applyBorder="1" applyAlignment="1">
      <alignment wrapText="1"/>
    </xf>
    <xf numFmtId="0" fontId="11" fillId="9" borderId="1" xfId="0" applyFont="1" applyFill="1" applyBorder="1" applyAlignment="1">
      <alignment vertical="center" wrapText="1"/>
    </xf>
    <xf numFmtId="164" fontId="0" fillId="0" borderId="0" xfId="0" applyNumberFormat="1"/>
    <xf numFmtId="44" fontId="0" fillId="2" borderId="0" xfId="2" applyFont="1" applyFill="1"/>
    <xf numFmtId="167" fontId="0" fillId="0" borderId="0" xfId="0" applyNumberFormat="1"/>
    <xf numFmtId="165" fontId="0" fillId="9" borderId="1" xfId="0" applyNumberFormat="1" applyFill="1" applyBorder="1" applyAlignment="1">
      <alignment wrapText="1"/>
    </xf>
    <xf numFmtId="0" fontId="3" fillId="9" borderId="1" xfId="0" applyFont="1" applyFill="1" applyBorder="1" applyAlignment="1">
      <alignment wrapText="1"/>
    </xf>
    <xf numFmtId="44" fontId="0" fillId="0" borderId="0" xfId="2" applyFont="1" applyFill="1" applyProtection="1">
      <protection locked="0"/>
    </xf>
    <xf numFmtId="0" fontId="10" fillId="0" borderId="0" xfId="0" applyFont="1" applyAlignment="1">
      <alignment horizontal="left" wrapText="1"/>
    </xf>
    <xf numFmtId="0" fontId="0" fillId="3" borderId="5" xfId="0" applyFill="1" applyBorder="1"/>
    <xf numFmtId="44" fontId="0" fillId="0" borderId="0" xfId="2" applyFont="1"/>
    <xf numFmtId="0" fontId="0" fillId="10" borderId="0" xfId="0" applyFill="1"/>
    <xf numFmtId="169" fontId="0" fillId="3" borderId="1" xfId="1" applyNumberFormat="1" applyFont="1" applyFill="1" applyBorder="1"/>
    <xf numFmtId="0" fontId="0" fillId="2" borderId="1" xfId="0" applyFill="1" applyBorder="1" applyProtection="1">
      <protection locked="0"/>
    </xf>
    <xf numFmtId="165" fontId="0" fillId="2" borderId="1" xfId="0" applyNumberFormat="1" applyFill="1" applyBorder="1" applyProtection="1">
      <protection locked="0"/>
    </xf>
    <xf numFmtId="165" fontId="0" fillId="7" borderId="1" xfId="0" applyNumberFormat="1" applyFill="1" applyBorder="1" applyProtection="1">
      <protection locked="0"/>
    </xf>
    <xf numFmtId="165" fontId="0" fillId="2" borderId="2" xfId="0" applyNumberFormat="1" applyFill="1" applyBorder="1" applyProtection="1">
      <protection locked="0"/>
    </xf>
    <xf numFmtId="165" fontId="0" fillId="0" borderId="1" xfId="0" applyNumberFormat="1" applyBorder="1" applyProtection="1">
      <protection locked="0"/>
    </xf>
    <xf numFmtId="167" fontId="0" fillId="2" borderId="0" xfId="0" applyNumberFormat="1" applyFill="1" applyProtection="1">
      <protection locked="0"/>
    </xf>
    <xf numFmtId="167" fontId="0" fillId="3" borderId="0" xfId="0" applyNumberFormat="1" applyFill="1"/>
    <xf numFmtId="44" fontId="0" fillId="5" borderId="0" xfId="2" applyFont="1" applyFill="1" applyProtection="1"/>
    <xf numFmtId="0" fontId="0" fillId="0" borderId="3" xfId="0" applyBorder="1" applyAlignment="1">
      <alignment horizontal="left" vertical="top" wrapText="1"/>
    </xf>
    <xf numFmtId="0" fontId="17" fillId="0" borderId="0" xfId="0" applyFont="1" applyAlignment="1">
      <alignment horizontal="left" wrapText="1"/>
    </xf>
    <xf numFmtId="0" fontId="0" fillId="4" borderId="0" xfId="0" applyFill="1" applyAlignment="1">
      <alignment horizontal="center"/>
    </xf>
    <xf numFmtId="0" fontId="2" fillId="4" borderId="0" xfId="0" applyFont="1" applyFill="1" applyAlignment="1">
      <alignment horizontal="center"/>
    </xf>
    <xf numFmtId="168" fontId="4" fillId="6" borderId="0" xfId="0" applyNumberFormat="1" applyFont="1" applyFill="1" applyAlignment="1">
      <alignment horizontal="center" vertical="center"/>
    </xf>
    <xf numFmtId="1" fontId="4" fillId="0" borderId="0" xfId="0" applyNumberFormat="1" applyFont="1" applyAlignment="1">
      <alignment horizontal="center" vertical="center"/>
    </xf>
    <xf numFmtId="0" fontId="2" fillId="0" borderId="0" xfId="0" applyFont="1" applyAlignment="1">
      <alignment horizontal="left" vertical="top" wrapText="1"/>
    </xf>
    <xf numFmtId="0" fontId="0" fillId="0" borderId="0" xfId="0" applyAlignment="1">
      <alignment horizontal="left" vertical="top" wrapText="1"/>
    </xf>
    <xf numFmtId="0" fontId="2" fillId="10" borderId="0" xfId="0" applyFont="1" applyFill="1" applyAlignment="1">
      <alignment horizontal="right"/>
    </xf>
    <xf numFmtId="0" fontId="2" fillId="0" borderId="0" xfId="0" applyFont="1" applyAlignment="1">
      <alignment horizontal="right"/>
    </xf>
    <xf numFmtId="0" fontId="2" fillId="4" borderId="0" xfId="0" applyFont="1" applyFill="1" applyAlignment="1">
      <alignment horizontal="right"/>
    </xf>
    <xf numFmtId="0" fontId="9" fillId="0" borderId="3" xfId="0" applyFont="1" applyBorder="1" applyAlignment="1">
      <alignment horizontal="left" vertical="top" wrapText="1"/>
    </xf>
  </cellXfs>
  <cellStyles count="3">
    <cellStyle name="Procent" xfId="1" builtinId="5"/>
    <cellStyle name="Standaard" xfId="0" builtinId="0"/>
    <cellStyle name="Valuta" xfId="2" builtinId="4"/>
  </cellStyles>
  <dxfs count="11">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00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8791A-7AAA-4E09-B440-23944A290939}">
  <dimension ref="A1:A3"/>
  <sheetViews>
    <sheetView zoomScale="70" zoomScaleNormal="70" workbookViewId="0">
      <selection sqref="A1:A3"/>
    </sheetView>
  </sheetViews>
  <sheetFormatPr defaultRowHeight="14.4" x14ac:dyDescent="0.3"/>
  <cols>
    <col min="1" max="1" width="255.77734375" bestFit="1" customWidth="1"/>
  </cols>
  <sheetData>
    <row r="1" spans="1:1" ht="409.2" customHeight="1" x14ac:dyDescent="0.3">
      <c r="A1" s="52" t="s">
        <v>322</v>
      </c>
    </row>
    <row r="2" spans="1:1" ht="14.4" customHeight="1" x14ac:dyDescent="0.3">
      <c r="A2" s="52"/>
    </row>
    <row r="3" spans="1:1" ht="221.4" customHeight="1" x14ac:dyDescent="0.3">
      <c r="A3" s="52"/>
    </row>
  </sheetData>
  <sheetProtection algorithmName="SHA-512" hashValue="SvJ0YHVavQ5nx/KYsL0dYbsDn1B5/WX3lVC23tPa2KPT5ACrjguweev/GWuAY0DLt8xh/0t0dH4nDSAOMxnpHw==" saltValue="LJdHfxtUstBY/OxwJOfhIw==" spinCount="100000" sheet="1" objects="1" scenarios="1"/>
  <mergeCells count="1">
    <mergeCell ref="A1:A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DEE22-0EFC-44FA-BFA6-DDE31E71A293}">
  <dimension ref="A1:T30"/>
  <sheetViews>
    <sheetView topLeftCell="A4" zoomScale="115" zoomScaleNormal="115" workbookViewId="0">
      <selection activeCell="B24" sqref="B24"/>
    </sheetView>
  </sheetViews>
  <sheetFormatPr defaultColWidth="9.109375" defaultRowHeight="14.4" x14ac:dyDescent="0.3"/>
  <cols>
    <col min="1" max="1" width="50" bestFit="1" customWidth="1"/>
    <col min="2" max="2" width="14.6640625" bestFit="1" customWidth="1"/>
    <col min="3" max="3" width="13.6640625" customWidth="1"/>
    <col min="4" max="4" width="14.44140625" customWidth="1"/>
    <col min="5" max="5" width="4.109375" customWidth="1"/>
    <col min="13" max="13" width="11" bestFit="1" customWidth="1"/>
    <col min="14" max="14" width="62.5546875" customWidth="1"/>
  </cols>
  <sheetData>
    <row r="1" spans="1:20" x14ac:dyDescent="0.3">
      <c r="A1" s="57" t="s">
        <v>323</v>
      </c>
      <c r="B1" s="58"/>
      <c r="C1" s="58"/>
      <c r="D1" s="58"/>
      <c r="E1" s="58"/>
      <c r="F1" s="58"/>
      <c r="G1" s="58"/>
      <c r="H1" s="58"/>
      <c r="I1" s="58"/>
      <c r="J1" s="58"/>
      <c r="K1" s="58"/>
      <c r="L1" s="58"/>
      <c r="M1" s="58"/>
      <c r="N1" s="58"/>
      <c r="O1" s="58"/>
      <c r="P1" s="58"/>
    </row>
    <row r="2" spans="1:20" x14ac:dyDescent="0.3">
      <c r="A2" s="58"/>
      <c r="B2" s="58"/>
      <c r="C2" s="58"/>
      <c r="D2" s="58"/>
      <c r="E2" s="58"/>
      <c r="F2" s="58"/>
      <c r="G2" s="58"/>
      <c r="H2" s="58"/>
      <c r="I2" s="58"/>
      <c r="J2" s="58"/>
      <c r="K2" s="58"/>
      <c r="L2" s="58"/>
      <c r="M2" s="58"/>
      <c r="N2" s="58"/>
      <c r="O2" s="58"/>
      <c r="P2" s="58"/>
    </row>
    <row r="3" spans="1:20" x14ac:dyDescent="0.3">
      <c r="A3" s="58"/>
      <c r="B3" s="58"/>
      <c r="C3" s="58"/>
      <c r="D3" s="58"/>
      <c r="E3" s="58"/>
      <c r="F3" s="58"/>
      <c r="G3" s="58"/>
      <c r="H3" s="58"/>
      <c r="I3" s="58"/>
      <c r="J3" s="58"/>
      <c r="K3" s="58"/>
      <c r="L3" s="58"/>
      <c r="M3" s="58"/>
      <c r="N3" s="58"/>
      <c r="O3" s="58"/>
      <c r="P3" s="58"/>
    </row>
    <row r="4" spans="1:20" x14ac:dyDescent="0.3">
      <c r="A4" s="58"/>
      <c r="B4" s="58"/>
      <c r="C4" s="58"/>
      <c r="D4" s="58"/>
      <c r="E4" s="58"/>
      <c r="F4" s="58"/>
      <c r="G4" s="58"/>
      <c r="H4" s="58"/>
      <c r="I4" s="58"/>
      <c r="J4" s="58"/>
      <c r="K4" s="58"/>
      <c r="L4" s="58"/>
      <c r="M4" s="58"/>
      <c r="N4" s="58"/>
      <c r="O4" s="58"/>
      <c r="P4" s="58"/>
    </row>
    <row r="5" spans="1:20" ht="16.5" customHeight="1" x14ac:dyDescent="0.3">
      <c r="A5" s="58"/>
      <c r="B5" s="58"/>
      <c r="C5" s="58"/>
      <c r="D5" s="58"/>
      <c r="E5" s="58"/>
      <c r="F5" s="58"/>
      <c r="G5" s="58"/>
      <c r="H5" s="58"/>
      <c r="I5" s="58"/>
      <c r="J5" s="58"/>
      <c r="K5" s="58"/>
      <c r="L5" s="58"/>
      <c r="M5" s="58"/>
      <c r="N5" s="58"/>
      <c r="O5" s="58"/>
      <c r="P5" s="58"/>
    </row>
    <row r="6" spans="1:20" ht="60.75" customHeight="1" x14ac:dyDescent="0.3">
      <c r="A6" s="58"/>
      <c r="B6" s="58"/>
      <c r="C6" s="58"/>
      <c r="D6" s="58"/>
      <c r="E6" s="58"/>
      <c r="F6" s="58"/>
      <c r="G6" s="58"/>
      <c r="H6" s="58"/>
      <c r="I6" s="58"/>
      <c r="J6" s="58"/>
      <c r="K6" s="58"/>
      <c r="L6" s="58"/>
      <c r="M6" s="58"/>
      <c r="N6" s="58"/>
      <c r="O6" s="58"/>
      <c r="P6" s="58"/>
    </row>
    <row r="9" spans="1:20" x14ac:dyDescent="0.3">
      <c r="A9" s="54" t="s">
        <v>307</v>
      </c>
      <c r="B9" s="54"/>
      <c r="C9" s="54"/>
      <c r="D9" s="54"/>
      <c r="E9" s="54"/>
      <c r="F9" s="54"/>
      <c r="G9" s="54"/>
      <c r="H9" s="54"/>
      <c r="I9" s="54"/>
      <c r="J9" s="54"/>
      <c r="K9" s="54"/>
      <c r="L9" s="54"/>
      <c r="M9" s="54"/>
      <c r="N9" s="54"/>
      <c r="O9" s="54"/>
      <c r="P9" s="54"/>
      <c r="Q9" s="3"/>
      <c r="R9" s="3"/>
      <c r="S9" s="3"/>
      <c r="T9" s="3"/>
    </row>
    <row r="11" spans="1:20" x14ac:dyDescent="0.3">
      <c r="A11" s="4" t="s">
        <v>0</v>
      </c>
      <c r="B11" s="59" t="s">
        <v>308</v>
      </c>
      <c r="C11" s="59"/>
      <c r="D11" s="59"/>
    </row>
    <row r="12" spans="1:20" x14ac:dyDescent="0.3">
      <c r="A12" s="3"/>
      <c r="B12" s="60"/>
      <c r="C12" s="60"/>
      <c r="D12" s="60"/>
    </row>
    <row r="13" spans="1:20" x14ac:dyDescent="0.3">
      <c r="I13" s="54" t="s">
        <v>319</v>
      </c>
      <c r="J13" s="54"/>
      <c r="K13" s="54"/>
      <c r="L13" s="54"/>
    </row>
    <row r="14" spans="1:20" x14ac:dyDescent="0.3">
      <c r="A14" s="53" t="s">
        <v>2</v>
      </c>
      <c r="B14" s="53"/>
      <c r="C14" s="53"/>
      <c r="D14" s="53"/>
      <c r="I14" s="55" t="e">
        <f>IF(B24="","",MIN(250,(B16-B24)/(B16-B15)*250))</f>
        <v>#VALUE!</v>
      </c>
      <c r="J14" s="55"/>
      <c r="K14" s="55"/>
      <c r="L14" s="55"/>
      <c r="N14" t="e">
        <f>IF(B24&gt;B16,"LET OP, maximale prijs overschreden, aanbieding wordt terzijde gelegd","")</f>
        <v>#VALUE!</v>
      </c>
    </row>
    <row r="15" spans="1:20" x14ac:dyDescent="0.3">
      <c r="A15" t="s">
        <v>3</v>
      </c>
      <c r="B15" s="33">
        <v>4730877.3600000003</v>
      </c>
      <c r="C15" s="5" t="s">
        <v>4</v>
      </c>
      <c r="D15" t="s">
        <v>5</v>
      </c>
      <c r="I15" s="55"/>
      <c r="J15" s="55"/>
      <c r="K15" s="55"/>
      <c r="L15" s="55"/>
    </row>
    <row r="16" spans="1:20" x14ac:dyDescent="0.3">
      <c r="A16" t="s">
        <v>7</v>
      </c>
      <c r="B16" s="33">
        <v>5913596.6600000001</v>
      </c>
      <c r="C16" s="5" t="s">
        <v>4</v>
      </c>
      <c r="D16" t="s">
        <v>8</v>
      </c>
      <c r="I16" s="56" t="s">
        <v>6</v>
      </c>
      <c r="J16" s="56"/>
      <c r="K16" s="56"/>
      <c r="L16" s="56"/>
    </row>
    <row r="17" spans="1:12" x14ac:dyDescent="0.3">
      <c r="I17" s="56"/>
      <c r="J17" s="56"/>
      <c r="K17" s="56"/>
      <c r="L17" s="56"/>
    </row>
    <row r="18" spans="1:12" x14ac:dyDescent="0.3">
      <c r="A18" s="53" t="s">
        <v>9</v>
      </c>
      <c r="B18" s="53"/>
      <c r="C18" s="53"/>
      <c r="D18" s="53"/>
    </row>
    <row r="19" spans="1:12" x14ac:dyDescent="0.3">
      <c r="A19" t="s">
        <v>309</v>
      </c>
      <c r="B19" s="50">
        <f>'Aangeboden apparatuur'!PrIn</f>
        <v>0</v>
      </c>
      <c r="C19" s="5" t="s">
        <v>4</v>
      </c>
    </row>
    <row r="20" spans="1:12" x14ac:dyDescent="0.3">
      <c r="A20" t="s">
        <v>310</v>
      </c>
      <c r="B20" s="50">
        <f>'All-in Onderhoud'!B19</f>
        <v>0</v>
      </c>
      <c r="C20" s="5" t="s">
        <v>4</v>
      </c>
    </row>
    <row r="21" spans="1:12" x14ac:dyDescent="0.3">
      <c r="A21" t="s">
        <v>311</v>
      </c>
      <c r="B21" s="50" t="e">
        <f>'Verbruiksmaterialen (reagentia)'!K5*10</f>
        <v>#VALUE!</v>
      </c>
      <c r="C21" s="5" t="s">
        <v>4</v>
      </c>
    </row>
    <row r="22" spans="1:12" x14ac:dyDescent="0.3">
      <c r="A22" t="s">
        <v>312</v>
      </c>
      <c r="B22" s="50">
        <f>'Overige verbruiksmaterialen'!I2*10</f>
        <v>0</v>
      </c>
      <c r="C22" s="5" t="s">
        <v>4</v>
      </c>
    </row>
    <row r="23" spans="1:12" x14ac:dyDescent="0.3">
      <c r="B23" s="37"/>
      <c r="C23" s="5"/>
    </row>
    <row r="24" spans="1:12" x14ac:dyDescent="0.3">
      <c r="A24" t="s">
        <v>308</v>
      </c>
      <c r="B24" s="50" t="e">
        <f>SUM(B19:B22)</f>
        <v>#VALUE!</v>
      </c>
      <c r="C24" s="5"/>
    </row>
    <row r="25" spans="1:12" x14ac:dyDescent="0.3">
      <c r="A25" s="41"/>
      <c r="B25" s="41"/>
      <c r="C25" s="41"/>
      <c r="D25" s="41"/>
    </row>
    <row r="28" spans="1:12" ht="15" customHeight="1" x14ac:dyDescent="0.3"/>
    <row r="29" spans="1:12" ht="15" customHeight="1" x14ac:dyDescent="0.3"/>
    <row r="30" spans="1:12" ht="15" customHeight="1" x14ac:dyDescent="0.3"/>
  </sheetData>
  <sheetProtection algorithmName="SHA-512" hashValue="i3VL3zY8hwJeDF9jkNgG2SYTYGZHEQvI2rALvMNRIubThBpOFhjt/UVjg2C4/jdtctNuD0QGmWAEcUw1CIuL0A==" saltValue="69TouVHM92b/T58epK1O1g==" spinCount="100000" sheet="1" objects="1" scenarios="1"/>
  <mergeCells count="9">
    <mergeCell ref="A18:D18"/>
    <mergeCell ref="I13:L13"/>
    <mergeCell ref="I14:L15"/>
    <mergeCell ref="I16:L17"/>
    <mergeCell ref="A1:P6"/>
    <mergeCell ref="A9:P9"/>
    <mergeCell ref="B11:D11"/>
    <mergeCell ref="B12:D12"/>
    <mergeCell ref="A14:D14"/>
  </mergeCells>
  <conditionalFormatting sqref="I14:L15">
    <cfRule type="expression" dxfId="10" priority="1">
      <formula>B24&gt;B16</formula>
    </cfRule>
  </conditionalFormatting>
  <conditionalFormatting sqref="I16:L17">
    <cfRule type="containsText" dxfId="9" priority="2" operator="containsText" text="punten">
      <formula>NOT(ISERROR(SEARCH("punten",I16)))</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6"/>
  <sheetViews>
    <sheetView topLeftCell="A4" zoomScaleNormal="100" workbookViewId="0">
      <selection activeCell="B16" sqref="B16"/>
    </sheetView>
  </sheetViews>
  <sheetFormatPr defaultColWidth="9.109375" defaultRowHeight="14.4" x14ac:dyDescent="0.3"/>
  <cols>
    <col min="1" max="1" width="15.5546875" customWidth="1"/>
    <col min="2" max="3" width="13.6640625" customWidth="1"/>
    <col min="5" max="5" width="4.109375" customWidth="1"/>
  </cols>
  <sheetData>
    <row r="1" spans="1:16" x14ac:dyDescent="0.3">
      <c r="A1" s="58" t="s">
        <v>321</v>
      </c>
      <c r="B1" s="58"/>
      <c r="C1" s="58"/>
      <c r="D1" s="58"/>
      <c r="E1" s="58"/>
      <c r="F1" s="58"/>
      <c r="G1" s="58"/>
      <c r="H1" s="58"/>
      <c r="I1" s="58"/>
      <c r="J1" s="58"/>
      <c r="K1" s="58"/>
      <c r="L1" s="58"/>
      <c r="M1" s="58"/>
      <c r="N1" s="58"/>
      <c r="O1" s="58"/>
      <c r="P1" s="58"/>
    </row>
    <row r="2" spans="1:16" x14ac:dyDescent="0.3">
      <c r="A2" s="58"/>
      <c r="B2" s="58"/>
      <c r="C2" s="58"/>
      <c r="D2" s="58"/>
      <c r="E2" s="58"/>
      <c r="F2" s="58"/>
      <c r="G2" s="58"/>
      <c r="H2" s="58"/>
      <c r="I2" s="58"/>
      <c r="J2" s="58"/>
      <c r="K2" s="58"/>
      <c r="L2" s="58"/>
      <c r="M2" s="58"/>
      <c r="N2" s="58"/>
      <c r="O2" s="58"/>
      <c r="P2" s="58"/>
    </row>
    <row r="3" spans="1:16" x14ac:dyDescent="0.3">
      <c r="A3" s="58"/>
      <c r="B3" s="58"/>
      <c r="C3" s="58"/>
      <c r="D3" s="58"/>
      <c r="E3" s="58"/>
      <c r="F3" s="58"/>
      <c r="G3" s="58"/>
      <c r="H3" s="58"/>
      <c r="I3" s="58"/>
      <c r="J3" s="58"/>
      <c r="K3" s="58"/>
      <c r="L3" s="58"/>
      <c r="M3" s="58"/>
      <c r="N3" s="58"/>
      <c r="O3" s="58"/>
      <c r="P3" s="58"/>
    </row>
    <row r="4" spans="1:16" x14ac:dyDescent="0.3">
      <c r="A4" s="58"/>
      <c r="B4" s="58"/>
      <c r="C4" s="58"/>
      <c r="D4" s="58"/>
      <c r="E4" s="58"/>
      <c r="F4" s="58"/>
      <c r="G4" s="58"/>
      <c r="H4" s="58"/>
      <c r="I4" s="58"/>
      <c r="J4" s="58"/>
      <c r="K4" s="58"/>
      <c r="L4" s="58"/>
      <c r="M4" s="58"/>
      <c r="N4" s="58"/>
      <c r="O4" s="58"/>
      <c r="P4" s="58"/>
    </row>
    <row r="5" spans="1:16" x14ac:dyDescent="0.3">
      <c r="A5" s="58"/>
      <c r="B5" s="58"/>
      <c r="C5" s="58"/>
      <c r="D5" s="58"/>
      <c r="E5" s="58"/>
      <c r="F5" s="58"/>
      <c r="G5" s="58"/>
      <c r="H5" s="58"/>
      <c r="I5" s="58"/>
      <c r="J5" s="58"/>
      <c r="K5" s="58"/>
      <c r="L5" s="58"/>
      <c r="M5" s="58"/>
      <c r="N5" s="58"/>
      <c r="O5" s="58"/>
      <c r="P5" s="58"/>
    </row>
    <row r="6" spans="1:16" ht="60.75" customHeight="1" x14ac:dyDescent="0.3">
      <c r="A6" s="58"/>
      <c r="B6" s="58"/>
      <c r="C6" s="58"/>
      <c r="D6" s="58"/>
      <c r="E6" s="58"/>
      <c r="F6" s="58"/>
      <c r="G6" s="58"/>
      <c r="H6" s="58"/>
      <c r="I6" s="58"/>
      <c r="J6" s="58"/>
      <c r="K6" s="58"/>
      <c r="L6" s="58"/>
      <c r="M6" s="58"/>
      <c r="N6" s="58"/>
      <c r="O6" s="58"/>
      <c r="P6" s="58"/>
    </row>
    <row r="9" spans="1:16" x14ac:dyDescent="0.3">
      <c r="A9" s="4" t="s">
        <v>0</v>
      </c>
      <c r="B9" s="61" t="s">
        <v>1</v>
      </c>
      <c r="C9" s="61"/>
      <c r="D9" s="61"/>
    </row>
    <row r="10" spans="1:16" x14ac:dyDescent="0.3">
      <c r="A10" s="3"/>
      <c r="B10" s="60"/>
      <c r="C10" s="60"/>
      <c r="D10" s="60"/>
    </row>
    <row r="12" spans="1:16" x14ac:dyDescent="0.3">
      <c r="A12" s="53" t="s">
        <v>2</v>
      </c>
      <c r="B12" s="53"/>
      <c r="C12" s="53"/>
      <c r="D12" s="53"/>
    </row>
    <row r="13" spans="1:16" x14ac:dyDescent="0.3">
      <c r="A13" t="s">
        <v>7</v>
      </c>
      <c r="B13" s="49">
        <v>460000</v>
      </c>
      <c r="C13" s="5" t="s">
        <v>4</v>
      </c>
    </row>
    <row r="15" spans="1:16" x14ac:dyDescent="0.3">
      <c r="A15" s="53" t="s">
        <v>9</v>
      </c>
      <c r="B15" s="53"/>
      <c r="C15" s="53"/>
      <c r="D15" s="53"/>
    </row>
    <row r="16" spans="1:16" x14ac:dyDescent="0.3">
      <c r="A16" t="s">
        <v>10</v>
      </c>
      <c r="B16" s="48"/>
      <c r="C16" s="5" t="s">
        <v>4</v>
      </c>
    </row>
  </sheetData>
  <sheetProtection algorithmName="SHA-512" hashValue="BhCBvmFsAIj2zZxRmFYEN1LssSD7ZRPqww54NSJxotLe94JFOI154V+6JXm4dnPaJdGqL69tk6GYIYo3zKExqw==" saltValue="mTxr3cxLEZpS5nK5PIQy6g==" spinCount="100000" sheet="1" objects="1" scenarios="1"/>
  <mergeCells count="5">
    <mergeCell ref="A1:P6"/>
    <mergeCell ref="B9:D9"/>
    <mergeCell ref="B10:D10"/>
    <mergeCell ref="A12:D12"/>
    <mergeCell ref="A15:D15"/>
  </mergeCells>
  <conditionalFormatting sqref="B16">
    <cfRule type="cellIs" dxfId="8" priority="1" operator="greaterThan">
      <formula>460000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465F4-06A8-4ABB-924B-F73D6C6BCF35}">
  <dimension ref="A1:P19"/>
  <sheetViews>
    <sheetView zoomScale="85" zoomScaleNormal="85" workbookViewId="0">
      <selection activeCell="D22" sqref="D22"/>
    </sheetView>
  </sheetViews>
  <sheetFormatPr defaultColWidth="9.109375" defaultRowHeight="14.4" x14ac:dyDescent="0.3"/>
  <cols>
    <col min="1" max="1" width="38.44140625" bestFit="1" customWidth="1"/>
    <col min="2" max="3" width="13.6640625" customWidth="1"/>
    <col min="5" max="5" width="4.109375" customWidth="1"/>
  </cols>
  <sheetData>
    <row r="1" spans="1:16" ht="15" customHeight="1" x14ac:dyDescent="0.3">
      <c r="A1" s="58" t="s">
        <v>324</v>
      </c>
      <c r="B1" s="58"/>
      <c r="C1" s="58"/>
      <c r="D1" s="58"/>
      <c r="E1" s="58"/>
      <c r="F1" s="58"/>
      <c r="G1" s="58"/>
      <c r="H1" s="58"/>
      <c r="I1" s="58"/>
      <c r="J1" s="58"/>
      <c r="K1" s="58"/>
      <c r="L1" s="58"/>
      <c r="M1" s="58"/>
      <c r="N1" s="58"/>
      <c r="O1" s="58"/>
      <c r="P1" s="58"/>
    </row>
    <row r="2" spans="1:16" x14ac:dyDescent="0.3">
      <c r="A2" s="58"/>
      <c r="B2" s="58"/>
      <c r="C2" s="58"/>
      <c r="D2" s="58"/>
      <c r="E2" s="58"/>
      <c r="F2" s="58"/>
      <c r="G2" s="58"/>
      <c r="H2" s="58"/>
      <c r="I2" s="58"/>
      <c r="J2" s="58"/>
      <c r="K2" s="58"/>
      <c r="L2" s="58"/>
      <c r="M2" s="58"/>
      <c r="N2" s="58"/>
      <c r="O2" s="58"/>
      <c r="P2" s="58"/>
    </row>
    <row r="3" spans="1:16" x14ac:dyDescent="0.3">
      <c r="A3" s="58"/>
      <c r="B3" s="58"/>
      <c r="C3" s="58"/>
      <c r="D3" s="58"/>
      <c r="E3" s="58"/>
      <c r="F3" s="58"/>
      <c r="G3" s="58"/>
      <c r="H3" s="58"/>
      <c r="I3" s="58"/>
      <c r="J3" s="58"/>
      <c r="K3" s="58"/>
      <c r="L3" s="58"/>
      <c r="M3" s="58"/>
      <c r="N3" s="58"/>
      <c r="O3" s="58"/>
      <c r="P3" s="58"/>
    </row>
    <row r="4" spans="1:16" x14ac:dyDescent="0.3">
      <c r="A4" s="58"/>
      <c r="B4" s="58"/>
      <c r="C4" s="58"/>
      <c r="D4" s="58"/>
      <c r="E4" s="58"/>
      <c r="F4" s="58"/>
      <c r="G4" s="58"/>
      <c r="H4" s="58"/>
      <c r="I4" s="58"/>
      <c r="J4" s="58"/>
      <c r="K4" s="58"/>
      <c r="L4" s="58"/>
      <c r="M4" s="58"/>
      <c r="N4" s="58"/>
      <c r="O4" s="58"/>
      <c r="P4" s="58"/>
    </row>
    <row r="5" spans="1:16" x14ac:dyDescent="0.3">
      <c r="A5" s="58"/>
      <c r="B5" s="58"/>
      <c r="C5" s="58"/>
      <c r="D5" s="58"/>
      <c r="E5" s="58"/>
      <c r="F5" s="58"/>
      <c r="G5" s="58"/>
      <c r="H5" s="58"/>
      <c r="I5" s="58"/>
      <c r="J5" s="58"/>
      <c r="K5" s="58"/>
      <c r="L5" s="58"/>
      <c r="M5" s="58"/>
      <c r="N5" s="58"/>
      <c r="O5" s="58"/>
      <c r="P5" s="58"/>
    </row>
    <row r="6" spans="1:16" x14ac:dyDescent="0.3">
      <c r="A6" s="58"/>
      <c r="B6" s="58"/>
      <c r="C6" s="58"/>
      <c r="D6" s="58"/>
      <c r="E6" s="58"/>
      <c r="F6" s="58"/>
      <c r="G6" s="58"/>
      <c r="H6" s="58"/>
      <c r="I6" s="58"/>
      <c r="J6" s="58"/>
      <c r="K6" s="58"/>
      <c r="L6" s="58"/>
      <c r="M6" s="58"/>
      <c r="N6" s="58"/>
      <c r="O6" s="58"/>
      <c r="P6" s="58"/>
    </row>
    <row r="7" spans="1:16" ht="88.5" customHeight="1" x14ac:dyDescent="0.3">
      <c r="A7" s="58"/>
      <c r="B7" s="58"/>
      <c r="C7" s="58"/>
      <c r="D7" s="58"/>
      <c r="E7" s="58"/>
      <c r="F7" s="58"/>
      <c r="G7" s="58"/>
      <c r="H7" s="58"/>
      <c r="I7" s="58"/>
      <c r="J7" s="58"/>
      <c r="K7" s="58"/>
      <c r="L7" s="58"/>
      <c r="M7" s="58"/>
      <c r="N7" s="58"/>
      <c r="O7" s="58"/>
      <c r="P7" s="58"/>
    </row>
    <row r="8" spans="1:16" ht="33.75" customHeight="1" x14ac:dyDescent="0.3"/>
    <row r="10" spans="1:16" x14ac:dyDescent="0.3">
      <c r="A10" s="4" t="s">
        <v>0</v>
      </c>
      <c r="B10" s="61" t="s">
        <v>11</v>
      </c>
      <c r="C10" s="61"/>
      <c r="D10" s="61"/>
    </row>
    <row r="11" spans="1:16" x14ac:dyDescent="0.3">
      <c r="A11" s="3"/>
      <c r="B11" s="60"/>
      <c r="C11" s="60"/>
      <c r="D11" s="60"/>
    </row>
    <row r="13" spans="1:16" x14ac:dyDescent="0.3">
      <c r="A13" s="53" t="s">
        <v>2</v>
      </c>
      <c r="B13" s="53"/>
      <c r="C13" s="53"/>
      <c r="D13" s="53"/>
    </row>
    <row r="14" spans="1:16" x14ac:dyDescent="0.3">
      <c r="A14" t="s">
        <v>12</v>
      </c>
      <c r="B14" s="49">
        <v>45000</v>
      </c>
      <c r="C14" s="5" t="s">
        <v>4</v>
      </c>
    </row>
    <row r="16" spans="1:16" x14ac:dyDescent="0.3">
      <c r="A16" s="53" t="s">
        <v>9</v>
      </c>
      <c r="B16" s="53"/>
      <c r="C16" s="53"/>
      <c r="D16" s="53"/>
    </row>
    <row r="17" spans="1:3" x14ac:dyDescent="0.3">
      <c r="A17" t="s">
        <v>13</v>
      </c>
      <c r="B17" s="48"/>
      <c r="C17" s="5" t="s">
        <v>4</v>
      </c>
    </row>
    <row r="19" spans="1:3" x14ac:dyDescent="0.3">
      <c r="A19" t="s">
        <v>14</v>
      </c>
      <c r="B19" s="34">
        <f>B17*8</f>
        <v>0</v>
      </c>
    </row>
  </sheetData>
  <sheetProtection algorithmName="SHA-512" hashValue="l26wvYNYPU3r5NLBjmSvFY6hlkTZfZvFQpxtdCecQP0mhQgY6zFToaF9jBW69EKHkyih+j884zwU1XyE2j7ewg==" saltValue="5K4rrLvpRqwYAsJ9SUBzLw==" spinCount="100000" sheet="1" objects="1" scenarios="1"/>
  <mergeCells count="5">
    <mergeCell ref="A1:P7"/>
    <mergeCell ref="B10:D10"/>
    <mergeCell ref="B11:D11"/>
    <mergeCell ref="A13:D13"/>
    <mergeCell ref="A16:D16"/>
  </mergeCells>
  <conditionalFormatting sqref="B17">
    <cfRule type="cellIs" dxfId="7" priority="1" operator="greaterThan">
      <formula>45000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441AE-26FE-48B2-B122-81CD3AA8F594}">
  <dimension ref="A1:BE281"/>
  <sheetViews>
    <sheetView tabSelected="1" zoomScale="85" zoomScaleNormal="85" workbookViewId="0">
      <selection activeCell="G4" sqref="G4"/>
    </sheetView>
  </sheetViews>
  <sheetFormatPr defaultRowHeight="14.4" x14ac:dyDescent="0.3"/>
  <cols>
    <col min="1" max="1" width="71.6640625" bestFit="1" customWidth="1"/>
    <col min="2" max="2" width="11.44140625" bestFit="1" customWidth="1"/>
    <col min="3" max="4" width="17" customWidth="1"/>
    <col min="5" max="5" width="32.6640625" style="6" bestFit="1" customWidth="1"/>
    <col min="6" max="6" width="32.44140625" style="7" bestFit="1" customWidth="1"/>
    <col min="7" max="7" width="28.44140625" customWidth="1"/>
    <col min="8" max="8" width="24.109375" bestFit="1" customWidth="1"/>
    <col min="9" max="9" width="3.88671875" customWidth="1"/>
    <col min="10" max="10" width="37.88671875" customWidth="1"/>
    <col min="11" max="11" width="20.109375" customWidth="1"/>
  </cols>
  <sheetData>
    <row r="1" spans="1:15" ht="217.5" customHeight="1" x14ac:dyDescent="0.3">
      <c r="A1" s="62" t="s">
        <v>325</v>
      </c>
      <c r="B1" s="51"/>
      <c r="C1" s="51"/>
      <c r="D1" s="51"/>
      <c r="E1" s="51"/>
      <c r="F1" s="51"/>
      <c r="G1" s="51"/>
      <c r="H1" s="51"/>
      <c r="I1" s="12"/>
      <c r="J1" s="38"/>
      <c r="K1" s="12"/>
      <c r="L1" s="12"/>
      <c r="M1" s="12"/>
      <c r="N1" s="12"/>
      <c r="O1" s="12"/>
    </row>
    <row r="2" spans="1:15" ht="57.6" x14ac:dyDescent="0.3">
      <c r="A2" s="9" t="s">
        <v>306</v>
      </c>
      <c r="B2" s="9" t="s">
        <v>15</v>
      </c>
      <c r="C2" s="9" t="s">
        <v>16</v>
      </c>
      <c r="D2" s="9" t="s">
        <v>17</v>
      </c>
      <c r="E2" s="30" t="s">
        <v>305</v>
      </c>
      <c r="F2" s="35" t="s">
        <v>18</v>
      </c>
      <c r="G2" s="36" t="s">
        <v>313</v>
      </c>
      <c r="H2" s="36" t="s">
        <v>314</v>
      </c>
      <c r="J2" s="15" t="s">
        <v>326</v>
      </c>
      <c r="K2" s="42" t="e">
        <f>COUNTIF(D3:D259,"Ja")/(COUNTIF(D3:D259,"Ja")+COUNTIF(D3:D259,"Nee"))</f>
        <v>#DIV/0!</v>
      </c>
    </row>
    <row r="3" spans="1:15" x14ac:dyDescent="0.3">
      <c r="A3" s="27" t="s">
        <v>19</v>
      </c>
      <c r="B3" s="1"/>
      <c r="C3" s="43"/>
      <c r="D3" s="43"/>
      <c r="E3" s="13">
        <v>5</v>
      </c>
      <c r="F3" s="8">
        <v>1.8</v>
      </c>
      <c r="G3" s="44" t="str">
        <f t="shared" ref="G3:G66" si="0">IF(C3="Nee",F3,"")</f>
        <v/>
      </c>
      <c r="H3" s="8" t="e">
        <f t="shared" ref="H3:H66" si="1">E3*G3</f>
        <v>#VALUE!</v>
      </c>
    </row>
    <row r="4" spans="1:15" x14ac:dyDescent="0.3">
      <c r="A4" s="27" t="s">
        <v>20</v>
      </c>
      <c r="B4" s="1"/>
      <c r="C4" s="43"/>
      <c r="D4" s="43"/>
      <c r="E4" s="13">
        <v>218</v>
      </c>
      <c r="F4" s="8">
        <v>7.9</v>
      </c>
      <c r="G4" s="44" t="str">
        <f t="shared" si="0"/>
        <v/>
      </c>
      <c r="H4" s="8" t="e">
        <f t="shared" si="1"/>
        <v>#VALUE!</v>
      </c>
      <c r="J4" t="s">
        <v>21</v>
      </c>
      <c r="K4" s="7">
        <v>291476.5</v>
      </c>
    </row>
    <row r="5" spans="1:15" x14ac:dyDescent="0.3">
      <c r="A5" s="27" t="s">
        <v>22</v>
      </c>
      <c r="B5" s="1"/>
      <c r="C5" s="43"/>
      <c r="D5" s="43"/>
      <c r="E5" s="13">
        <v>15</v>
      </c>
      <c r="F5" s="8">
        <v>1.8</v>
      </c>
      <c r="G5" s="44" t="str">
        <f t="shared" si="0"/>
        <v/>
      </c>
      <c r="H5" s="8" t="e">
        <f t="shared" si="1"/>
        <v>#VALUE!</v>
      </c>
      <c r="J5" t="s">
        <v>23</v>
      </c>
      <c r="K5" s="7" t="e">
        <f>SUM(H:H)</f>
        <v>#VALUE!</v>
      </c>
    </row>
    <row r="6" spans="1:15" x14ac:dyDescent="0.3">
      <c r="A6" s="27" t="s">
        <v>24</v>
      </c>
      <c r="B6" s="1"/>
      <c r="C6" s="43"/>
      <c r="D6" s="43"/>
      <c r="E6" s="13">
        <v>243</v>
      </c>
      <c r="F6" s="8">
        <v>1.8</v>
      </c>
      <c r="G6" s="44" t="str">
        <f t="shared" si="0"/>
        <v/>
      </c>
      <c r="H6" s="8" t="e">
        <f t="shared" si="1"/>
        <v>#VALUE!</v>
      </c>
    </row>
    <row r="7" spans="1:15" x14ac:dyDescent="0.3">
      <c r="A7" s="27" t="s">
        <v>25</v>
      </c>
      <c r="B7" s="1"/>
      <c r="C7" s="43"/>
      <c r="D7" s="43"/>
      <c r="E7" s="13">
        <v>33</v>
      </c>
      <c r="F7" s="8">
        <v>16.899999999999999</v>
      </c>
      <c r="G7" s="44" t="str">
        <f t="shared" si="0"/>
        <v/>
      </c>
      <c r="H7" s="8" t="e">
        <f t="shared" si="1"/>
        <v>#VALUE!</v>
      </c>
    </row>
    <row r="8" spans="1:15" x14ac:dyDescent="0.3">
      <c r="A8" s="27" t="s">
        <v>26</v>
      </c>
      <c r="B8" s="1"/>
      <c r="C8" s="43"/>
      <c r="D8" s="43"/>
      <c r="E8" s="13">
        <v>28</v>
      </c>
      <c r="F8" s="8">
        <v>1</v>
      </c>
      <c r="G8" s="44" t="str">
        <f t="shared" si="0"/>
        <v/>
      </c>
      <c r="H8" s="8" t="e">
        <f t="shared" si="1"/>
        <v>#VALUE!</v>
      </c>
      <c r="K8" s="32"/>
    </row>
    <row r="9" spans="1:15" x14ac:dyDescent="0.3">
      <c r="A9" s="27" t="s">
        <v>27</v>
      </c>
      <c r="B9" s="1"/>
      <c r="C9" s="43"/>
      <c r="D9" s="43"/>
      <c r="E9" s="13">
        <v>83</v>
      </c>
      <c r="F9" s="8">
        <v>1.8</v>
      </c>
      <c r="G9" s="44" t="str">
        <f t="shared" si="0"/>
        <v/>
      </c>
      <c r="H9" s="8" t="e">
        <f t="shared" si="1"/>
        <v>#VALUE!</v>
      </c>
    </row>
    <row r="10" spans="1:15" x14ac:dyDescent="0.3">
      <c r="A10" s="27" t="s">
        <v>28</v>
      </c>
      <c r="B10" s="1"/>
      <c r="C10" s="43"/>
      <c r="D10" s="43"/>
      <c r="E10" s="13">
        <v>26</v>
      </c>
      <c r="F10" s="8">
        <v>1.8</v>
      </c>
      <c r="G10" s="44" t="str">
        <f t="shared" si="0"/>
        <v/>
      </c>
      <c r="H10" s="8" t="e">
        <f t="shared" si="1"/>
        <v>#VALUE!</v>
      </c>
    </row>
    <row r="11" spans="1:15" ht="15" customHeight="1" x14ac:dyDescent="0.3">
      <c r="A11" s="27" t="s">
        <v>29</v>
      </c>
      <c r="B11" s="1"/>
      <c r="C11" s="43"/>
      <c r="D11" s="43"/>
      <c r="E11" s="13">
        <v>97</v>
      </c>
      <c r="F11" s="8">
        <v>1.4</v>
      </c>
      <c r="G11" s="44" t="str">
        <f t="shared" si="0"/>
        <v/>
      </c>
      <c r="H11" s="8" t="e">
        <f t="shared" si="1"/>
        <v>#VALUE!</v>
      </c>
    </row>
    <row r="12" spans="1:15" x14ac:dyDescent="0.3">
      <c r="A12" s="27" t="s">
        <v>30</v>
      </c>
      <c r="B12" s="1"/>
      <c r="C12" s="43"/>
      <c r="D12" s="43"/>
      <c r="E12" s="13">
        <v>48</v>
      </c>
      <c r="F12" s="8">
        <v>3.1</v>
      </c>
      <c r="G12" s="44" t="str">
        <f t="shared" si="0"/>
        <v/>
      </c>
      <c r="H12" s="8" t="e">
        <f t="shared" si="1"/>
        <v>#VALUE!</v>
      </c>
    </row>
    <row r="13" spans="1:15" x14ac:dyDescent="0.3">
      <c r="A13" s="27" t="s">
        <v>31</v>
      </c>
      <c r="B13" s="1"/>
      <c r="C13" s="43"/>
      <c r="D13" s="43"/>
      <c r="E13" s="13">
        <v>120</v>
      </c>
      <c r="F13" s="8">
        <v>5.6</v>
      </c>
      <c r="G13" s="44" t="str">
        <f t="shared" si="0"/>
        <v/>
      </c>
      <c r="H13" s="8" t="e">
        <f t="shared" si="1"/>
        <v>#VALUE!</v>
      </c>
    </row>
    <row r="14" spans="1:15" x14ac:dyDescent="0.3">
      <c r="A14" s="27" t="s">
        <v>32</v>
      </c>
      <c r="B14" s="1"/>
      <c r="C14" s="43"/>
      <c r="D14" s="43"/>
      <c r="E14" s="13">
        <v>201</v>
      </c>
      <c r="F14" s="8">
        <v>19.100000000000001</v>
      </c>
      <c r="G14" s="44" t="str">
        <f t="shared" si="0"/>
        <v/>
      </c>
      <c r="H14" s="8" t="e">
        <f t="shared" si="1"/>
        <v>#VALUE!</v>
      </c>
      <c r="O14" s="7"/>
    </row>
    <row r="15" spans="1:15" x14ac:dyDescent="0.3">
      <c r="A15" s="27" t="s">
        <v>33</v>
      </c>
      <c r="B15" s="1"/>
      <c r="C15" s="43"/>
      <c r="D15" s="43"/>
      <c r="E15" s="13">
        <v>221</v>
      </c>
      <c r="F15" s="8">
        <v>3</v>
      </c>
      <c r="G15" s="44" t="str">
        <f t="shared" si="0"/>
        <v/>
      </c>
      <c r="H15" s="8" t="e">
        <f t="shared" si="1"/>
        <v>#VALUE!</v>
      </c>
    </row>
    <row r="16" spans="1:15" x14ac:dyDescent="0.3">
      <c r="A16" s="27" t="s">
        <v>34</v>
      </c>
      <c r="B16" s="1"/>
      <c r="C16" s="43"/>
      <c r="D16" s="43"/>
      <c r="E16" s="13">
        <v>21</v>
      </c>
      <c r="F16" s="8">
        <v>3</v>
      </c>
      <c r="G16" s="44" t="str">
        <f t="shared" si="0"/>
        <v/>
      </c>
      <c r="H16" s="8" t="e">
        <f t="shared" si="1"/>
        <v>#VALUE!</v>
      </c>
    </row>
    <row r="17" spans="1:15" x14ac:dyDescent="0.3">
      <c r="A17" s="27" t="s">
        <v>35</v>
      </c>
      <c r="B17" s="1"/>
      <c r="C17" s="43"/>
      <c r="D17" s="43"/>
      <c r="E17" s="13">
        <v>290</v>
      </c>
      <c r="F17" s="8">
        <v>1.8</v>
      </c>
      <c r="G17" s="44" t="str">
        <f t="shared" si="0"/>
        <v/>
      </c>
      <c r="H17" s="8" t="e">
        <f t="shared" si="1"/>
        <v>#VALUE!</v>
      </c>
    </row>
    <row r="18" spans="1:15" x14ac:dyDescent="0.3">
      <c r="A18" s="24" t="s">
        <v>36</v>
      </c>
      <c r="B18" s="31" t="s">
        <v>37</v>
      </c>
      <c r="C18" s="43"/>
      <c r="D18" s="43"/>
      <c r="E18" s="13">
        <v>58</v>
      </c>
      <c r="F18" s="8">
        <v>85</v>
      </c>
      <c r="G18" s="44" t="str">
        <f t="shared" si="0"/>
        <v/>
      </c>
      <c r="H18" s="8" t="e">
        <f t="shared" si="1"/>
        <v>#VALUE!</v>
      </c>
      <c r="O18" s="7"/>
    </row>
    <row r="19" spans="1:15" x14ac:dyDescent="0.3">
      <c r="A19" s="27" t="s">
        <v>38</v>
      </c>
      <c r="B19" s="1"/>
      <c r="C19" s="43"/>
      <c r="D19" s="43"/>
      <c r="E19" s="13">
        <v>348</v>
      </c>
      <c r="F19" s="8">
        <v>1.8</v>
      </c>
      <c r="G19" s="44" t="str">
        <f t="shared" si="0"/>
        <v/>
      </c>
      <c r="H19" s="8" t="e">
        <f t="shared" si="1"/>
        <v>#VALUE!</v>
      </c>
    </row>
    <row r="20" spans="1:15" x14ac:dyDescent="0.3">
      <c r="A20" s="24" t="s">
        <v>39</v>
      </c>
      <c r="B20" s="31" t="s">
        <v>37</v>
      </c>
      <c r="C20" s="43"/>
      <c r="D20" s="43"/>
      <c r="E20" s="13">
        <v>58</v>
      </c>
      <c r="F20" s="8">
        <v>85</v>
      </c>
      <c r="G20" s="44" t="str">
        <f t="shared" si="0"/>
        <v/>
      </c>
      <c r="H20" s="8" t="e">
        <f t="shared" si="1"/>
        <v>#VALUE!</v>
      </c>
    </row>
    <row r="21" spans="1:15" x14ac:dyDescent="0.3">
      <c r="A21" s="27" t="s">
        <v>40</v>
      </c>
      <c r="B21" s="1"/>
      <c r="C21" s="43"/>
      <c r="D21" s="43"/>
      <c r="E21" s="13">
        <v>12</v>
      </c>
      <c r="F21" s="8">
        <v>6.1</v>
      </c>
      <c r="G21" s="44" t="str">
        <f t="shared" si="0"/>
        <v/>
      </c>
      <c r="H21" s="8" t="e">
        <f t="shared" si="1"/>
        <v>#VALUE!</v>
      </c>
    </row>
    <row r="22" spans="1:15" x14ac:dyDescent="0.3">
      <c r="A22" s="27" t="s">
        <v>41</v>
      </c>
      <c r="B22" s="1"/>
      <c r="C22" s="43"/>
      <c r="D22" s="43"/>
      <c r="E22" s="13">
        <v>45</v>
      </c>
      <c r="F22" s="8">
        <v>0.1</v>
      </c>
      <c r="G22" s="44" t="str">
        <f t="shared" si="0"/>
        <v/>
      </c>
      <c r="H22" s="8" t="e">
        <f t="shared" si="1"/>
        <v>#VALUE!</v>
      </c>
    </row>
    <row r="23" spans="1:15" x14ac:dyDescent="0.3">
      <c r="A23" s="27" t="s">
        <v>42</v>
      </c>
      <c r="B23" s="1"/>
      <c r="C23" s="43"/>
      <c r="D23" s="43"/>
      <c r="E23" s="13">
        <v>203</v>
      </c>
      <c r="F23" s="8">
        <v>0.1</v>
      </c>
      <c r="G23" s="44" t="str">
        <f t="shared" si="0"/>
        <v/>
      </c>
      <c r="H23" s="8" t="e">
        <f t="shared" si="1"/>
        <v>#VALUE!</v>
      </c>
    </row>
    <row r="24" spans="1:15" x14ac:dyDescent="0.3">
      <c r="A24" s="27" t="s">
        <v>43</v>
      </c>
      <c r="B24" s="1"/>
      <c r="C24" s="43"/>
      <c r="D24" s="43"/>
      <c r="E24" s="13">
        <v>200</v>
      </c>
      <c r="F24" s="8">
        <v>5</v>
      </c>
      <c r="G24" s="44" t="str">
        <f t="shared" si="0"/>
        <v/>
      </c>
      <c r="H24" s="8" t="e">
        <f t="shared" si="1"/>
        <v>#VALUE!</v>
      </c>
    </row>
    <row r="25" spans="1:15" x14ac:dyDescent="0.3">
      <c r="A25" s="27" t="s">
        <v>44</v>
      </c>
      <c r="B25" s="1"/>
      <c r="C25" s="43"/>
      <c r="D25" s="43"/>
      <c r="E25" s="13">
        <v>84</v>
      </c>
      <c r="F25" s="8">
        <v>0.3</v>
      </c>
      <c r="G25" s="44" t="str">
        <f t="shared" si="0"/>
        <v/>
      </c>
      <c r="H25" s="8" t="e">
        <f t="shared" si="1"/>
        <v>#VALUE!</v>
      </c>
    </row>
    <row r="26" spans="1:15" x14ac:dyDescent="0.3">
      <c r="A26" s="24" t="s">
        <v>45</v>
      </c>
      <c r="B26" s="10"/>
      <c r="C26" s="43"/>
      <c r="D26" s="43"/>
      <c r="E26" s="13">
        <v>80</v>
      </c>
      <c r="F26" s="8">
        <v>115</v>
      </c>
      <c r="G26" s="44" t="str">
        <f t="shared" si="0"/>
        <v/>
      </c>
      <c r="H26" s="8" t="e">
        <f t="shared" si="1"/>
        <v>#VALUE!</v>
      </c>
    </row>
    <row r="27" spans="1:15" x14ac:dyDescent="0.3">
      <c r="A27" s="27" t="s">
        <v>46</v>
      </c>
      <c r="B27" s="1"/>
      <c r="C27" s="43"/>
      <c r="D27" s="43"/>
      <c r="E27" s="13">
        <v>70</v>
      </c>
      <c r="F27" s="8">
        <v>3</v>
      </c>
      <c r="G27" s="44" t="str">
        <f t="shared" si="0"/>
        <v/>
      </c>
      <c r="H27" s="8" t="e">
        <f t="shared" si="1"/>
        <v>#VALUE!</v>
      </c>
    </row>
    <row r="28" spans="1:15" x14ac:dyDescent="0.3">
      <c r="A28" s="27" t="s">
        <v>47</v>
      </c>
      <c r="B28" s="1"/>
      <c r="C28" s="43"/>
      <c r="D28" s="43"/>
      <c r="E28" s="13">
        <v>325</v>
      </c>
      <c r="F28" s="8">
        <v>1.4</v>
      </c>
      <c r="G28" s="44" t="str">
        <f t="shared" si="0"/>
        <v/>
      </c>
      <c r="H28" s="8" t="e">
        <f t="shared" si="1"/>
        <v>#VALUE!</v>
      </c>
    </row>
    <row r="29" spans="1:15" x14ac:dyDescent="0.3">
      <c r="A29" s="27" t="s">
        <v>48</v>
      </c>
      <c r="B29" s="1"/>
      <c r="C29" s="43"/>
      <c r="D29" s="43"/>
      <c r="E29" s="13">
        <v>469</v>
      </c>
      <c r="F29" s="8">
        <v>1.8</v>
      </c>
      <c r="G29" s="44" t="str">
        <f t="shared" si="0"/>
        <v/>
      </c>
      <c r="H29" s="8" t="e">
        <f t="shared" si="1"/>
        <v>#VALUE!</v>
      </c>
    </row>
    <row r="30" spans="1:15" x14ac:dyDescent="0.3">
      <c r="A30" s="27" t="s">
        <v>49</v>
      </c>
      <c r="B30" s="1"/>
      <c r="C30" s="43"/>
      <c r="D30" s="43"/>
      <c r="E30" s="13">
        <v>198</v>
      </c>
      <c r="F30" s="8">
        <v>1</v>
      </c>
      <c r="G30" s="44" t="str">
        <f t="shared" si="0"/>
        <v/>
      </c>
      <c r="H30" s="8" t="e">
        <f t="shared" si="1"/>
        <v>#VALUE!</v>
      </c>
    </row>
    <row r="31" spans="1:15" x14ac:dyDescent="0.3">
      <c r="A31" s="27" t="s">
        <v>50</v>
      </c>
      <c r="B31" s="1"/>
      <c r="C31" s="43"/>
      <c r="D31" s="43"/>
      <c r="E31" s="13">
        <v>1</v>
      </c>
      <c r="F31" s="8">
        <v>1.8</v>
      </c>
      <c r="G31" s="44" t="str">
        <f t="shared" si="0"/>
        <v/>
      </c>
      <c r="H31" s="8" t="e">
        <f t="shared" si="1"/>
        <v>#VALUE!</v>
      </c>
    </row>
    <row r="32" spans="1:15" x14ac:dyDescent="0.3">
      <c r="A32" s="27" t="s">
        <v>51</v>
      </c>
      <c r="B32" s="1"/>
      <c r="C32" s="43"/>
      <c r="D32" s="43"/>
      <c r="E32" s="13">
        <v>50</v>
      </c>
      <c r="F32" s="8">
        <v>5</v>
      </c>
      <c r="G32" s="44" t="str">
        <f t="shared" si="0"/>
        <v/>
      </c>
      <c r="H32" s="8" t="e">
        <f t="shared" si="1"/>
        <v>#VALUE!</v>
      </c>
    </row>
    <row r="33" spans="1:8" x14ac:dyDescent="0.3">
      <c r="A33" s="27" t="s">
        <v>52</v>
      </c>
      <c r="B33" s="1"/>
      <c r="C33" s="43"/>
      <c r="D33" s="43"/>
      <c r="E33" s="13">
        <v>60</v>
      </c>
      <c r="F33" s="8">
        <v>5</v>
      </c>
      <c r="G33" s="44" t="str">
        <f t="shared" si="0"/>
        <v/>
      </c>
      <c r="H33" s="8" t="e">
        <f t="shared" si="1"/>
        <v>#VALUE!</v>
      </c>
    </row>
    <row r="34" spans="1:8" x14ac:dyDescent="0.3">
      <c r="A34" s="27" t="s">
        <v>53</v>
      </c>
      <c r="B34" s="1"/>
      <c r="C34" s="43"/>
      <c r="D34" s="43"/>
      <c r="E34" s="13">
        <v>25</v>
      </c>
      <c r="F34" s="8">
        <v>1.8</v>
      </c>
      <c r="G34" s="44" t="str">
        <f t="shared" si="0"/>
        <v/>
      </c>
      <c r="H34" s="8" t="e">
        <f t="shared" si="1"/>
        <v>#VALUE!</v>
      </c>
    </row>
    <row r="35" spans="1:8" x14ac:dyDescent="0.3">
      <c r="A35" s="27" t="s">
        <v>54</v>
      </c>
      <c r="B35" s="1"/>
      <c r="C35" s="43"/>
      <c r="D35" s="43"/>
      <c r="E35" s="13">
        <v>220</v>
      </c>
      <c r="F35" s="8">
        <v>1.8</v>
      </c>
      <c r="G35" s="44" t="str">
        <f t="shared" si="0"/>
        <v/>
      </c>
      <c r="H35" s="8" t="e">
        <f t="shared" si="1"/>
        <v>#VALUE!</v>
      </c>
    </row>
    <row r="36" spans="1:8" x14ac:dyDescent="0.3">
      <c r="A36" s="27" t="s">
        <v>55</v>
      </c>
      <c r="B36" s="1"/>
      <c r="C36" s="43"/>
      <c r="D36" s="43"/>
      <c r="E36" s="13">
        <v>246</v>
      </c>
      <c r="F36" s="8">
        <v>0.3</v>
      </c>
      <c r="G36" s="44" t="str">
        <f t="shared" si="0"/>
        <v/>
      </c>
      <c r="H36" s="8" t="e">
        <f t="shared" si="1"/>
        <v>#VALUE!</v>
      </c>
    </row>
    <row r="37" spans="1:8" x14ac:dyDescent="0.3">
      <c r="A37" s="27" t="s">
        <v>56</v>
      </c>
      <c r="B37" s="1"/>
      <c r="C37" s="43"/>
      <c r="D37" s="43"/>
      <c r="E37" s="13">
        <v>260</v>
      </c>
      <c r="F37" s="8">
        <v>1.8</v>
      </c>
      <c r="G37" s="44" t="str">
        <f t="shared" si="0"/>
        <v/>
      </c>
      <c r="H37" s="8" t="e">
        <f t="shared" si="1"/>
        <v>#VALUE!</v>
      </c>
    </row>
    <row r="38" spans="1:8" x14ac:dyDescent="0.3">
      <c r="A38" s="27" t="s">
        <v>57</v>
      </c>
      <c r="B38" s="1"/>
      <c r="C38" s="43"/>
      <c r="D38" s="43"/>
      <c r="E38" s="13">
        <v>14</v>
      </c>
      <c r="F38" s="8">
        <v>33.5</v>
      </c>
      <c r="G38" s="44" t="str">
        <f t="shared" si="0"/>
        <v/>
      </c>
      <c r="H38" s="8" t="e">
        <f t="shared" si="1"/>
        <v>#VALUE!</v>
      </c>
    </row>
    <row r="39" spans="1:8" x14ac:dyDescent="0.3">
      <c r="A39" s="24" t="s">
        <v>58</v>
      </c>
      <c r="B39" s="31" t="s">
        <v>37</v>
      </c>
      <c r="C39" s="43"/>
      <c r="D39" s="43"/>
      <c r="E39" s="13">
        <v>58</v>
      </c>
      <c r="F39" s="8">
        <v>84.5</v>
      </c>
      <c r="G39" s="44" t="str">
        <f t="shared" si="0"/>
        <v/>
      </c>
      <c r="H39" s="8" t="e">
        <f t="shared" si="1"/>
        <v>#VALUE!</v>
      </c>
    </row>
    <row r="40" spans="1:8" x14ac:dyDescent="0.3">
      <c r="A40" s="27" t="s">
        <v>59</v>
      </c>
      <c r="B40" s="1"/>
      <c r="C40" s="43"/>
      <c r="D40" s="43"/>
      <c r="E40" s="13">
        <v>396</v>
      </c>
      <c r="F40" s="8">
        <v>1.8</v>
      </c>
      <c r="G40" s="44" t="str">
        <f t="shared" si="0"/>
        <v/>
      </c>
      <c r="H40" s="8" t="e">
        <f t="shared" si="1"/>
        <v>#VALUE!</v>
      </c>
    </row>
    <row r="41" spans="1:8" x14ac:dyDescent="0.3">
      <c r="A41" s="27" t="s">
        <v>60</v>
      </c>
      <c r="B41" s="1"/>
      <c r="C41" s="43"/>
      <c r="D41" s="43"/>
      <c r="E41" s="13">
        <v>179</v>
      </c>
      <c r="F41" s="8">
        <v>5.3</v>
      </c>
      <c r="G41" s="44" t="str">
        <f t="shared" si="0"/>
        <v/>
      </c>
      <c r="H41" s="8" t="e">
        <f t="shared" si="1"/>
        <v>#VALUE!</v>
      </c>
    </row>
    <row r="42" spans="1:8" x14ac:dyDescent="0.3">
      <c r="A42" s="27" t="s">
        <v>61</v>
      </c>
      <c r="B42" s="1"/>
      <c r="C42" s="43"/>
      <c r="D42" s="43"/>
      <c r="E42" s="13">
        <v>223</v>
      </c>
      <c r="F42" s="8">
        <v>10.199999999999999</v>
      </c>
      <c r="G42" s="44" t="str">
        <f t="shared" si="0"/>
        <v/>
      </c>
      <c r="H42" s="8" t="e">
        <f t="shared" si="1"/>
        <v>#VALUE!</v>
      </c>
    </row>
    <row r="43" spans="1:8" x14ac:dyDescent="0.3">
      <c r="A43" s="27" t="s">
        <v>62</v>
      </c>
      <c r="B43" s="1"/>
      <c r="C43" s="43"/>
      <c r="D43" s="43"/>
      <c r="E43" s="13">
        <v>145</v>
      </c>
      <c r="F43" s="8">
        <v>16.399999999999999</v>
      </c>
      <c r="G43" s="44" t="str">
        <f t="shared" si="0"/>
        <v/>
      </c>
      <c r="H43" s="8" t="e">
        <f t="shared" si="1"/>
        <v>#VALUE!</v>
      </c>
    </row>
    <row r="44" spans="1:8" x14ac:dyDescent="0.3">
      <c r="A44" s="27" t="s">
        <v>63</v>
      </c>
      <c r="B44" s="1"/>
      <c r="C44" s="43"/>
      <c r="D44" s="43"/>
      <c r="E44" s="13">
        <v>332</v>
      </c>
      <c r="F44" s="8">
        <v>1.8</v>
      </c>
      <c r="G44" s="44" t="str">
        <f t="shared" si="0"/>
        <v/>
      </c>
      <c r="H44" s="8" t="e">
        <f t="shared" si="1"/>
        <v>#VALUE!</v>
      </c>
    </row>
    <row r="45" spans="1:8" x14ac:dyDescent="0.3">
      <c r="A45" s="27" t="s">
        <v>64</v>
      </c>
      <c r="B45" s="1"/>
      <c r="C45" s="43"/>
      <c r="D45" s="43"/>
      <c r="E45" s="13">
        <v>96</v>
      </c>
      <c r="F45" s="8">
        <v>1.8</v>
      </c>
      <c r="G45" s="44" t="str">
        <f t="shared" si="0"/>
        <v/>
      </c>
      <c r="H45" s="8" t="e">
        <f t="shared" si="1"/>
        <v>#VALUE!</v>
      </c>
    </row>
    <row r="46" spans="1:8" x14ac:dyDescent="0.3">
      <c r="A46" s="27" t="s">
        <v>65</v>
      </c>
      <c r="B46" s="1"/>
      <c r="C46" s="43"/>
      <c r="D46" s="43"/>
      <c r="E46" s="13">
        <v>217</v>
      </c>
      <c r="F46" s="8">
        <v>1</v>
      </c>
      <c r="G46" s="44" t="str">
        <f t="shared" si="0"/>
        <v/>
      </c>
      <c r="H46" s="8" t="e">
        <f t="shared" si="1"/>
        <v>#VALUE!</v>
      </c>
    </row>
    <row r="47" spans="1:8" x14ac:dyDescent="0.3">
      <c r="A47" s="27" t="s">
        <v>66</v>
      </c>
      <c r="B47" s="1"/>
      <c r="C47" s="43"/>
      <c r="D47" s="43"/>
      <c r="E47" s="13">
        <v>440</v>
      </c>
      <c r="F47" s="8">
        <v>1.7</v>
      </c>
      <c r="G47" s="44" t="str">
        <f t="shared" si="0"/>
        <v/>
      </c>
      <c r="H47" s="8" t="e">
        <f t="shared" si="1"/>
        <v>#VALUE!</v>
      </c>
    </row>
    <row r="48" spans="1:8" x14ac:dyDescent="0.3">
      <c r="A48" s="27" t="s">
        <v>67</v>
      </c>
      <c r="B48" s="1"/>
      <c r="C48" s="43"/>
      <c r="D48" s="43"/>
      <c r="E48" s="13">
        <v>480</v>
      </c>
      <c r="F48" s="8">
        <v>1.8</v>
      </c>
      <c r="G48" s="44" t="str">
        <f t="shared" si="0"/>
        <v/>
      </c>
      <c r="H48" s="8" t="e">
        <f t="shared" si="1"/>
        <v>#VALUE!</v>
      </c>
    </row>
    <row r="49" spans="1:8" x14ac:dyDescent="0.3">
      <c r="A49" s="27" t="s">
        <v>68</v>
      </c>
      <c r="B49" s="1"/>
      <c r="C49" s="43"/>
      <c r="D49" s="43"/>
      <c r="E49" s="13">
        <v>484</v>
      </c>
      <c r="F49" s="8">
        <v>1.8</v>
      </c>
      <c r="G49" s="44" t="str">
        <f t="shared" si="0"/>
        <v/>
      </c>
      <c r="H49" s="8" t="e">
        <f t="shared" si="1"/>
        <v>#VALUE!</v>
      </c>
    </row>
    <row r="50" spans="1:8" ht="15" customHeight="1" x14ac:dyDescent="0.3">
      <c r="A50" s="27" t="s">
        <v>69</v>
      </c>
      <c r="B50" s="1"/>
      <c r="C50" s="43"/>
      <c r="D50" s="43"/>
      <c r="E50" s="13">
        <v>542</v>
      </c>
      <c r="F50" s="8">
        <v>1.8</v>
      </c>
      <c r="G50" s="44" t="str">
        <f t="shared" si="0"/>
        <v/>
      </c>
      <c r="H50" s="8" t="e">
        <f t="shared" si="1"/>
        <v>#VALUE!</v>
      </c>
    </row>
    <row r="51" spans="1:8" x14ac:dyDescent="0.3">
      <c r="A51" s="27" t="s">
        <v>70</v>
      </c>
      <c r="B51" s="1"/>
      <c r="C51" s="43"/>
      <c r="D51" s="43"/>
      <c r="E51" s="13">
        <v>36</v>
      </c>
      <c r="F51" s="8">
        <v>1.8</v>
      </c>
      <c r="G51" s="44" t="str">
        <f t="shared" si="0"/>
        <v/>
      </c>
      <c r="H51" s="8" t="e">
        <f t="shared" si="1"/>
        <v>#VALUE!</v>
      </c>
    </row>
    <row r="52" spans="1:8" x14ac:dyDescent="0.3">
      <c r="A52" s="27" t="s">
        <v>71</v>
      </c>
      <c r="B52" s="1"/>
      <c r="C52" s="43"/>
      <c r="D52" s="43"/>
      <c r="E52" s="13">
        <v>286</v>
      </c>
      <c r="F52" s="8">
        <v>1.8</v>
      </c>
      <c r="G52" s="44" t="str">
        <f t="shared" si="0"/>
        <v/>
      </c>
      <c r="H52" s="8" t="e">
        <f t="shared" si="1"/>
        <v>#VALUE!</v>
      </c>
    </row>
    <row r="53" spans="1:8" x14ac:dyDescent="0.3">
      <c r="A53" s="27" t="s">
        <v>72</v>
      </c>
      <c r="B53" s="1"/>
      <c r="C53" s="43"/>
      <c r="D53" s="43"/>
      <c r="E53" s="13">
        <v>208</v>
      </c>
      <c r="F53" s="8">
        <v>1.8</v>
      </c>
      <c r="G53" s="44" t="str">
        <f t="shared" si="0"/>
        <v/>
      </c>
      <c r="H53" s="8" t="e">
        <f t="shared" si="1"/>
        <v>#VALUE!</v>
      </c>
    </row>
    <row r="54" spans="1:8" x14ac:dyDescent="0.3">
      <c r="A54" s="27" t="s">
        <v>73</v>
      </c>
      <c r="B54" s="1"/>
      <c r="C54" s="43"/>
      <c r="D54" s="43"/>
      <c r="E54" s="13">
        <v>10</v>
      </c>
      <c r="F54" s="8">
        <v>5</v>
      </c>
      <c r="G54" s="44" t="str">
        <f t="shared" si="0"/>
        <v/>
      </c>
      <c r="H54" s="8" t="e">
        <f t="shared" si="1"/>
        <v>#VALUE!</v>
      </c>
    </row>
    <row r="55" spans="1:8" x14ac:dyDescent="0.3">
      <c r="A55" s="27" t="s">
        <v>74</v>
      </c>
      <c r="B55" s="1"/>
      <c r="C55" s="43"/>
      <c r="D55" s="43"/>
      <c r="E55" s="13">
        <v>1520</v>
      </c>
      <c r="F55" s="8">
        <v>1.8</v>
      </c>
      <c r="G55" s="44" t="str">
        <f t="shared" si="0"/>
        <v/>
      </c>
      <c r="H55" s="8" t="e">
        <f t="shared" si="1"/>
        <v>#VALUE!</v>
      </c>
    </row>
    <row r="56" spans="1:8" x14ac:dyDescent="0.3">
      <c r="A56" s="27" t="s">
        <v>75</v>
      </c>
      <c r="B56" s="1"/>
      <c r="C56" s="43"/>
      <c r="D56" s="43"/>
      <c r="E56" s="13">
        <v>37</v>
      </c>
      <c r="F56" s="8">
        <v>1.8</v>
      </c>
      <c r="G56" s="44" t="str">
        <f t="shared" si="0"/>
        <v/>
      </c>
      <c r="H56" s="8" t="e">
        <f t="shared" si="1"/>
        <v>#VALUE!</v>
      </c>
    </row>
    <row r="57" spans="1:8" x14ac:dyDescent="0.3">
      <c r="A57" s="27" t="s">
        <v>76</v>
      </c>
      <c r="B57" s="1"/>
      <c r="C57" s="43"/>
      <c r="D57" s="43"/>
      <c r="E57" s="13">
        <v>1014</v>
      </c>
      <c r="F57" s="8">
        <v>1.8</v>
      </c>
      <c r="G57" s="44" t="str">
        <f t="shared" si="0"/>
        <v/>
      </c>
      <c r="H57" s="8" t="e">
        <f t="shared" si="1"/>
        <v>#VALUE!</v>
      </c>
    </row>
    <row r="58" spans="1:8" x14ac:dyDescent="0.3">
      <c r="A58" s="27" t="s">
        <v>77</v>
      </c>
      <c r="B58" s="1"/>
      <c r="C58" s="43"/>
      <c r="D58" s="43"/>
      <c r="E58" s="13">
        <v>439</v>
      </c>
      <c r="F58" s="8">
        <v>1.8</v>
      </c>
      <c r="G58" s="44" t="str">
        <f t="shared" si="0"/>
        <v/>
      </c>
      <c r="H58" s="8" t="e">
        <f t="shared" si="1"/>
        <v>#VALUE!</v>
      </c>
    </row>
    <row r="59" spans="1:8" x14ac:dyDescent="0.3">
      <c r="A59" s="27" t="s">
        <v>78</v>
      </c>
      <c r="B59" s="1"/>
      <c r="C59" s="43"/>
      <c r="D59" s="43"/>
      <c r="E59" s="13">
        <v>843</v>
      </c>
      <c r="F59" s="8">
        <v>1.8</v>
      </c>
      <c r="G59" s="44" t="str">
        <f t="shared" si="0"/>
        <v/>
      </c>
      <c r="H59" s="8" t="e">
        <f t="shared" si="1"/>
        <v>#VALUE!</v>
      </c>
    </row>
    <row r="60" spans="1:8" x14ac:dyDescent="0.3">
      <c r="A60" s="27" t="s">
        <v>79</v>
      </c>
      <c r="B60" s="1"/>
      <c r="C60" s="43"/>
      <c r="D60" s="43"/>
      <c r="E60" s="13">
        <v>14</v>
      </c>
      <c r="F60" s="8">
        <v>5.3</v>
      </c>
      <c r="G60" s="44" t="str">
        <f t="shared" si="0"/>
        <v/>
      </c>
      <c r="H60" s="8" t="e">
        <f t="shared" si="1"/>
        <v>#VALUE!</v>
      </c>
    </row>
    <row r="61" spans="1:8" x14ac:dyDescent="0.3">
      <c r="A61" s="27" t="s">
        <v>80</v>
      </c>
      <c r="B61" s="1"/>
      <c r="C61" s="43"/>
      <c r="D61" s="43"/>
      <c r="E61" s="13">
        <v>959</v>
      </c>
      <c r="F61" s="8">
        <v>6.5</v>
      </c>
      <c r="G61" s="44" t="str">
        <f t="shared" si="0"/>
        <v/>
      </c>
      <c r="H61" s="8" t="e">
        <f t="shared" si="1"/>
        <v>#VALUE!</v>
      </c>
    </row>
    <row r="62" spans="1:8" x14ac:dyDescent="0.3">
      <c r="A62" s="27" t="s">
        <v>81</v>
      </c>
      <c r="B62" s="1"/>
      <c r="C62" s="43"/>
      <c r="D62" s="43"/>
      <c r="E62" s="13">
        <v>35</v>
      </c>
      <c r="F62" s="8">
        <v>6.5</v>
      </c>
      <c r="G62" s="44" t="str">
        <f t="shared" si="0"/>
        <v/>
      </c>
      <c r="H62" s="8" t="e">
        <f t="shared" si="1"/>
        <v>#VALUE!</v>
      </c>
    </row>
    <row r="63" spans="1:8" x14ac:dyDescent="0.3">
      <c r="A63" s="27" t="s">
        <v>82</v>
      </c>
      <c r="B63" s="1"/>
      <c r="C63" s="43"/>
      <c r="D63" s="43"/>
      <c r="E63" s="13">
        <v>2</v>
      </c>
      <c r="F63" s="8">
        <v>1.7</v>
      </c>
      <c r="G63" s="44" t="str">
        <f t="shared" si="0"/>
        <v/>
      </c>
      <c r="H63" s="8" t="e">
        <f t="shared" si="1"/>
        <v>#VALUE!</v>
      </c>
    </row>
    <row r="64" spans="1:8" x14ac:dyDescent="0.3">
      <c r="A64" s="27" t="s">
        <v>83</v>
      </c>
      <c r="B64" s="1"/>
      <c r="C64" s="43"/>
      <c r="D64" s="43"/>
      <c r="E64" s="13">
        <v>189</v>
      </c>
      <c r="F64" s="8">
        <v>1.8</v>
      </c>
      <c r="G64" s="44" t="str">
        <f t="shared" si="0"/>
        <v/>
      </c>
      <c r="H64" s="8" t="e">
        <f t="shared" si="1"/>
        <v>#VALUE!</v>
      </c>
    </row>
    <row r="65" spans="1:8" x14ac:dyDescent="0.3">
      <c r="A65" s="27" t="s">
        <v>84</v>
      </c>
      <c r="B65" s="1"/>
      <c r="C65" s="43"/>
      <c r="D65" s="43"/>
      <c r="E65" s="13">
        <v>34</v>
      </c>
      <c r="F65" s="8">
        <v>1.8</v>
      </c>
      <c r="G65" s="44" t="str">
        <f t="shared" si="0"/>
        <v/>
      </c>
      <c r="H65" s="8" t="e">
        <f t="shared" si="1"/>
        <v>#VALUE!</v>
      </c>
    </row>
    <row r="66" spans="1:8" x14ac:dyDescent="0.3">
      <c r="A66" s="27" t="s">
        <v>85</v>
      </c>
      <c r="B66" s="1"/>
      <c r="C66" s="43"/>
      <c r="D66" s="43"/>
      <c r="E66" s="13">
        <v>661</v>
      </c>
      <c r="F66" s="8">
        <v>1.8</v>
      </c>
      <c r="G66" s="44" t="str">
        <f t="shared" si="0"/>
        <v/>
      </c>
      <c r="H66" s="8" t="e">
        <f t="shared" si="1"/>
        <v>#VALUE!</v>
      </c>
    </row>
    <row r="67" spans="1:8" x14ac:dyDescent="0.3">
      <c r="A67" s="27" t="s">
        <v>86</v>
      </c>
      <c r="B67" s="1"/>
      <c r="C67" s="43"/>
      <c r="D67" s="43"/>
      <c r="E67" s="13">
        <v>218</v>
      </c>
      <c r="F67" s="8">
        <v>1.8</v>
      </c>
      <c r="G67" s="44" t="str">
        <f t="shared" ref="G67:G129" si="2">IF(C67="Nee",F67,"")</f>
        <v/>
      </c>
      <c r="H67" s="8" t="e">
        <f t="shared" ref="H67:H129" si="3">E67*G67</f>
        <v>#VALUE!</v>
      </c>
    </row>
    <row r="68" spans="1:8" x14ac:dyDescent="0.3">
      <c r="A68" s="27" t="s">
        <v>87</v>
      </c>
      <c r="B68" s="1"/>
      <c r="C68" s="43"/>
      <c r="D68" s="43"/>
      <c r="E68" s="13">
        <v>1</v>
      </c>
      <c r="F68" s="8">
        <v>1.8</v>
      </c>
      <c r="G68" s="44" t="str">
        <f t="shared" si="2"/>
        <v/>
      </c>
      <c r="H68" s="8" t="e">
        <f t="shared" si="3"/>
        <v>#VALUE!</v>
      </c>
    </row>
    <row r="69" spans="1:8" x14ac:dyDescent="0.3">
      <c r="A69" s="27" t="s">
        <v>88</v>
      </c>
      <c r="B69" s="1"/>
      <c r="C69" s="43"/>
      <c r="D69" s="43"/>
      <c r="E69" s="13">
        <v>221</v>
      </c>
      <c r="F69" s="8">
        <v>1.4</v>
      </c>
      <c r="G69" s="44" t="str">
        <f t="shared" si="2"/>
        <v/>
      </c>
      <c r="H69" s="8" t="e">
        <f t="shared" si="3"/>
        <v>#VALUE!</v>
      </c>
    </row>
    <row r="70" spans="1:8" x14ac:dyDescent="0.3">
      <c r="A70" s="27" t="s">
        <v>89</v>
      </c>
      <c r="B70" s="1"/>
      <c r="C70" s="43"/>
      <c r="D70" s="43"/>
      <c r="E70" s="13">
        <v>1121</v>
      </c>
      <c r="F70" s="8">
        <v>1.8</v>
      </c>
      <c r="G70" s="44" t="str">
        <f t="shared" si="2"/>
        <v/>
      </c>
      <c r="H70" s="8" t="e">
        <f t="shared" si="3"/>
        <v>#VALUE!</v>
      </c>
    </row>
    <row r="71" spans="1:8" x14ac:dyDescent="0.3">
      <c r="A71" s="27" t="s">
        <v>90</v>
      </c>
      <c r="B71" s="1"/>
      <c r="C71" s="43"/>
      <c r="D71" s="43"/>
      <c r="E71" s="13">
        <v>37</v>
      </c>
      <c r="F71" s="8">
        <v>1.8</v>
      </c>
      <c r="G71" s="44" t="str">
        <f t="shared" si="2"/>
        <v/>
      </c>
      <c r="H71" s="8" t="e">
        <f t="shared" si="3"/>
        <v>#VALUE!</v>
      </c>
    </row>
    <row r="72" spans="1:8" x14ac:dyDescent="0.3">
      <c r="A72" s="27" t="s">
        <v>91</v>
      </c>
      <c r="B72" s="1"/>
      <c r="C72" s="43"/>
      <c r="D72" s="43"/>
      <c r="E72" s="13">
        <v>512</v>
      </c>
      <c r="F72" s="8">
        <v>1.8</v>
      </c>
      <c r="G72" s="44" t="str">
        <f t="shared" si="2"/>
        <v/>
      </c>
      <c r="H72" s="8" t="e">
        <f t="shared" si="3"/>
        <v>#VALUE!</v>
      </c>
    </row>
    <row r="73" spans="1:8" x14ac:dyDescent="0.3">
      <c r="A73" s="27" t="s">
        <v>92</v>
      </c>
      <c r="B73" s="1"/>
      <c r="C73" s="43"/>
      <c r="D73" s="43"/>
      <c r="E73" s="13">
        <v>1130</v>
      </c>
      <c r="F73" s="8">
        <v>1.8</v>
      </c>
      <c r="G73" s="44" t="str">
        <f t="shared" si="2"/>
        <v/>
      </c>
      <c r="H73" s="8" t="e">
        <f t="shared" si="3"/>
        <v>#VALUE!</v>
      </c>
    </row>
    <row r="74" spans="1:8" x14ac:dyDescent="0.3">
      <c r="A74" s="27" t="s">
        <v>93</v>
      </c>
      <c r="B74" s="1"/>
      <c r="C74" s="43"/>
      <c r="D74" s="43"/>
      <c r="E74" s="13">
        <v>851</v>
      </c>
      <c r="F74" s="8">
        <v>1.8</v>
      </c>
      <c r="G74" s="44" t="str">
        <f t="shared" si="2"/>
        <v/>
      </c>
      <c r="H74" s="8" t="e">
        <f t="shared" si="3"/>
        <v>#VALUE!</v>
      </c>
    </row>
    <row r="75" spans="1:8" x14ac:dyDescent="0.3">
      <c r="A75" s="27" t="s">
        <v>94</v>
      </c>
      <c r="B75" s="1"/>
      <c r="C75" s="43"/>
      <c r="D75" s="43"/>
      <c r="E75" s="13">
        <v>36</v>
      </c>
      <c r="F75" s="8">
        <v>1.8</v>
      </c>
      <c r="G75" s="44" t="str">
        <f t="shared" si="2"/>
        <v/>
      </c>
      <c r="H75" s="8" t="e">
        <f t="shared" si="3"/>
        <v>#VALUE!</v>
      </c>
    </row>
    <row r="76" spans="1:8" x14ac:dyDescent="0.3">
      <c r="A76" s="27" t="s">
        <v>95</v>
      </c>
      <c r="B76" s="1"/>
      <c r="C76" s="43"/>
      <c r="D76" s="43"/>
      <c r="E76" s="13">
        <v>59</v>
      </c>
      <c r="F76" s="8">
        <v>1.8</v>
      </c>
      <c r="G76" s="44" t="str">
        <f t="shared" si="2"/>
        <v/>
      </c>
      <c r="H76" s="8" t="e">
        <f t="shared" si="3"/>
        <v>#VALUE!</v>
      </c>
    </row>
    <row r="77" spans="1:8" x14ac:dyDescent="0.3">
      <c r="A77" s="27" t="s">
        <v>96</v>
      </c>
      <c r="B77" s="1"/>
      <c r="C77" s="43"/>
      <c r="D77" s="43"/>
      <c r="E77" s="13">
        <v>168</v>
      </c>
      <c r="F77" s="8">
        <v>8.6</v>
      </c>
      <c r="G77" s="44" t="str">
        <f t="shared" si="2"/>
        <v/>
      </c>
      <c r="H77" s="8" t="e">
        <f t="shared" si="3"/>
        <v>#VALUE!</v>
      </c>
    </row>
    <row r="78" spans="1:8" x14ac:dyDescent="0.3">
      <c r="A78" s="27" t="s">
        <v>97</v>
      </c>
      <c r="B78" s="1"/>
      <c r="C78" s="43"/>
      <c r="D78" s="43"/>
      <c r="E78" s="13">
        <v>325</v>
      </c>
      <c r="F78" s="8">
        <v>1.8</v>
      </c>
      <c r="G78" s="44" t="str">
        <f t="shared" si="2"/>
        <v/>
      </c>
      <c r="H78" s="8" t="e">
        <f t="shared" si="3"/>
        <v>#VALUE!</v>
      </c>
    </row>
    <row r="79" spans="1:8" x14ac:dyDescent="0.3">
      <c r="A79" s="27" t="s">
        <v>98</v>
      </c>
      <c r="B79" s="1"/>
      <c r="C79" s="43"/>
      <c r="D79" s="43"/>
      <c r="E79" s="13">
        <v>65</v>
      </c>
      <c r="F79" s="8">
        <v>1.8</v>
      </c>
      <c r="G79" s="44" t="str">
        <f t="shared" si="2"/>
        <v/>
      </c>
      <c r="H79" s="8" t="e">
        <f t="shared" si="3"/>
        <v>#VALUE!</v>
      </c>
    </row>
    <row r="80" spans="1:8" x14ac:dyDescent="0.3">
      <c r="A80" s="27" t="s">
        <v>99</v>
      </c>
      <c r="B80" s="1"/>
      <c r="C80" s="43"/>
      <c r="D80" s="43"/>
      <c r="E80" s="13">
        <v>14</v>
      </c>
      <c r="F80" s="8">
        <v>5</v>
      </c>
      <c r="G80" s="44" t="str">
        <f t="shared" si="2"/>
        <v/>
      </c>
      <c r="H80" s="8" t="e">
        <f t="shared" si="3"/>
        <v>#VALUE!</v>
      </c>
    </row>
    <row r="81" spans="1:8" x14ac:dyDescent="0.3">
      <c r="A81" s="27" t="s">
        <v>100</v>
      </c>
      <c r="B81" s="1"/>
      <c r="C81" s="43"/>
      <c r="D81" s="43"/>
      <c r="E81" s="13">
        <v>58</v>
      </c>
      <c r="F81" s="8">
        <v>0.1</v>
      </c>
      <c r="G81" s="44" t="str">
        <f t="shared" si="2"/>
        <v/>
      </c>
      <c r="H81" s="8" t="e">
        <f t="shared" si="3"/>
        <v>#VALUE!</v>
      </c>
    </row>
    <row r="82" spans="1:8" x14ac:dyDescent="0.3">
      <c r="A82" s="27" t="s">
        <v>101</v>
      </c>
      <c r="B82" s="1"/>
      <c r="C82" s="43"/>
      <c r="D82" s="43"/>
      <c r="E82" s="13">
        <v>324</v>
      </c>
      <c r="F82" s="8">
        <v>0.1</v>
      </c>
      <c r="G82" s="44" t="str">
        <f t="shared" si="2"/>
        <v/>
      </c>
      <c r="H82" s="8" t="e">
        <f t="shared" si="3"/>
        <v>#VALUE!</v>
      </c>
    </row>
    <row r="83" spans="1:8" x14ac:dyDescent="0.3">
      <c r="A83" s="27" t="s">
        <v>102</v>
      </c>
      <c r="B83" s="1"/>
      <c r="C83" s="43"/>
      <c r="D83" s="43"/>
      <c r="E83" s="13">
        <v>234</v>
      </c>
      <c r="F83" s="8">
        <v>1.8</v>
      </c>
      <c r="G83" s="44" t="str">
        <f t="shared" si="2"/>
        <v/>
      </c>
      <c r="H83" s="8" t="e">
        <f t="shared" si="3"/>
        <v>#VALUE!</v>
      </c>
    </row>
    <row r="84" spans="1:8" x14ac:dyDescent="0.3">
      <c r="A84" s="27" t="s">
        <v>103</v>
      </c>
      <c r="B84" s="1"/>
      <c r="C84" s="43"/>
      <c r="D84" s="43"/>
      <c r="E84" s="13">
        <v>159</v>
      </c>
      <c r="F84" s="8">
        <v>1.7</v>
      </c>
      <c r="G84" s="44" t="str">
        <f t="shared" si="2"/>
        <v/>
      </c>
      <c r="H84" s="8" t="e">
        <f t="shared" si="3"/>
        <v>#VALUE!</v>
      </c>
    </row>
    <row r="85" spans="1:8" x14ac:dyDescent="0.3">
      <c r="A85" s="27" t="s">
        <v>104</v>
      </c>
      <c r="B85" s="1"/>
      <c r="C85" s="43"/>
      <c r="D85" s="43"/>
      <c r="E85" s="13">
        <v>14</v>
      </c>
      <c r="F85" s="8">
        <v>0.2</v>
      </c>
      <c r="G85" s="44" t="str">
        <f t="shared" si="2"/>
        <v/>
      </c>
      <c r="H85" s="8" t="e">
        <f t="shared" si="3"/>
        <v>#VALUE!</v>
      </c>
    </row>
    <row r="86" spans="1:8" x14ac:dyDescent="0.3">
      <c r="A86" s="27" t="s">
        <v>105</v>
      </c>
      <c r="B86" s="1"/>
      <c r="C86" s="43"/>
      <c r="D86" s="43"/>
      <c r="E86" s="13">
        <v>118</v>
      </c>
      <c r="F86" s="8">
        <v>0.2</v>
      </c>
      <c r="G86" s="44" t="str">
        <f t="shared" si="2"/>
        <v/>
      </c>
      <c r="H86" s="8" t="e">
        <f t="shared" si="3"/>
        <v>#VALUE!</v>
      </c>
    </row>
    <row r="87" spans="1:8" x14ac:dyDescent="0.3">
      <c r="A87" s="27" t="s">
        <v>106</v>
      </c>
      <c r="B87" s="1"/>
      <c r="C87" s="43"/>
      <c r="D87" s="43"/>
      <c r="E87" s="13">
        <v>65</v>
      </c>
      <c r="F87" s="8">
        <v>5.7</v>
      </c>
      <c r="G87" s="44" t="str">
        <f t="shared" si="2"/>
        <v/>
      </c>
      <c r="H87" s="8" t="e">
        <f t="shared" si="3"/>
        <v>#VALUE!</v>
      </c>
    </row>
    <row r="88" spans="1:8" x14ac:dyDescent="0.3">
      <c r="A88" s="27" t="s">
        <v>107</v>
      </c>
      <c r="B88" s="1"/>
      <c r="C88" s="43"/>
      <c r="D88" s="43"/>
      <c r="E88" s="13">
        <v>199</v>
      </c>
      <c r="F88" s="8">
        <v>1.8</v>
      </c>
      <c r="G88" s="44" t="str">
        <f t="shared" si="2"/>
        <v/>
      </c>
      <c r="H88" s="8" t="e">
        <f t="shared" si="3"/>
        <v>#VALUE!</v>
      </c>
    </row>
    <row r="89" spans="1:8" x14ac:dyDescent="0.3">
      <c r="A89" s="27" t="s">
        <v>108</v>
      </c>
      <c r="B89" s="1"/>
      <c r="C89" s="43"/>
      <c r="D89" s="43"/>
      <c r="E89" s="13">
        <v>24</v>
      </c>
      <c r="F89" s="8">
        <v>1.8</v>
      </c>
      <c r="G89" s="44" t="str">
        <f t="shared" si="2"/>
        <v/>
      </c>
      <c r="H89" s="8" t="e">
        <f t="shared" si="3"/>
        <v>#VALUE!</v>
      </c>
    </row>
    <row r="90" spans="1:8" x14ac:dyDescent="0.3">
      <c r="A90" s="27" t="s">
        <v>109</v>
      </c>
      <c r="B90" s="1"/>
      <c r="C90" s="43"/>
      <c r="D90" s="43"/>
      <c r="E90" s="13">
        <v>105</v>
      </c>
      <c r="F90" s="8">
        <v>1.8</v>
      </c>
      <c r="G90" s="44" t="str">
        <f t="shared" si="2"/>
        <v/>
      </c>
      <c r="H90" s="8" t="e">
        <f t="shared" si="3"/>
        <v>#VALUE!</v>
      </c>
    </row>
    <row r="91" spans="1:8" x14ac:dyDescent="0.3">
      <c r="A91" s="27" t="s">
        <v>110</v>
      </c>
      <c r="B91" s="1"/>
      <c r="C91" s="43"/>
      <c r="D91" s="43"/>
      <c r="E91" s="13">
        <v>68</v>
      </c>
      <c r="F91" s="8">
        <v>1.8</v>
      </c>
      <c r="G91" s="44" t="str">
        <f t="shared" si="2"/>
        <v/>
      </c>
      <c r="H91" s="8" t="e">
        <f t="shared" si="3"/>
        <v>#VALUE!</v>
      </c>
    </row>
    <row r="92" spans="1:8" x14ac:dyDescent="0.3">
      <c r="A92" s="27" t="s">
        <v>111</v>
      </c>
      <c r="B92" s="1"/>
      <c r="C92" s="43"/>
      <c r="D92" s="43"/>
      <c r="E92" s="13">
        <v>356</v>
      </c>
      <c r="F92" s="8">
        <v>1.8</v>
      </c>
      <c r="G92" s="44" t="str">
        <f t="shared" si="2"/>
        <v/>
      </c>
      <c r="H92" s="8" t="e">
        <f t="shared" si="3"/>
        <v>#VALUE!</v>
      </c>
    </row>
    <row r="93" spans="1:8" x14ac:dyDescent="0.3">
      <c r="A93" s="27" t="s">
        <v>112</v>
      </c>
      <c r="B93" s="1"/>
      <c r="C93" s="43"/>
      <c r="D93" s="43"/>
      <c r="E93" s="13">
        <v>121</v>
      </c>
      <c r="F93" s="8">
        <v>1.8</v>
      </c>
      <c r="G93" s="44" t="str">
        <f t="shared" si="2"/>
        <v/>
      </c>
      <c r="H93" s="8" t="e">
        <f t="shared" si="3"/>
        <v>#VALUE!</v>
      </c>
    </row>
    <row r="94" spans="1:8" x14ac:dyDescent="0.3">
      <c r="A94" s="27" t="s">
        <v>113</v>
      </c>
      <c r="B94" s="1"/>
      <c r="C94" s="43"/>
      <c r="D94" s="43"/>
      <c r="E94" s="13">
        <v>902</v>
      </c>
      <c r="F94" s="8">
        <v>1.8</v>
      </c>
      <c r="G94" s="44" t="str">
        <f t="shared" si="2"/>
        <v/>
      </c>
      <c r="H94" s="8" t="e">
        <f t="shared" si="3"/>
        <v>#VALUE!</v>
      </c>
    </row>
    <row r="95" spans="1:8" x14ac:dyDescent="0.3">
      <c r="A95" s="27" t="s">
        <v>114</v>
      </c>
      <c r="B95" s="1"/>
      <c r="C95" s="43"/>
      <c r="D95" s="43"/>
      <c r="E95" s="13">
        <v>252</v>
      </c>
      <c r="F95" s="8">
        <v>1.8</v>
      </c>
      <c r="G95" s="44" t="str">
        <f t="shared" si="2"/>
        <v/>
      </c>
      <c r="H95" s="8" t="e">
        <f t="shared" si="3"/>
        <v>#VALUE!</v>
      </c>
    </row>
    <row r="96" spans="1:8" x14ac:dyDescent="0.3">
      <c r="A96" s="27" t="s">
        <v>115</v>
      </c>
      <c r="B96" s="1"/>
      <c r="C96" s="43"/>
      <c r="D96" s="43"/>
      <c r="E96" s="13">
        <v>5</v>
      </c>
      <c r="F96" s="8">
        <v>5</v>
      </c>
      <c r="G96" s="44" t="str">
        <f t="shared" si="2"/>
        <v/>
      </c>
      <c r="H96" s="8" t="e">
        <f t="shared" si="3"/>
        <v>#VALUE!</v>
      </c>
    </row>
    <row r="97" spans="1:8" x14ac:dyDescent="0.3">
      <c r="A97" s="27" t="s">
        <v>116</v>
      </c>
      <c r="B97" s="1"/>
      <c r="C97" s="43"/>
      <c r="D97" s="43"/>
      <c r="E97" s="13">
        <v>409</v>
      </c>
      <c r="F97" s="8">
        <v>1.8</v>
      </c>
      <c r="G97" s="44" t="str">
        <f t="shared" si="2"/>
        <v/>
      </c>
      <c r="H97" s="8" t="e">
        <f t="shared" si="3"/>
        <v>#VALUE!</v>
      </c>
    </row>
    <row r="98" spans="1:8" x14ac:dyDescent="0.3">
      <c r="A98" s="27" t="s">
        <v>117</v>
      </c>
      <c r="B98" s="1"/>
      <c r="C98" s="43"/>
      <c r="D98" s="43"/>
      <c r="E98" s="13">
        <v>16</v>
      </c>
      <c r="F98" s="8">
        <v>1.8</v>
      </c>
      <c r="G98" s="44" t="str">
        <f t="shared" si="2"/>
        <v/>
      </c>
      <c r="H98" s="8" t="e">
        <f t="shared" si="3"/>
        <v>#VALUE!</v>
      </c>
    </row>
    <row r="99" spans="1:8" x14ac:dyDescent="0.3">
      <c r="A99" s="27" t="s">
        <v>118</v>
      </c>
      <c r="B99" s="1"/>
      <c r="C99" s="43"/>
      <c r="D99" s="43"/>
      <c r="E99" s="13">
        <v>110</v>
      </c>
      <c r="F99" s="8">
        <v>5</v>
      </c>
      <c r="G99" s="44" t="str">
        <f t="shared" si="2"/>
        <v/>
      </c>
      <c r="H99" s="8" t="e">
        <f t="shared" si="3"/>
        <v>#VALUE!</v>
      </c>
    </row>
    <row r="100" spans="1:8" x14ac:dyDescent="0.3">
      <c r="A100" s="27" t="s">
        <v>119</v>
      </c>
      <c r="B100" s="1"/>
      <c r="C100" s="43"/>
      <c r="D100" s="43"/>
      <c r="E100" s="13">
        <v>73</v>
      </c>
      <c r="F100" s="8">
        <v>6.9</v>
      </c>
      <c r="G100" s="44" t="str">
        <f t="shared" si="2"/>
        <v/>
      </c>
      <c r="H100" s="8" t="e">
        <f t="shared" si="3"/>
        <v>#VALUE!</v>
      </c>
    </row>
    <row r="101" spans="1:8" x14ac:dyDescent="0.3">
      <c r="A101" s="27" t="s">
        <v>120</v>
      </c>
      <c r="B101" s="1"/>
      <c r="C101" s="43"/>
      <c r="D101" s="43"/>
      <c r="E101" s="13">
        <v>3</v>
      </c>
      <c r="F101" s="8">
        <v>27.9</v>
      </c>
      <c r="G101" s="44" t="str">
        <f t="shared" si="2"/>
        <v/>
      </c>
      <c r="H101" s="8" t="e">
        <f t="shared" si="3"/>
        <v>#VALUE!</v>
      </c>
    </row>
    <row r="102" spans="1:8" x14ac:dyDescent="0.3">
      <c r="A102" s="27" t="s">
        <v>121</v>
      </c>
      <c r="B102" s="1"/>
      <c r="C102" s="43"/>
      <c r="D102" s="43"/>
      <c r="E102" s="13">
        <v>3</v>
      </c>
      <c r="F102" s="8">
        <v>4.7</v>
      </c>
      <c r="G102" s="44" t="str">
        <f t="shared" si="2"/>
        <v/>
      </c>
      <c r="H102" s="8" t="e">
        <f t="shared" si="3"/>
        <v>#VALUE!</v>
      </c>
    </row>
    <row r="103" spans="1:8" x14ac:dyDescent="0.3">
      <c r="A103" s="27" t="s">
        <v>122</v>
      </c>
      <c r="B103" s="1"/>
      <c r="C103" s="43"/>
      <c r="D103" s="43"/>
      <c r="E103" s="13">
        <v>3</v>
      </c>
      <c r="F103" s="8">
        <v>0.4</v>
      </c>
      <c r="G103" s="44" t="str">
        <f t="shared" si="2"/>
        <v/>
      </c>
      <c r="H103" s="8" t="e">
        <f t="shared" si="3"/>
        <v>#VALUE!</v>
      </c>
    </row>
    <row r="104" spans="1:8" x14ac:dyDescent="0.3">
      <c r="A104" s="27" t="s">
        <v>123</v>
      </c>
      <c r="B104" s="1"/>
      <c r="C104" s="43"/>
      <c r="D104" s="43"/>
      <c r="E104" s="13">
        <v>167</v>
      </c>
      <c r="F104" s="8">
        <v>1.8</v>
      </c>
      <c r="G104" s="44" t="str">
        <f t="shared" si="2"/>
        <v/>
      </c>
      <c r="H104" s="8" t="e">
        <f t="shared" si="3"/>
        <v>#VALUE!</v>
      </c>
    </row>
    <row r="105" spans="1:8" x14ac:dyDescent="0.3">
      <c r="A105" s="27" t="s">
        <v>124</v>
      </c>
      <c r="B105" s="1"/>
      <c r="C105" s="43"/>
      <c r="D105" s="43"/>
      <c r="E105" s="13">
        <v>14</v>
      </c>
      <c r="F105" s="8">
        <v>0.9</v>
      </c>
      <c r="G105" s="44" t="str">
        <f t="shared" si="2"/>
        <v/>
      </c>
      <c r="H105" s="8" t="e">
        <f t="shared" si="3"/>
        <v>#VALUE!</v>
      </c>
    </row>
    <row r="106" spans="1:8" x14ac:dyDescent="0.3">
      <c r="A106" s="27" t="s">
        <v>125</v>
      </c>
      <c r="B106" s="1"/>
      <c r="C106" s="43"/>
      <c r="D106" s="43"/>
      <c r="E106" s="13">
        <v>16</v>
      </c>
      <c r="F106" s="8">
        <v>0.2</v>
      </c>
      <c r="G106" s="44" t="str">
        <f t="shared" si="2"/>
        <v/>
      </c>
      <c r="H106" s="8" t="e">
        <f t="shared" si="3"/>
        <v>#VALUE!</v>
      </c>
    </row>
    <row r="107" spans="1:8" x14ac:dyDescent="0.3">
      <c r="A107" s="27" t="s">
        <v>126</v>
      </c>
      <c r="B107" s="1"/>
      <c r="C107" s="43"/>
      <c r="D107" s="43"/>
      <c r="E107" s="13">
        <v>294</v>
      </c>
      <c r="F107" s="8">
        <v>1.8</v>
      </c>
      <c r="G107" s="44" t="str">
        <f t="shared" si="2"/>
        <v/>
      </c>
      <c r="H107" s="8" t="e">
        <f t="shared" si="3"/>
        <v>#VALUE!</v>
      </c>
    </row>
    <row r="108" spans="1:8" x14ac:dyDescent="0.3">
      <c r="A108" s="27" t="s">
        <v>127</v>
      </c>
      <c r="B108" s="1"/>
      <c r="C108" s="43"/>
      <c r="D108" s="43"/>
      <c r="E108" s="13">
        <v>65</v>
      </c>
      <c r="F108" s="8">
        <v>1.8</v>
      </c>
      <c r="G108" s="44" t="str">
        <f t="shared" si="2"/>
        <v/>
      </c>
      <c r="H108" s="8" t="e">
        <f t="shared" si="3"/>
        <v>#VALUE!</v>
      </c>
    </row>
    <row r="109" spans="1:8" x14ac:dyDescent="0.3">
      <c r="A109" s="27" t="s">
        <v>128</v>
      </c>
      <c r="B109" s="1"/>
      <c r="C109" s="43"/>
      <c r="D109" s="43"/>
      <c r="E109" s="13">
        <v>279</v>
      </c>
      <c r="F109" s="8">
        <v>1.8</v>
      </c>
      <c r="G109" s="44" t="str">
        <f t="shared" si="2"/>
        <v/>
      </c>
      <c r="H109" s="8" t="e">
        <f t="shared" si="3"/>
        <v>#VALUE!</v>
      </c>
    </row>
    <row r="110" spans="1:8" x14ac:dyDescent="0.3">
      <c r="A110" s="27" t="s">
        <v>129</v>
      </c>
      <c r="B110" s="1"/>
      <c r="C110" s="43"/>
      <c r="D110" s="43"/>
      <c r="E110" s="13">
        <v>864</v>
      </c>
      <c r="F110" s="8">
        <v>2</v>
      </c>
      <c r="G110" s="44" t="str">
        <f t="shared" si="2"/>
        <v/>
      </c>
      <c r="H110" s="8" t="e">
        <f t="shared" si="3"/>
        <v>#VALUE!</v>
      </c>
    </row>
    <row r="111" spans="1:8" x14ac:dyDescent="0.3">
      <c r="A111" s="27" t="s">
        <v>130</v>
      </c>
      <c r="B111" s="1"/>
      <c r="C111" s="43"/>
      <c r="D111" s="43"/>
      <c r="E111" s="13">
        <v>356</v>
      </c>
      <c r="F111" s="8">
        <v>1.8</v>
      </c>
      <c r="G111" s="44" t="str">
        <f t="shared" si="2"/>
        <v/>
      </c>
      <c r="H111" s="8" t="e">
        <f t="shared" si="3"/>
        <v>#VALUE!</v>
      </c>
    </row>
    <row r="112" spans="1:8" x14ac:dyDescent="0.3">
      <c r="A112" s="27" t="s">
        <v>131</v>
      </c>
      <c r="B112" s="1"/>
      <c r="C112" s="43"/>
      <c r="D112" s="43"/>
      <c r="E112" s="13">
        <v>3</v>
      </c>
      <c r="F112" s="8">
        <v>1.8</v>
      </c>
      <c r="G112" s="44" t="str">
        <f t="shared" si="2"/>
        <v/>
      </c>
      <c r="H112" s="8" t="e">
        <f t="shared" si="3"/>
        <v>#VALUE!</v>
      </c>
    </row>
    <row r="113" spans="1:8" x14ac:dyDescent="0.3">
      <c r="A113" s="24" t="s">
        <v>132</v>
      </c>
      <c r="B113" s="31" t="s">
        <v>37</v>
      </c>
      <c r="C113" s="43"/>
      <c r="D113" s="43"/>
      <c r="E113" s="13">
        <v>58</v>
      </c>
      <c r="F113" s="8">
        <v>84.5</v>
      </c>
      <c r="G113" s="44" t="str">
        <f t="shared" si="2"/>
        <v/>
      </c>
      <c r="H113" s="8" t="e">
        <f t="shared" si="3"/>
        <v>#VALUE!</v>
      </c>
    </row>
    <row r="114" spans="1:8" x14ac:dyDescent="0.3">
      <c r="A114" s="27" t="s">
        <v>133</v>
      </c>
      <c r="B114" s="1"/>
      <c r="C114" s="43"/>
      <c r="D114" s="43"/>
      <c r="E114" s="13">
        <v>15</v>
      </c>
      <c r="F114" s="8">
        <v>0.3</v>
      </c>
      <c r="G114" s="44" t="str">
        <f t="shared" si="2"/>
        <v/>
      </c>
      <c r="H114" s="8" t="e">
        <f t="shared" si="3"/>
        <v>#VALUE!</v>
      </c>
    </row>
    <row r="115" spans="1:8" x14ac:dyDescent="0.3">
      <c r="A115" s="27" t="s">
        <v>134</v>
      </c>
      <c r="B115" s="1"/>
      <c r="C115" s="43"/>
      <c r="D115" s="43"/>
      <c r="E115" s="13">
        <v>48</v>
      </c>
      <c r="F115" s="8">
        <v>0.1</v>
      </c>
      <c r="G115" s="44" t="str">
        <f t="shared" si="2"/>
        <v/>
      </c>
      <c r="H115" s="8" t="e">
        <f t="shared" si="3"/>
        <v>#VALUE!</v>
      </c>
    </row>
    <row r="116" spans="1:8" x14ac:dyDescent="0.3">
      <c r="A116" s="27" t="s">
        <v>135</v>
      </c>
      <c r="B116" s="1"/>
      <c r="C116" s="43"/>
      <c r="D116" s="43"/>
      <c r="E116" s="13">
        <v>143</v>
      </c>
      <c r="F116" s="8">
        <v>0.3</v>
      </c>
      <c r="G116" s="44" t="str">
        <f t="shared" si="2"/>
        <v/>
      </c>
      <c r="H116" s="8" t="e">
        <f t="shared" si="3"/>
        <v>#VALUE!</v>
      </c>
    </row>
    <row r="117" spans="1:8" x14ac:dyDescent="0.3">
      <c r="A117" s="27" t="s">
        <v>136</v>
      </c>
      <c r="B117" s="1"/>
      <c r="C117" s="43"/>
      <c r="D117" s="43"/>
      <c r="E117" s="13">
        <v>60</v>
      </c>
      <c r="F117" s="8">
        <v>6.9</v>
      </c>
      <c r="G117" s="44" t="str">
        <f t="shared" si="2"/>
        <v/>
      </c>
      <c r="H117" s="8" t="e">
        <f t="shared" si="3"/>
        <v>#VALUE!</v>
      </c>
    </row>
    <row r="118" spans="1:8" x14ac:dyDescent="0.3">
      <c r="A118" s="27" t="s">
        <v>137</v>
      </c>
      <c r="B118" s="1"/>
      <c r="C118" s="43"/>
      <c r="D118" s="43"/>
      <c r="E118" s="13">
        <v>82</v>
      </c>
      <c r="F118" s="8">
        <v>5.5</v>
      </c>
      <c r="G118" s="44" t="str">
        <f t="shared" si="2"/>
        <v/>
      </c>
      <c r="H118" s="8" t="e">
        <f t="shared" si="3"/>
        <v>#VALUE!</v>
      </c>
    </row>
    <row r="119" spans="1:8" x14ac:dyDescent="0.3">
      <c r="A119" s="27" t="s">
        <v>138</v>
      </c>
      <c r="B119" s="1"/>
      <c r="C119" s="43"/>
      <c r="D119" s="43"/>
      <c r="E119" s="13">
        <v>40</v>
      </c>
      <c r="F119" s="8">
        <v>0.1</v>
      </c>
      <c r="G119" s="44" t="str">
        <f t="shared" si="2"/>
        <v/>
      </c>
      <c r="H119" s="8" t="e">
        <f t="shared" si="3"/>
        <v>#VALUE!</v>
      </c>
    </row>
    <row r="120" spans="1:8" x14ac:dyDescent="0.3">
      <c r="A120" s="27" t="s">
        <v>139</v>
      </c>
      <c r="B120" s="1"/>
      <c r="C120" s="43"/>
      <c r="D120" s="43"/>
      <c r="E120" s="13">
        <v>8</v>
      </c>
      <c r="F120" s="8">
        <v>1.8</v>
      </c>
      <c r="G120" s="44" t="str">
        <f t="shared" si="2"/>
        <v/>
      </c>
      <c r="H120" s="8" t="e">
        <f t="shared" si="3"/>
        <v>#VALUE!</v>
      </c>
    </row>
    <row r="121" spans="1:8" x14ac:dyDescent="0.3">
      <c r="A121" s="27" t="s">
        <v>140</v>
      </c>
      <c r="B121" s="1"/>
      <c r="C121" s="43"/>
      <c r="D121" s="43"/>
      <c r="E121" s="13">
        <v>494</v>
      </c>
      <c r="F121" s="8">
        <v>3</v>
      </c>
      <c r="G121" s="44" t="str">
        <f t="shared" si="2"/>
        <v/>
      </c>
      <c r="H121" s="8" t="e">
        <f t="shared" si="3"/>
        <v>#VALUE!</v>
      </c>
    </row>
    <row r="122" spans="1:8" x14ac:dyDescent="0.3">
      <c r="A122" s="27" t="s">
        <v>141</v>
      </c>
      <c r="B122" s="1"/>
      <c r="C122" s="43"/>
      <c r="D122" s="43"/>
      <c r="E122" s="13">
        <v>171</v>
      </c>
      <c r="F122" s="8">
        <v>1.8</v>
      </c>
      <c r="G122" s="44" t="str">
        <f t="shared" si="2"/>
        <v/>
      </c>
      <c r="H122" s="8" t="e">
        <f t="shared" si="3"/>
        <v>#VALUE!</v>
      </c>
    </row>
    <row r="123" spans="1:8" x14ac:dyDescent="0.3">
      <c r="A123" s="27" t="s">
        <v>142</v>
      </c>
      <c r="B123" s="1"/>
      <c r="C123" s="43"/>
      <c r="D123" s="43"/>
      <c r="E123" s="13">
        <v>29</v>
      </c>
      <c r="F123" s="8">
        <v>3.5</v>
      </c>
      <c r="G123" s="44" t="str">
        <f t="shared" si="2"/>
        <v/>
      </c>
      <c r="H123" s="8" t="e">
        <f t="shared" si="3"/>
        <v>#VALUE!</v>
      </c>
    </row>
    <row r="124" spans="1:8" x14ac:dyDescent="0.3">
      <c r="A124" s="27" t="s">
        <v>143</v>
      </c>
      <c r="B124" s="1"/>
      <c r="C124" s="43"/>
      <c r="D124" s="43"/>
      <c r="E124" s="13">
        <v>10</v>
      </c>
      <c r="F124" s="8">
        <v>8.1</v>
      </c>
      <c r="G124" s="44" t="str">
        <f t="shared" si="2"/>
        <v/>
      </c>
      <c r="H124" s="8" t="e">
        <f t="shared" si="3"/>
        <v>#VALUE!</v>
      </c>
    </row>
    <row r="125" spans="1:8" x14ac:dyDescent="0.3">
      <c r="A125" s="27" t="s">
        <v>144</v>
      </c>
      <c r="B125" s="1"/>
      <c r="C125" s="43"/>
      <c r="D125" s="43"/>
      <c r="E125" s="13">
        <v>42</v>
      </c>
      <c r="F125" s="8">
        <v>0.5</v>
      </c>
      <c r="G125" s="44" t="str">
        <f t="shared" si="2"/>
        <v/>
      </c>
      <c r="H125" s="8" t="e">
        <f t="shared" si="3"/>
        <v>#VALUE!</v>
      </c>
    </row>
    <row r="126" spans="1:8" x14ac:dyDescent="0.3">
      <c r="A126" s="27" t="s">
        <v>145</v>
      </c>
      <c r="B126" s="1"/>
      <c r="C126" s="43"/>
      <c r="D126" s="43"/>
      <c r="E126" s="13">
        <v>204</v>
      </c>
      <c r="F126" s="8">
        <v>0.6</v>
      </c>
      <c r="G126" s="44" t="str">
        <f t="shared" si="2"/>
        <v/>
      </c>
      <c r="H126" s="8" t="e">
        <f t="shared" si="3"/>
        <v>#VALUE!</v>
      </c>
    </row>
    <row r="127" spans="1:8" x14ac:dyDescent="0.3">
      <c r="A127" s="24" t="s">
        <v>146</v>
      </c>
      <c r="B127" s="10"/>
      <c r="C127" s="43"/>
      <c r="D127" s="43"/>
      <c r="E127" s="13">
        <v>495</v>
      </c>
      <c r="F127" s="8">
        <v>5.3</v>
      </c>
      <c r="G127" s="44" t="str">
        <f t="shared" si="2"/>
        <v/>
      </c>
      <c r="H127" s="8" t="e">
        <f t="shared" si="3"/>
        <v>#VALUE!</v>
      </c>
    </row>
    <row r="128" spans="1:8" x14ac:dyDescent="0.3">
      <c r="A128" s="27" t="s">
        <v>147</v>
      </c>
      <c r="B128" s="1"/>
      <c r="C128" s="43"/>
      <c r="D128" s="43"/>
      <c r="E128" s="13">
        <v>17</v>
      </c>
      <c r="F128" s="8">
        <v>1</v>
      </c>
      <c r="G128" s="44" t="str">
        <f t="shared" si="2"/>
        <v/>
      </c>
      <c r="H128" s="8" t="e">
        <f t="shared" si="3"/>
        <v>#VALUE!</v>
      </c>
    </row>
    <row r="129" spans="1:8" x14ac:dyDescent="0.3">
      <c r="A129" s="27" t="s">
        <v>148</v>
      </c>
      <c r="B129" s="1"/>
      <c r="C129" s="43"/>
      <c r="D129" s="43"/>
      <c r="E129" s="13">
        <v>183</v>
      </c>
      <c r="F129" s="8">
        <v>0.1</v>
      </c>
      <c r="G129" s="44" t="str">
        <f t="shared" si="2"/>
        <v/>
      </c>
      <c r="H129" s="8" t="e">
        <f t="shared" si="3"/>
        <v>#VALUE!</v>
      </c>
    </row>
    <row r="130" spans="1:8" x14ac:dyDescent="0.3">
      <c r="A130" s="27" t="s">
        <v>149</v>
      </c>
      <c r="B130" s="1"/>
      <c r="C130" s="43"/>
      <c r="D130" s="43"/>
      <c r="E130" s="13">
        <v>29</v>
      </c>
      <c r="F130" s="8">
        <v>3.4</v>
      </c>
      <c r="G130" s="45" t="str">
        <f t="shared" ref="G130:G193" si="4">IF(C130="Nee",F130,"")</f>
        <v/>
      </c>
      <c r="H130" s="8" t="e">
        <f t="shared" ref="H130:H193" si="5">E130*G130</f>
        <v>#VALUE!</v>
      </c>
    </row>
    <row r="131" spans="1:8" x14ac:dyDescent="0.3">
      <c r="A131" s="27" t="s">
        <v>150</v>
      </c>
      <c r="B131" s="1"/>
      <c r="C131" s="43"/>
      <c r="D131" s="43"/>
      <c r="E131" s="13">
        <v>71</v>
      </c>
      <c r="F131" s="8">
        <v>3.1</v>
      </c>
      <c r="G131" s="44" t="str">
        <f t="shared" si="4"/>
        <v/>
      </c>
      <c r="H131" s="8" t="e">
        <f t="shared" si="5"/>
        <v>#VALUE!</v>
      </c>
    </row>
    <row r="132" spans="1:8" x14ac:dyDescent="0.3">
      <c r="A132" s="27" t="s">
        <v>151</v>
      </c>
      <c r="B132" s="1"/>
      <c r="C132" s="43"/>
      <c r="D132" s="43"/>
      <c r="E132" s="13">
        <v>4</v>
      </c>
      <c r="F132" s="8">
        <v>3</v>
      </c>
      <c r="G132" s="44" t="str">
        <f t="shared" si="4"/>
        <v/>
      </c>
      <c r="H132" s="8" t="e">
        <f t="shared" si="5"/>
        <v>#VALUE!</v>
      </c>
    </row>
    <row r="133" spans="1:8" x14ac:dyDescent="0.3">
      <c r="A133" s="27" t="s">
        <v>152</v>
      </c>
      <c r="B133" s="1"/>
      <c r="C133" s="43"/>
      <c r="D133" s="43"/>
      <c r="E133" s="13">
        <v>120</v>
      </c>
      <c r="F133" s="8">
        <v>41.2</v>
      </c>
      <c r="G133" s="44" t="str">
        <f t="shared" si="4"/>
        <v/>
      </c>
      <c r="H133" s="8" t="e">
        <f t="shared" si="5"/>
        <v>#VALUE!</v>
      </c>
    </row>
    <row r="134" spans="1:8" x14ac:dyDescent="0.3">
      <c r="A134" s="27" t="s">
        <v>153</v>
      </c>
      <c r="B134" s="1"/>
      <c r="C134" s="43"/>
      <c r="D134" s="43"/>
      <c r="E134" s="13">
        <v>11</v>
      </c>
      <c r="F134" s="8">
        <v>0.6</v>
      </c>
      <c r="G134" s="44" t="str">
        <f t="shared" si="4"/>
        <v/>
      </c>
      <c r="H134" s="8" t="e">
        <f t="shared" si="5"/>
        <v>#VALUE!</v>
      </c>
    </row>
    <row r="135" spans="1:8" x14ac:dyDescent="0.3">
      <c r="A135" s="27" t="s">
        <v>154</v>
      </c>
      <c r="B135" s="1"/>
      <c r="C135" s="43"/>
      <c r="D135" s="43"/>
      <c r="E135" s="13">
        <v>3</v>
      </c>
      <c r="F135" s="8">
        <v>3.7</v>
      </c>
      <c r="G135" s="44" t="str">
        <f t="shared" si="4"/>
        <v/>
      </c>
      <c r="H135" s="8" t="e">
        <f t="shared" si="5"/>
        <v>#VALUE!</v>
      </c>
    </row>
    <row r="136" spans="1:8" x14ac:dyDescent="0.3">
      <c r="A136" s="27" t="s">
        <v>155</v>
      </c>
      <c r="B136" s="1"/>
      <c r="C136" s="43"/>
      <c r="D136" s="43"/>
      <c r="E136" s="13">
        <v>3</v>
      </c>
      <c r="F136" s="8">
        <v>1</v>
      </c>
      <c r="G136" s="44" t="str">
        <f t="shared" si="4"/>
        <v/>
      </c>
      <c r="H136" s="8" t="e">
        <f t="shared" si="5"/>
        <v>#VALUE!</v>
      </c>
    </row>
    <row r="137" spans="1:8" x14ac:dyDescent="0.3">
      <c r="A137" s="27" t="s">
        <v>156</v>
      </c>
      <c r="B137" s="1"/>
      <c r="C137" s="43"/>
      <c r="D137" s="43"/>
      <c r="E137" s="13">
        <v>12</v>
      </c>
      <c r="F137" s="8">
        <v>1.8</v>
      </c>
      <c r="G137" s="44" t="str">
        <f t="shared" si="4"/>
        <v/>
      </c>
      <c r="H137" s="8" t="e">
        <f t="shared" si="5"/>
        <v>#VALUE!</v>
      </c>
    </row>
    <row r="138" spans="1:8" x14ac:dyDescent="0.3">
      <c r="A138" s="27" t="s">
        <v>157</v>
      </c>
      <c r="B138" s="1"/>
      <c r="C138" s="43"/>
      <c r="D138" s="43"/>
      <c r="E138" s="13">
        <v>26</v>
      </c>
      <c r="F138" s="8">
        <v>1.8</v>
      </c>
      <c r="G138" s="44" t="str">
        <f t="shared" si="4"/>
        <v/>
      </c>
      <c r="H138" s="8" t="e">
        <f t="shared" si="5"/>
        <v>#VALUE!</v>
      </c>
    </row>
    <row r="139" spans="1:8" x14ac:dyDescent="0.3">
      <c r="A139" s="25" t="s">
        <v>158</v>
      </c>
      <c r="B139" s="31" t="s">
        <v>37</v>
      </c>
      <c r="C139" s="43"/>
      <c r="D139" s="43"/>
      <c r="E139" s="13">
        <v>594</v>
      </c>
      <c r="F139" s="8">
        <v>20</v>
      </c>
      <c r="G139" s="44" t="str">
        <f t="shared" si="4"/>
        <v/>
      </c>
      <c r="H139" s="8" t="e">
        <f t="shared" si="5"/>
        <v>#VALUE!</v>
      </c>
    </row>
    <row r="140" spans="1:8" x14ac:dyDescent="0.3">
      <c r="A140" s="27" t="s">
        <v>159</v>
      </c>
      <c r="B140" s="1"/>
      <c r="C140" s="43"/>
      <c r="D140" s="43"/>
      <c r="E140" s="13">
        <v>55</v>
      </c>
      <c r="F140" s="8">
        <v>16.3</v>
      </c>
      <c r="G140" s="44" t="str">
        <f t="shared" si="4"/>
        <v/>
      </c>
      <c r="H140" s="8" t="e">
        <f t="shared" si="5"/>
        <v>#VALUE!</v>
      </c>
    </row>
    <row r="141" spans="1:8" x14ac:dyDescent="0.3">
      <c r="A141" s="27" t="s">
        <v>160</v>
      </c>
      <c r="B141" s="1"/>
      <c r="C141" s="43"/>
      <c r="D141" s="43"/>
      <c r="E141" s="13">
        <v>40</v>
      </c>
      <c r="F141" s="8">
        <v>1</v>
      </c>
      <c r="G141" s="44" t="str">
        <f t="shared" si="4"/>
        <v/>
      </c>
      <c r="H141" s="8" t="e">
        <f t="shared" si="5"/>
        <v>#VALUE!</v>
      </c>
    </row>
    <row r="142" spans="1:8" x14ac:dyDescent="0.3">
      <c r="A142" s="27" t="s">
        <v>161</v>
      </c>
      <c r="B142" s="1"/>
      <c r="C142" s="43"/>
      <c r="D142" s="43"/>
      <c r="E142" s="13">
        <v>350</v>
      </c>
      <c r="F142" s="8">
        <v>1.8</v>
      </c>
      <c r="G142" s="44" t="str">
        <f t="shared" si="4"/>
        <v/>
      </c>
      <c r="H142" s="8" t="e">
        <f t="shared" si="5"/>
        <v>#VALUE!</v>
      </c>
    </row>
    <row r="143" spans="1:8" x14ac:dyDescent="0.3">
      <c r="A143" s="27" t="s">
        <v>162</v>
      </c>
      <c r="B143" s="1"/>
      <c r="C143" s="43"/>
      <c r="D143" s="43"/>
      <c r="E143" s="13">
        <v>55</v>
      </c>
      <c r="F143" s="8">
        <v>1.8</v>
      </c>
      <c r="G143" s="44" t="str">
        <f t="shared" si="4"/>
        <v/>
      </c>
      <c r="H143" s="8" t="e">
        <f t="shared" si="5"/>
        <v>#VALUE!</v>
      </c>
    </row>
    <row r="144" spans="1:8" x14ac:dyDescent="0.3">
      <c r="A144" s="27" t="s">
        <v>163</v>
      </c>
      <c r="B144" s="1"/>
      <c r="C144" s="43"/>
      <c r="D144" s="43"/>
      <c r="E144" s="13">
        <v>5</v>
      </c>
      <c r="F144" s="8">
        <v>3.4</v>
      </c>
      <c r="G144" s="44" t="str">
        <f t="shared" si="4"/>
        <v/>
      </c>
      <c r="H144" s="8" t="e">
        <f t="shared" si="5"/>
        <v>#VALUE!</v>
      </c>
    </row>
    <row r="145" spans="1:8" x14ac:dyDescent="0.3">
      <c r="A145" s="27" t="s">
        <v>164</v>
      </c>
      <c r="B145" s="1"/>
      <c r="C145" s="43"/>
      <c r="D145" s="43"/>
      <c r="E145" s="13">
        <v>163</v>
      </c>
      <c r="F145" s="8">
        <v>1.8</v>
      </c>
      <c r="G145" s="44" t="str">
        <f t="shared" si="4"/>
        <v/>
      </c>
      <c r="H145" s="8" t="e">
        <f t="shared" si="5"/>
        <v>#VALUE!</v>
      </c>
    </row>
    <row r="146" spans="1:8" x14ac:dyDescent="0.3">
      <c r="A146" s="27" t="s">
        <v>165</v>
      </c>
      <c r="B146" s="1"/>
      <c r="C146" s="43"/>
      <c r="D146" s="43"/>
      <c r="E146" s="13">
        <v>10</v>
      </c>
      <c r="F146" s="8">
        <v>7.8</v>
      </c>
      <c r="G146" s="44" t="str">
        <f t="shared" si="4"/>
        <v/>
      </c>
      <c r="H146" s="8" t="e">
        <f t="shared" si="5"/>
        <v>#VALUE!</v>
      </c>
    </row>
    <row r="147" spans="1:8" x14ac:dyDescent="0.3">
      <c r="A147" s="27" t="s">
        <v>166</v>
      </c>
      <c r="B147" s="1"/>
      <c r="C147" s="43"/>
      <c r="D147" s="43"/>
      <c r="E147" s="13">
        <v>19</v>
      </c>
      <c r="F147" s="8">
        <v>0.1</v>
      </c>
      <c r="G147" s="44" t="str">
        <f t="shared" si="4"/>
        <v/>
      </c>
      <c r="H147" s="8" t="e">
        <f t="shared" si="5"/>
        <v>#VALUE!</v>
      </c>
    </row>
    <row r="148" spans="1:8" x14ac:dyDescent="0.3">
      <c r="A148" s="27" t="s">
        <v>167</v>
      </c>
      <c r="B148" s="1"/>
      <c r="C148" s="43"/>
      <c r="D148" s="43"/>
      <c r="E148" s="13">
        <v>53</v>
      </c>
      <c r="F148" s="8">
        <v>1.8</v>
      </c>
      <c r="G148" s="44" t="str">
        <f t="shared" si="4"/>
        <v/>
      </c>
      <c r="H148" s="8" t="e">
        <f t="shared" si="5"/>
        <v>#VALUE!</v>
      </c>
    </row>
    <row r="149" spans="1:8" x14ac:dyDescent="0.3">
      <c r="A149" s="27" t="s">
        <v>168</v>
      </c>
      <c r="B149" s="1"/>
      <c r="C149" s="43"/>
      <c r="D149" s="43"/>
      <c r="E149" s="13">
        <v>520</v>
      </c>
      <c r="F149" s="8">
        <v>8.5</v>
      </c>
      <c r="G149" s="44" t="str">
        <f t="shared" si="4"/>
        <v/>
      </c>
      <c r="H149" s="8" t="e">
        <f t="shared" si="5"/>
        <v>#VALUE!</v>
      </c>
    </row>
    <row r="150" spans="1:8" x14ac:dyDescent="0.3">
      <c r="A150" s="27" t="s">
        <v>169</v>
      </c>
      <c r="B150" s="1"/>
      <c r="C150" s="43"/>
      <c r="D150" s="43"/>
      <c r="E150" s="13">
        <v>74</v>
      </c>
      <c r="F150" s="8">
        <v>1.9</v>
      </c>
      <c r="G150" s="44" t="str">
        <f t="shared" si="4"/>
        <v/>
      </c>
      <c r="H150" s="8" t="e">
        <f t="shared" si="5"/>
        <v>#VALUE!</v>
      </c>
    </row>
    <row r="151" spans="1:8" x14ac:dyDescent="0.3">
      <c r="A151" s="27" t="s">
        <v>170</v>
      </c>
      <c r="B151" s="1"/>
      <c r="C151" s="43"/>
      <c r="D151" s="43"/>
      <c r="E151" s="13">
        <v>162</v>
      </c>
      <c r="F151" s="8">
        <v>11.3</v>
      </c>
      <c r="G151" s="44" t="str">
        <f t="shared" si="4"/>
        <v/>
      </c>
      <c r="H151" s="8" t="e">
        <f t="shared" si="5"/>
        <v>#VALUE!</v>
      </c>
    </row>
    <row r="152" spans="1:8" x14ac:dyDescent="0.3">
      <c r="A152" s="27" t="s">
        <v>171</v>
      </c>
      <c r="B152" s="1"/>
      <c r="C152" s="43"/>
      <c r="D152" s="43"/>
      <c r="E152" s="13">
        <v>122</v>
      </c>
      <c r="F152" s="8">
        <v>1.8</v>
      </c>
      <c r="G152" s="44" t="str">
        <f t="shared" si="4"/>
        <v/>
      </c>
      <c r="H152" s="8" t="e">
        <f t="shared" si="5"/>
        <v>#VALUE!</v>
      </c>
    </row>
    <row r="153" spans="1:8" x14ac:dyDescent="0.3">
      <c r="A153" s="27" t="s">
        <v>172</v>
      </c>
      <c r="B153" s="1"/>
      <c r="C153" s="43"/>
      <c r="D153" s="43"/>
      <c r="E153" s="13">
        <v>478</v>
      </c>
      <c r="F153" s="8">
        <v>0.2</v>
      </c>
      <c r="G153" s="44" t="str">
        <f t="shared" si="4"/>
        <v/>
      </c>
      <c r="H153" s="8" t="e">
        <f t="shared" si="5"/>
        <v>#VALUE!</v>
      </c>
    </row>
    <row r="154" spans="1:8" x14ac:dyDescent="0.3">
      <c r="A154" s="27" t="s">
        <v>173</v>
      </c>
      <c r="B154" s="1"/>
      <c r="C154" s="43"/>
      <c r="D154" s="43"/>
      <c r="E154" s="13">
        <v>220</v>
      </c>
      <c r="F154" s="8">
        <v>1.8</v>
      </c>
      <c r="G154" s="44" t="str">
        <f t="shared" si="4"/>
        <v/>
      </c>
      <c r="H154" s="8" t="e">
        <f t="shared" si="5"/>
        <v>#VALUE!</v>
      </c>
    </row>
    <row r="155" spans="1:8" x14ac:dyDescent="0.3">
      <c r="A155" s="27" t="s">
        <v>174</v>
      </c>
      <c r="B155" s="1"/>
      <c r="C155" s="43"/>
      <c r="D155" s="43"/>
      <c r="E155" s="13">
        <v>385</v>
      </c>
      <c r="F155" s="8">
        <v>1.8</v>
      </c>
      <c r="G155" s="44" t="str">
        <f t="shared" si="4"/>
        <v/>
      </c>
      <c r="H155" s="8" t="e">
        <f t="shared" si="5"/>
        <v>#VALUE!</v>
      </c>
    </row>
    <row r="156" spans="1:8" x14ac:dyDescent="0.3">
      <c r="A156" s="27" t="s">
        <v>175</v>
      </c>
      <c r="B156" s="1"/>
      <c r="C156" s="43"/>
      <c r="D156" s="43"/>
      <c r="E156" s="13">
        <v>479</v>
      </c>
      <c r="F156" s="8">
        <v>5.3</v>
      </c>
      <c r="G156" s="44" t="str">
        <f t="shared" si="4"/>
        <v/>
      </c>
      <c r="H156" s="8" t="e">
        <f t="shared" si="5"/>
        <v>#VALUE!</v>
      </c>
    </row>
    <row r="157" spans="1:8" x14ac:dyDescent="0.3">
      <c r="A157" s="27" t="s">
        <v>176</v>
      </c>
      <c r="B157" s="1"/>
      <c r="C157" s="43"/>
      <c r="D157" s="43"/>
      <c r="E157" s="13">
        <v>8</v>
      </c>
      <c r="F157" s="8">
        <v>75</v>
      </c>
      <c r="G157" s="44" t="str">
        <f t="shared" si="4"/>
        <v/>
      </c>
      <c r="H157" s="8" t="e">
        <f t="shared" si="5"/>
        <v>#VALUE!</v>
      </c>
    </row>
    <row r="158" spans="1:8" x14ac:dyDescent="0.3">
      <c r="A158" s="27" t="s">
        <v>177</v>
      </c>
      <c r="B158" s="1"/>
      <c r="C158" s="43"/>
      <c r="D158" s="43"/>
      <c r="E158" s="13">
        <v>4</v>
      </c>
      <c r="F158" s="8">
        <v>58.8</v>
      </c>
      <c r="G158" s="44" t="str">
        <f t="shared" si="4"/>
        <v/>
      </c>
      <c r="H158" s="8" t="e">
        <f t="shared" si="5"/>
        <v>#VALUE!</v>
      </c>
    </row>
    <row r="159" spans="1:8" x14ac:dyDescent="0.3">
      <c r="A159" s="27" t="s">
        <v>178</v>
      </c>
      <c r="B159" s="1"/>
      <c r="C159" s="43"/>
      <c r="D159" s="43"/>
      <c r="E159" s="13">
        <v>5</v>
      </c>
      <c r="F159" s="8">
        <v>73.8</v>
      </c>
      <c r="G159" s="44" t="str">
        <f t="shared" si="4"/>
        <v/>
      </c>
      <c r="H159" s="8" t="e">
        <f t="shared" si="5"/>
        <v>#VALUE!</v>
      </c>
    </row>
    <row r="160" spans="1:8" x14ac:dyDescent="0.3">
      <c r="A160" s="27" t="s">
        <v>179</v>
      </c>
      <c r="B160" s="1"/>
      <c r="C160" s="43"/>
      <c r="D160" s="43"/>
      <c r="E160" s="13">
        <v>4</v>
      </c>
      <c r="F160" s="8">
        <v>62.6</v>
      </c>
      <c r="G160" s="44" t="str">
        <f t="shared" si="4"/>
        <v/>
      </c>
      <c r="H160" s="8" t="e">
        <f t="shared" si="5"/>
        <v>#VALUE!</v>
      </c>
    </row>
    <row r="161" spans="1:8" x14ac:dyDescent="0.3">
      <c r="A161" s="27" t="s">
        <v>180</v>
      </c>
      <c r="B161" s="1"/>
      <c r="C161" s="43"/>
      <c r="D161" s="43"/>
      <c r="E161" s="13">
        <v>5</v>
      </c>
      <c r="F161" s="8">
        <v>78.400000000000006</v>
      </c>
      <c r="G161" s="44" t="str">
        <f t="shared" si="4"/>
        <v/>
      </c>
      <c r="H161" s="8" t="e">
        <f t="shared" si="5"/>
        <v>#VALUE!</v>
      </c>
    </row>
    <row r="162" spans="1:8" x14ac:dyDescent="0.3">
      <c r="A162" s="27" t="s">
        <v>181</v>
      </c>
      <c r="B162" s="1"/>
      <c r="C162" s="43"/>
      <c r="D162" s="43"/>
      <c r="E162" s="13">
        <v>125</v>
      </c>
      <c r="F162" s="8">
        <v>4.4000000000000004</v>
      </c>
      <c r="G162" s="44" t="str">
        <f t="shared" si="4"/>
        <v/>
      </c>
      <c r="H162" s="8" t="e">
        <f t="shared" si="5"/>
        <v>#VALUE!</v>
      </c>
    </row>
    <row r="163" spans="1:8" x14ac:dyDescent="0.3">
      <c r="A163" s="27" t="s">
        <v>182</v>
      </c>
      <c r="B163" s="1"/>
      <c r="C163" s="43"/>
      <c r="D163" s="43"/>
      <c r="E163" s="13">
        <v>4</v>
      </c>
      <c r="F163" s="8">
        <v>58.5</v>
      </c>
      <c r="G163" s="44" t="str">
        <f t="shared" si="4"/>
        <v/>
      </c>
      <c r="H163" s="8" t="e">
        <f t="shared" si="5"/>
        <v>#VALUE!</v>
      </c>
    </row>
    <row r="164" spans="1:8" x14ac:dyDescent="0.3">
      <c r="A164" s="27" t="s">
        <v>183</v>
      </c>
      <c r="B164" s="1"/>
      <c r="C164" s="43"/>
      <c r="D164" s="43"/>
      <c r="E164" s="13">
        <v>5</v>
      </c>
      <c r="F164" s="8">
        <v>73.400000000000006</v>
      </c>
      <c r="G164" s="44" t="str">
        <f t="shared" si="4"/>
        <v/>
      </c>
      <c r="H164" s="8" t="e">
        <f t="shared" si="5"/>
        <v>#VALUE!</v>
      </c>
    </row>
    <row r="165" spans="1:8" x14ac:dyDescent="0.3">
      <c r="A165" s="27" t="s">
        <v>184</v>
      </c>
      <c r="B165" s="1"/>
      <c r="C165" s="43"/>
      <c r="D165" s="43"/>
      <c r="E165" s="13">
        <v>310</v>
      </c>
      <c r="F165" s="8">
        <v>1.8</v>
      </c>
      <c r="G165" s="44" t="str">
        <f t="shared" si="4"/>
        <v/>
      </c>
      <c r="H165" s="8" t="e">
        <f t="shared" si="5"/>
        <v>#VALUE!</v>
      </c>
    </row>
    <row r="166" spans="1:8" x14ac:dyDescent="0.3">
      <c r="A166" s="27" t="s">
        <v>185</v>
      </c>
      <c r="B166" s="1"/>
      <c r="C166" s="43"/>
      <c r="D166" s="43"/>
      <c r="E166" s="13">
        <v>470</v>
      </c>
      <c r="F166" s="8">
        <v>5</v>
      </c>
      <c r="G166" s="44" t="str">
        <f t="shared" si="4"/>
        <v/>
      </c>
      <c r="H166" s="8" t="e">
        <f t="shared" si="5"/>
        <v>#VALUE!</v>
      </c>
    </row>
    <row r="167" spans="1:8" x14ac:dyDescent="0.3">
      <c r="A167" s="27" t="s">
        <v>186</v>
      </c>
      <c r="B167" s="1"/>
      <c r="C167" s="43"/>
      <c r="D167" s="43"/>
      <c r="E167" s="13">
        <v>33</v>
      </c>
      <c r="F167" s="8">
        <v>1.8</v>
      </c>
      <c r="G167" s="44" t="str">
        <f t="shared" si="4"/>
        <v/>
      </c>
      <c r="H167" s="8" t="e">
        <f t="shared" si="5"/>
        <v>#VALUE!</v>
      </c>
    </row>
    <row r="168" spans="1:8" x14ac:dyDescent="0.3">
      <c r="A168" s="27" t="s">
        <v>187</v>
      </c>
      <c r="B168" s="1"/>
      <c r="C168" s="43"/>
      <c r="D168" s="43"/>
      <c r="E168" s="13">
        <v>88</v>
      </c>
      <c r="F168" s="8">
        <v>5.7</v>
      </c>
      <c r="G168" s="44" t="str">
        <f t="shared" si="4"/>
        <v/>
      </c>
      <c r="H168" s="8" t="e">
        <f t="shared" si="5"/>
        <v>#VALUE!</v>
      </c>
    </row>
    <row r="169" spans="1:8" x14ac:dyDescent="0.3">
      <c r="A169" s="27" t="s">
        <v>188</v>
      </c>
      <c r="B169" s="1"/>
      <c r="C169" s="43"/>
      <c r="D169" s="43"/>
      <c r="E169" s="13">
        <v>11</v>
      </c>
      <c r="F169" s="8">
        <v>2</v>
      </c>
      <c r="G169" s="44" t="str">
        <f t="shared" si="4"/>
        <v/>
      </c>
      <c r="H169" s="8" t="e">
        <f t="shared" si="5"/>
        <v>#VALUE!</v>
      </c>
    </row>
    <row r="170" spans="1:8" x14ac:dyDescent="0.3">
      <c r="A170" s="27" t="s">
        <v>189</v>
      </c>
      <c r="B170" s="1"/>
      <c r="C170" s="43"/>
      <c r="D170" s="43"/>
      <c r="E170" s="13">
        <v>11</v>
      </c>
      <c r="F170" s="8">
        <v>1.8</v>
      </c>
      <c r="G170" s="44" t="str">
        <f t="shared" si="4"/>
        <v/>
      </c>
      <c r="H170" s="8" t="e">
        <f t="shared" si="5"/>
        <v>#VALUE!</v>
      </c>
    </row>
    <row r="171" spans="1:8" x14ac:dyDescent="0.3">
      <c r="A171" s="27" t="s">
        <v>190</v>
      </c>
      <c r="B171" s="1"/>
      <c r="C171" s="43"/>
      <c r="D171" s="43"/>
      <c r="E171" s="13">
        <v>580</v>
      </c>
      <c r="F171" s="8">
        <v>1</v>
      </c>
      <c r="G171" s="44" t="str">
        <f t="shared" si="4"/>
        <v/>
      </c>
      <c r="H171" s="8" t="e">
        <f t="shared" si="5"/>
        <v>#VALUE!</v>
      </c>
    </row>
    <row r="172" spans="1:8" x14ac:dyDescent="0.3">
      <c r="A172" s="27" t="s">
        <v>191</v>
      </c>
      <c r="B172" s="1"/>
      <c r="C172" s="43"/>
      <c r="D172" s="43"/>
      <c r="E172" s="13">
        <v>354</v>
      </c>
      <c r="F172" s="8">
        <v>1.3</v>
      </c>
      <c r="G172" s="44" t="str">
        <f t="shared" si="4"/>
        <v/>
      </c>
      <c r="H172" s="8" t="e">
        <f t="shared" si="5"/>
        <v>#VALUE!</v>
      </c>
    </row>
    <row r="173" spans="1:8" x14ac:dyDescent="0.3">
      <c r="A173" s="27" t="s">
        <v>192</v>
      </c>
      <c r="B173" s="1"/>
      <c r="C173" s="43"/>
      <c r="D173" s="43"/>
      <c r="E173" s="13">
        <v>2590</v>
      </c>
      <c r="F173" s="8">
        <v>1.8</v>
      </c>
      <c r="G173" s="44" t="str">
        <f t="shared" si="4"/>
        <v/>
      </c>
      <c r="H173" s="8" t="e">
        <f t="shared" si="5"/>
        <v>#VALUE!</v>
      </c>
    </row>
    <row r="174" spans="1:8" x14ac:dyDescent="0.3">
      <c r="A174" s="27" t="s">
        <v>193</v>
      </c>
      <c r="B174" s="1"/>
      <c r="C174" s="43"/>
      <c r="D174" s="43"/>
      <c r="E174" s="13">
        <v>10</v>
      </c>
      <c r="F174" s="8">
        <v>0.9</v>
      </c>
      <c r="G174" s="44" t="str">
        <f t="shared" si="4"/>
        <v/>
      </c>
      <c r="H174" s="8" t="e">
        <f t="shared" si="5"/>
        <v>#VALUE!</v>
      </c>
    </row>
    <row r="175" spans="1:8" x14ac:dyDescent="0.3">
      <c r="A175" s="27" t="s">
        <v>194</v>
      </c>
      <c r="B175" s="1"/>
      <c r="C175" s="43"/>
      <c r="D175" s="43"/>
      <c r="E175" s="13">
        <v>579</v>
      </c>
      <c r="F175" s="8">
        <v>1</v>
      </c>
      <c r="G175" s="44" t="str">
        <f t="shared" si="4"/>
        <v/>
      </c>
      <c r="H175" s="8" t="e">
        <f t="shared" si="5"/>
        <v>#VALUE!</v>
      </c>
    </row>
    <row r="176" spans="1:8" x14ac:dyDescent="0.3">
      <c r="A176" s="27" t="s">
        <v>195</v>
      </c>
      <c r="B176" s="1"/>
      <c r="C176" s="43"/>
      <c r="D176" s="43"/>
      <c r="E176" s="13">
        <v>354</v>
      </c>
      <c r="F176" s="8">
        <v>5</v>
      </c>
      <c r="G176" s="44" t="str">
        <f t="shared" si="4"/>
        <v/>
      </c>
      <c r="H176" s="8" t="e">
        <f t="shared" si="5"/>
        <v>#VALUE!</v>
      </c>
    </row>
    <row r="177" spans="1:8" x14ac:dyDescent="0.3">
      <c r="A177" s="27" t="s">
        <v>196</v>
      </c>
      <c r="B177" s="1"/>
      <c r="C177" s="43"/>
      <c r="D177" s="43"/>
      <c r="E177" s="13">
        <v>52</v>
      </c>
      <c r="F177" s="8">
        <v>4.5</v>
      </c>
      <c r="G177" s="44" t="str">
        <f t="shared" si="4"/>
        <v/>
      </c>
      <c r="H177" s="8" t="e">
        <f t="shared" si="5"/>
        <v>#VALUE!</v>
      </c>
    </row>
    <row r="178" spans="1:8" x14ac:dyDescent="0.3">
      <c r="A178" s="27" t="s">
        <v>197</v>
      </c>
      <c r="B178" s="1"/>
      <c r="C178" s="43"/>
      <c r="D178" s="43"/>
      <c r="E178" s="13">
        <v>500</v>
      </c>
      <c r="F178" s="8">
        <v>5</v>
      </c>
      <c r="G178" s="44" t="str">
        <f t="shared" si="4"/>
        <v/>
      </c>
      <c r="H178" s="8" t="e">
        <f t="shared" si="5"/>
        <v>#VALUE!</v>
      </c>
    </row>
    <row r="179" spans="1:8" x14ac:dyDescent="0.3">
      <c r="A179" s="27" t="s">
        <v>198</v>
      </c>
      <c r="B179" s="1"/>
      <c r="C179" s="43"/>
      <c r="D179" s="43"/>
      <c r="E179" s="13">
        <v>91</v>
      </c>
      <c r="F179" s="8">
        <v>0.1</v>
      </c>
      <c r="G179" s="44" t="str">
        <f t="shared" si="4"/>
        <v/>
      </c>
      <c r="H179" s="8" t="e">
        <f t="shared" si="5"/>
        <v>#VALUE!</v>
      </c>
    </row>
    <row r="180" spans="1:8" x14ac:dyDescent="0.3">
      <c r="A180" s="27" t="s">
        <v>199</v>
      </c>
      <c r="B180" s="1"/>
      <c r="C180" s="43"/>
      <c r="D180" s="43"/>
      <c r="E180" s="13">
        <v>6</v>
      </c>
      <c r="F180" s="8">
        <v>1.8</v>
      </c>
      <c r="G180" s="44" t="str">
        <f t="shared" si="4"/>
        <v/>
      </c>
      <c r="H180" s="8" t="e">
        <f t="shared" si="5"/>
        <v>#VALUE!</v>
      </c>
    </row>
    <row r="181" spans="1:8" x14ac:dyDescent="0.3">
      <c r="A181" s="27" t="s">
        <v>200</v>
      </c>
      <c r="B181" s="1"/>
      <c r="C181" s="43"/>
      <c r="D181" s="43"/>
      <c r="E181" s="13">
        <v>42</v>
      </c>
      <c r="F181" s="8">
        <v>0.5</v>
      </c>
      <c r="G181" s="44" t="str">
        <f t="shared" si="4"/>
        <v/>
      </c>
      <c r="H181" s="8" t="e">
        <f t="shared" si="5"/>
        <v>#VALUE!</v>
      </c>
    </row>
    <row r="182" spans="1:8" x14ac:dyDescent="0.3">
      <c r="A182" s="27" t="s">
        <v>201</v>
      </c>
      <c r="B182" s="1"/>
      <c r="C182" s="43"/>
      <c r="D182" s="43"/>
      <c r="E182" s="13">
        <v>231</v>
      </c>
      <c r="F182" s="8">
        <v>15.9</v>
      </c>
      <c r="G182" s="44" t="str">
        <f t="shared" si="4"/>
        <v/>
      </c>
      <c r="H182" s="8" t="e">
        <f t="shared" si="5"/>
        <v>#VALUE!</v>
      </c>
    </row>
    <row r="183" spans="1:8" x14ac:dyDescent="0.3">
      <c r="A183" s="24" t="s">
        <v>202</v>
      </c>
      <c r="B183" s="31" t="s">
        <v>37</v>
      </c>
      <c r="C183" s="43"/>
      <c r="D183" s="43"/>
      <c r="E183" s="13">
        <v>58</v>
      </c>
      <c r="F183" s="8">
        <v>84.5</v>
      </c>
      <c r="G183" s="44" t="str">
        <f t="shared" si="4"/>
        <v/>
      </c>
      <c r="H183" s="8" t="e">
        <f t="shared" si="5"/>
        <v>#VALUE!</v>
      </c>
    </row>
    <row r="184" spans="1:8" x14ac:dyDescent="0.3">
      <c r="A184" s="27" t="s">
        <v>203</v>
      </c>
      <c r="B184" s="1"/>
      <c r="C184" s="43"/>
      <c r="D184" s="43"/>
      <c r="E184" s="13">
        <v>693</v>
      </c>
      <c r="F184" s="8">
        <v>1.8</v>
      </c>
      <c r="G184" s="44" t="str">
        <f t="shared" si="4"/>
        <v/>
      </c>
      <c r="H184" s="8" t="e">
        <f t="shared" si="5"/>
        <v>#VALUE!</v>
      </c>
    </row>
    <row r="185" spans="1:8" x14ac:dyDescent="0.3">
      <c r="A185" s="27" t="s">
        <v>204</v>
      </c>
      <c r="B185" s="1"/>
      <c r="C185" s="43"/>
      <c r="D185" s="43"/>
      <c r="E185" s="13">
        <v>356</v>
      </c>
      <c r="F185" s="8">
        <v>1.8</v>
      </c>
      <c r="G185" s="44" t="str">
        <f t="shared" si="4"/>
        <v/>
      </c>
      <c r="H185" s="8" t="e">
        <f t="shared" si="5"/>
        <v>#VALUE!</v>
      </c>
    </row>
    <row r="186" spans="1:8" x14ac:dyDescent="0.3">
      <c r="A186" s="27" t="s">
        <v>205</v>
      </c>
      <c r="B186" s="1"/>
      <c r="C186" s="43"/>
      <c r="D186" s="43"/>
      <c r="E186" s="13">
        <v>3</v>
      </c>
      <c r="F186" s="8">
        <v>2.7</v>
      </c>
      <c r="G186" s="44" t="str">
        <f t="shared" si="4"/>
        <v/>
      </c>
      <c r="H186" s="8" t="e">
        <f t="shared" si="5"/>
        <v>#VALUE!</v>
      </c>
    </row>
    <row r="187" spans="1:8" x14ac:dyDescent="0.3">
      <c r="A187" s="24" t="s">
        <v>206</v>
      </c>
      <c r="B187" s="31" t="s">
        <v>37</v>
      </c>
      <c r="C187" s="43"/>
      <c r="D187" s="43"/>
      <c r="E187" s="13">
        <v>58</v>
      </c>
      <c r="F187" s="8">
        <v>84.5</v>
      </c>
      <c r="G187" s="44" t="str">
        <f t="shared" si="4"/>
        <v/>
      </c>
      <c r="H187" s="8" t="e">
        <f t="shared" si="5"/>
        <v>#VALUE!</v>
      </c>
    </row>
    <row r="188" spans="1:8" x14ac:dyDescent="0.3">
      <c r="A188" s="27" t="s">
        <v>207</v>
      </c>
      <c r="B188" s="1"/>
      <c r="C188" s="43"/>
      <c r="D188" s="43"/>
      <c r="E188" s="13">
        <v>4</v>
      </c>
      <c r="F188" s="8">
        <v>11.7</v>
      </c>
      <c r="G188" s="44" t="str">
        <f t="shared" si="4"/>
        <v/>
      </c>
      <c r="H188" s="8" t="e">
        <f t="shared" si="5"/>
        <v>#VALUE!</v>
      </c>
    </row>
    <row r="189" spans="1:8" x14ac:dyDescent="0.3">
      <c r="A189" s="27" t="s">
        <v>208</v>
      </c>
      <c r="B189" s="1"/>
      <c r="C189" s="43"/>
      <c r="D189" s="43"/>
      <c r="E189" s="13">
        <v>146</v>
      </c>
      <c r="F189" s="8">
        <v>1.8</v>
      </c>
      <c r="G189" s="44" t="str">
        <f t="shared" si="4"/>
        <v/>
      </c>
      <c r="H189" s="8" t="e">
        <f t="shared" si="5"/>
        <v>#VALUE!</v>
      </c>
    </row>
    <row r="190" spans="1:8" x14ac:dyDescent="0.3">
      <c r="A190" s="27" t="s">
        <v>209</v>
      </c>
      <c r="B190" s="1"/>
      <c r="C190" s="43"/>
      <c r="D190" s="43"/>
      <c r="E190" s="13">
        <v>241</v>
      </c>
      <c r="F190" s="8">
        <v>1.8</v>
      </c>
      <c r="G190" s="44" t="str">
        <f t="shared" si="4"/>
        <v/>
      </c>
      <c r="H190" s="8" t="e">
        <f t="shared" si="5"/>
        <v>#VALUE!</v>
      </c>
    </row>
    <row r="191" spans="1:8" x14ac:dyDescent="0.3">
      <c r="A191" s="27" t="s">
        <v>210</v>
      </c>
      <c r="B191" s="1"/>
      <c r="C191" s="43"/>
      <c r="D191" s="43"/>
      <c r="E191" s="13">
        <v>51</v>
      </c>
      <c r="F191" s="8">
        <v>1</v>
      </c>
      <c r="G191" s="44" t="str">
        <f t="shared" si="4"/>
        <v/>
      </c>
      <c r="H191" s="8" t="e">
        <f t="shared" si="5"/>
        <v>#VALUE!</v>
      </c>
    </row>
    <row r="192" spans="1:8" x14ac:dyDescent="0.3">
      <c r="A192" s="27" t="s">
        <v>211</v>
      </c>
      <c r="B192" s="1"/>
      <c r="C192" s="43"/>
      <c r="D192" s="43"/>
      <c r="E192" s="13">
        <v>113</v>
      </c>
      <c r="F192" s="8">
        <v>1.8</v>
      </c>
      <c r="G192" s="44" t="str">
        <f t="shared" si="4"/>
        <v/>
      </c>
      <c r="H192" s="8" t="e">
        <f t="shared" si="5"/>
        <v>#VALUE!</v>
      </c>
    </row>
    <row r="193" spans="1:8" x14ac:dyDescent="0.3">
      <c r="A193" s="27" t="s">
        <v>212</v>
      </c>
      <c r="B193" s="1"/>
      <c r="C193" s="43"/>
      <c r="D193" s="43"/>
      <c r="E193" s="13">
        <v>597</v>
      </c>
      <c r="F193" s="8">
        <v>2.6</v>
      </c>
      <c r="G193" s="44" t="str">
        <f t="shared" si="4"/>
        <v/>
      </c>
      <c r="H193" s="8" t="e">
        <f t="shared" si="5"/>
        <v>#VALUE!</v>
      </c>
    </row>
    <row r="194" spans="1:8" x14ac:dyDescent="0.3">
      <c r="A194" s="27" t="s">
        <v>213</v>
      </c>
      <c r="B194" s="1"/>
      <c r="C194" s="43"/>
      <c r="D194" s="43"/>
      <c r="E194" s="13">
        <v>2</v>
      </c>
      <c r="F194" s="8">
        <v>8.6</v>
      </c>
      <c r="G194" s="44" t="str">
        <f t="shared" ref="G194:G255" si="6">IF(C194="Nee",F194,"")</f>
        <v/>
      </c>
      <c r="H194" s="8" t="e">
        <f t="shared" ref="H194:H255" si="7">E194*G194</f>
        <v>#VALUE!</v>
      </c>
    </row>
    <row r="195" spans="1:8" x14ac:dyDescent="0.3">
      <c r="A195" s="27" t="s">
        <v>214</v>
      </c>
      <c r="B195" s="1"/>
      <c r="C195" s="43"/>
      <c r="D195" s="43"/>
      <c r="E195" s="13">
        <v>2</v>
      </c>
      <c r="F195" s="8">
        <v>1.8</v>
      </c>
      <c r="G195" s="44" t="str">
        <f t="shared" si="6"/>
        <v/>
      </c>
      <c r="H195" s="8" t="e">
        <f t="shared" si="7"/>
        <v>#VALUE!</v>
      </c>
    </row>
    <row r="196" spans="1:8" x14ac:dyDescent="0.3">
      <c r="A196" s="27" t="s">
        <v>215</v>
      </c>
      <c r="B196" s="1"/>
      <c r="C196" s="43"/>
      <c r="D196" s="43"/>
      <c r="E196" s="13">
        <v>74</v>
      </c>
      <c r="F196" s="8">
        <v>0.1</v>
      </c>
      <c r="G196" s="44" t="str">
        <f t="shared" si="6"/>
        <v/>
      </c>
      <c r="H196" s="8" t="e">
        <f t="shared" si="7"/>
        <v>#VALUE!</v>
      </c>
    </row>
    <row r="197" spans="1:8" x14ac:dyDescent="0.3">
      <c r="A197" s="27" t="s">
        <v>216</v>
      </c>
      <c r="B197" s="1"/>
      <c r="C197" s="43"/>
      <c r="D197" s="43"/>
      <c r="E197" s="13">
        <v>2</v>
      </c>
      <c r="F197" s="8">
        <v>3.3</v>
      </c>
      <c r="G197" s="44" t="str">
        <f t="shared" si="6"/>
        <v/>
      </c>
      <c r="H197" s="8" t="e">
        <f t="shared" si="7"/>
        <v>#VALUE!</v>
      </c>
    </row>
    <row r="198" spans="1:8" x14ac:dyDescent="0.3">
      <c r="A198" s="27" t="s">
        <v>217</v>
      </c>
      <c r="B198" s="1"/>
      <c r="C198" s="43"/>
      <c r="D198" s="43"/>
      <c r="E198" s="13">
        <v>205</v>
      </c>
      <c r="F198" s="8">
        <v>1.8</v>
      </c>
      <c r="G198" s="44" t="str">
        <f t="shared" si="6"/>
        <v/>
      </c>
      <c r="H198" s="8" t="e">
        <f t="shared" si="7"/>
        <v>#VALUE!</v>
      </c>
    </row>
    <row r="199" spans="1:8" x14ac:dyDescent="0.3">
      <c r="A199" s="24" t="s">
        <v>218</v>
      </c>
      <c r="B199" s="31" t="s">
        <v>37</v>
      </c>
      <c r="C199" s="43"/>
      <c r="D199" s="43"/>
      <c r="E199" s="13">
        <v>58</v>
      </c>
      <c r="F199" s="8">
        <v>84.5</v>
      </c>
      <c r="G199" s="44" t="str">
        <f t="shared" si="6"/>
        <v/>
      </c>
      <c r="H199" s="8" t="e">
        <f t="shared" si="7"/>
        <v>#VALUE!</v>
      </c>
    </row>
    <row r="200" spans="1:8" x14ac:dyDescent="0.3">
      <c r="A200" s="27" t="s">
        <v>219</v>
      </c>
      <c r="B200" s="1"/>
      <c r="C200" s="43"/>
      <c r="D200" s="43"/>
      <c r="E200" s="13">
        <v>74</v>
      </c>
      <c r="F200" s="8">
        <v>2.5</v>
      </c>
      <c r="G200" s="44" t="str">
        <f t="shared" si="6"/>
        <v/>
      </c>
      <c r="H200" s="8" t="e">
        <f t="shared" si="7"/>
        <v>#VALUE!</v>
      </c>
    </row>
    <row r="201" spans="1:8" x14ac:dyDescent="0.3">
      <c r="A201" s="27" t="s">
        <v>220</v>
      </c>
      <c r="B201" s="1"/>
      <c r="C201" s="43"/>
      <c r="D201" s="43"/>
      <c r="E201" s="13">
        <v>104</v>
      </c>
      <c r="F201" s="8">
        <v>1.8</v>
      </c>
      <c r="G201" s="44" t="str">
        <f t="shared" si="6"/>
        <v/>
      </c>
      <c r="H201" s="8" t="e">
        <f t="shared" si="7"/>
        <v>#VALUE!</v>
      </c>
    </row>
    <row r="202" spans="1:8" x14ac:dyDescent="0.3">
      <c r="A202" s="27" t="s">
        <v>221</v>
      </c>
      <c r="B202" s="1"/>
      <c r="C202" s="43"/>
      <c r="D202" s="43"/>
      <c r="E202" s="13">
        <v>147</v>
      </c>
      <c r="F202" s="8">
        <v>8.1999999999999993</v>
      </c>
      <c r="G202" s="44" t="str">
        <f t="shared" si="6"/>
        <v/>
      </c>
      <c r="H202" s="8" t="e">
        <f t="shared" si="7"/>
        <v>#VALUE!</v>
      </c>
    </row>
    <row r="203" spans="1:8" x14ac:dyDescent="0.3">
      <c r="A203" s="27" t="s">
        <v>222</v>
      </c>
      <c r="B203" s="1"/>
      <c r="C203" s="43"/>
      <c r="D203" s="43"/>
      <c r="E203" s="13">
        <v>52</v>
      </c>
      <c r="F203" s="8">
        <v>0.7</v>
      </c>
      <c r="G203" s="44" t="str">
        <f t="shared" si="6"/>
        <v/>
      </c>
      <c r="H203" s="8" t="e">
        <f t="shared" si="7"/>
        <v>#VALUE!</v>
      </c>
    </row>
    <row r="204" spans="1:8" x14ac:dyDescent="0.3">
      <c r="A204" s="27" t="s">
        <v>223</v>
      </c>
      <c r="B204" s="1"/>
      <c r="C204" s="43"/>
      <c r="D204" s="43"/>
      <c r="E204" s="13">
        <v>42</v>
      </c>
      <c r="F204" s="8">
        <v>1.8</v>
      </c>
      <c r="G204" s="44" t="str">
        <f t="shared" si="6"/>
        <v/>
      </c>
      <c r="H204" s="8" t="e">
        <f t="shared" si="7"/>
        <v>#VALUE!</v>
      </c>
    </row>
    <row r="205" spans="1:8" x14ac:dyDescent="0.3">
      <c r="A205" s="27" t="s">
        <v>224</v>
      </c>
      <c r="B205" s="1"/>
      <c r="C205" s="43"/>
      <c r="D205" s="43"/>
      <c r="E205" s="13">
        <v>3</v>
      </c>
      <c r="F205" s="8">
        <v>0.2</v>
      </c>
      <c r="G205" s="44" t="str">
        <f t="shared" si="6"/>
        <v/>
      </c>
      <c r="H205" s="8" t="e">
        <f t="shared" si="7"/>
        <v>#VALUE!</v>
      </c>
    </row>
    <row r="206" spans="1:8" x14ac:dyDescent="0.3">
      <c r="A206" s="27" t="s">
        <v>225</v>
      </c>
      <c r="B206" s="1"/>
      <c r="C206" s="43"/>
      <c r="D206" s="43"/>
      <c r="E206" s="13">
        <v>73</v>
      </c>
      <c r="F206" s="8">
        <v>4.5</v>
      </c>
      <c r="G206" s="44" t="str">
        <f t="shared" si="6"/>
        <v/>
      </c>
      <c r="H206" s="8" t="e">
        <f t="shared" si="7"/>
        <v>#VALUE!</v>
      </c>
    </row>
    <row r="207" spans="1:8" x14ac:dyDescent="0.3">
      <c r="A207" s="27" t="s">
        <v>226</v>
      </c>
      <c r="B207" s="1"/>
      <c r="C207" s="43"/>
      <c r="D207" s="43"/>
      <c r="E207" s="13">
        <v>102</v>
      </c>
      <c r="F207" s="8">
        <v>3</v>
      </c>
      <c r="G207" s="44" t="str">
        <f t="shared" si="6"/>
        <v/>
      </c>
      <c r="H207" s="8" t="e">
        <f t="shared" si="7"/>
        <v>#VALUE!</v>
      </c>
    </row>
    <row r="208" spans="1:8" x14ac:dyDescent="0.3">
      <c r="A208" s="27" t="s">
        <v>227</v>
      </c>
      <c r="B208" s="1"/>
      <c r="C208" s="43"/>
      <c r="D208" s="43"/>
      <c r="E208" s="13">
        <v>17</v>
      </c>
      <c r="F208" s="8">
        <v>0.4</v>
      </c>
      <c r="G208" s="44" t="str">
        <f t="shared" si="6"/>
        <v/>
      </c>
      <c r="H208" s="8" t="e">
        <f t="shared" si="7"/>
        <v>#VALUE!</v>
      </c>
    </row>
    <row r="209" spans="1:8" x14ac:dyDescent="0.3">
      <c r="A209" s="27" t="s">
        <v>228</v>
      </c>
      <c r="B209" s="1"/>
      <c r="C209" s="43"/>
      <c r="D209" s="43"/>
      <c r="E209" s="13">
        <v>19</v>
      </c>
      <c r="F209" s="8">
        <v>22.9</v>
      </c>
      <c r="G209" s="44" t="str">
        <f t="shared" si="6"/>
        <v/>
      </c>
      <c r="H209" s="8" t="e">
        <f t="shared" si="7"/>
        <v>#VALUE!</v>
      </c>
    </row>
    <row r="210" spans="1:8" x14ac:dyDescent="0.3">
      <c r="A210" s="27" t="s">
        <v>229</v>
      </c>
      <c r="B210" s="1"/>
      <c r="C210" s="43"/>
      <c r="D210" s="43"/>
      <c r="E210" s="13">
        <v>200</v>
      </c>
      <c r="F210" s="8">
        <v>5</v>
      </c>
      <c r="G210" s="44" t="str">
        <f t="shared" si="6"/>
        <v/>
      </c>
      <c r="H210" s="8" t="e">
        <f t="shared" si="7"/>
        <v>#VALUE!</v>
      </c>
    </row>
    <row r="211" spans="1:8" x14ac:dyDescent="0.3">
      <c r="A211" s="27" t="s">
        <v>230</v>
      </c>
      <c r="B211" s="1"/>
      <c r="C211" s="43"/>
      <c r="D211" s="43"/>
      <c r="E211" s="13">
        <v>90</v>
      </c>
      <c r="F211" s="8">
        <v>14.7</v>
      </c>
      <c r="G211" s="44" t="str">
        <f t="shared" si="6"/>
        <v/>
      </c>
      <c r="H211" s="8" t="e">
        <f t="shared" si="7"/>
        <v>#VALUE!</v>
      </c>
    </row>
    <row r="212" spans="1:8" x14ac:dyDescent="0.3">
      <c r="A212" s="27" t="s">
        <v>231</v>
      </c>
      <c r="B212" s="31" t="s">
        <v>37</v>
      </c>
      <c r="C212" s="43"/>
      <c r="D212" s="43"/>
      <c r="E212" s="13">
        <v>1033</v>
      </c>
      <c r="F212" s="8">
        <v>2.5</v>
      </c>
      <c r="G212" s="44" t="str">
        <f t="shared" si="6"/>
        <v/>
      </c>
      <c r="H212" s="8" t="e">
        <f t="shared" si="7"/>
        <v>#VALUE!</v>
      </c>
    </row>
    <row r="213" spans="1:8" x14ac:dyDescent="0.3">
      <c r="A213" s="27" t="s">
        <v>232</v>
      </c>
      <c r="B213" s="1"/>
      <c r="C213" s="43"/>
      <c r="D213" s="43"/>
      <c r="E213" s="13">
        <v>590</v>
      </c>
      <c r="F213" s="8">
        <v>2.5</v>
      </c>
      <c r="G213" s="44" t="str">
        <f t="shared" si="6"/>
        <v/>
      </c>
      <c r="H213" s="8" t="e">
        <f t="shared" si="7"/>
        <v>#VALUE!</v>
      </c>
    </row>
    <row r="214" spans="1:8" x14ac:dyDescent="0.3">
      <c r="A214" s="27" t="s">
        <v>233</v>
      </c>
      <c r="B214" s="1"/>
      <c r="C214" s="43"/>
      <c r="D214" s="43"/>
      <c r="E214" s="13">
        <v>1633</v>
      </c>
      <c r="F214" s="8">
        <v>1.8</v>
      </c>
      <c r="G214" s="44" t="str">
        <f t="shared" si="6"/>
        <v/>
      </c>
      <c r="H214" s="8" t="e">
        <f t="shared" si="7"/>
        <v>#VALUE!</v>
      </c>
    </row>
    <row r="215" spans="1:8" x14ac:dyDescent="0.3">
      <c r="A215" s="27" t="s">
        <v>234</v>
      </c>
      <c r="B215" s="1"/>
      <c r="C215" s="43"/>
      <c r="D215" s="43"/>
      <c r="E215" s="13">
        <v>70</v>
      </c>
      <c r="F215" s="8">
        <v>1.8</v>
      </c>
      <c r="G215" s="44" t="str">
        <f t="shared" si="6"/>
        <v/>
      </c>
      <c r="H215" s="8" t="e">
        <f t="shared" si="7"/>
        <v>#VALUE!</v>
      </c>
    </row>
    <row r="216" spans="1:8" x14ac:dyDescent="0.3">
      <c r="A216" s="27" t="s">
        <v>235</v>
      </c>
      <c r="B216" s="1"/>
      <c r="C216" s="43"/>
      <c r="D216" s="43"/>
      <c r="E216" s="13">
        <v>244</v>
      </c>
      <c r="F216" s="8">
        <v>4.7</v>
      </c>
      <c r="G216" s="44" t="str">
        <f t="shared" si="6"/>
        <v/>
      </c>
      <c r="H216" s="8" t="e">
        <f t="shared" si="7"/>
        <v>#VALUE!</v>
      </c>
    </row>
    <row r="217" spans="1:8" x14ac:dyDescent="0.3">
      <c r="A217" s="27" t="s">
        <v>236</v>
      </c>
      <c r="B217" s="1"/>
      <c r="C217" s="43"/>
      <c r="D217" s="43"/>
      <c r="E217" s="13">
        <v>607</v>
      </c>
      <c r="F217" s="8">
        <v>1.8</v>
      </c>
      <c r="G217" s="44" t="str">
        <f t="shared" si="6"/>
        <v/>
      </c>
      <c r="H217" s="8" t="e">
        <f t="shared" si="7"/>
        <v>#VALUE!</v>
      </c>
    </row>
    <row r="218" spans="1:8" x14ac:dyDescent="0.3">
      <c r="A218" s="27" t="s">
        <v>237</v>
      </c>
      <c r="B218" s="1"/>
      <c r="C218" s="43"/>
      <c r="D218" s="43"/>
      <c r="E218" s="13">
        <v>2761</v>
      </c>
      <c r="F218" s="8">
        <v>1.8</v>
      </c>
      <c r="G218" s="44" t="str">
        <f t="shared" si="6"/>
        <v/>
      </c>
      <c r="H218" s="8" t="e">
        <f t="shared" si="7"/>
        <v>#VALUE!</v>
      </c>
    </row>
    <row r="219" spans="1:8" x14ac:dyDescent="0.3">
      <c r="A219" s="24" t="s">
        <v>238</v>
      </c>
      <c r="B219" s="10"/>
      <c r="C219" s="43"/>
      <c r="D219" s="43"/>
      <c r="E219" s="13">
        <v>115</v>
      </c>
      <c r="F219" s="14">
        <v>75</v>
      </c>
      <c r="G219" s="44" t="str">
        <f t="shared" si="6"/>
        <v/>
      </c>
      <c r="H219" s="8" t="e">
        <f t="shared" si="7"/>
        <v>#VALUE!</v>
      </c>
    </row>
    <row r="220" spans="1:8" x14ac:dyDescent="0.3">
      <c r="A220" s="27" t="s">
        <v>239</v>
      </c>
      <c r="B220" s="1"/>
      <c r="C220" s="43"/>
      <c r="D220" s="43"/>
      <c r="E220" s="13">
        <v>15</v>
      </c>
      <c r="F220" s="8">
        <v>1.5</v>
      </c>
      <c r="G220" s="44" t="str">
        <f t="shared" si="6"/>
        <v/>
      </c>
      <c r="H220" s="8" t="e">
        <f t="shared" si="7"/>
        <v>#VALUE!</v>
      </c>
    </row>
    <row r="221" spans="1:8" x14ac:dyDescent="0.3">
      <c r="A221" s="27" t="s">
        <v>240</v>
      </c>
      <c r="B221" s="1"/>
      <c r="C221" s="43"/>
      <c r="D221" s="43"/>
      <c r="E221" s="13">
        <v>672</v>
      </c>
      <c r="F221" s="8">
        <v>1.8</v>
      </c>
      <c r="G221" s="44" t="str">
        <f t="shared" si="6"/>
        <v/>
      </c>
      <c r="H221" s="8" t="e">
        <f t="shared" si="7"/>
        <v>#VALUE!</v>
      </c>
    </row>
    <row r="222" spans="1:8" x14ac:dyDescent="0.3">
      <c r="A222" s="27" t="s">
        <v>241</v>
      </c>
      <c r="B222" s="1"/>
      <c r="C222" s="43"/>
      <c r="D222" s="43"/>
      <c r="E222" s="13">
        <v>312</v>
      </c>
      <c r="F222" s="8">
        <v>16.899999999999999</v>
      </c>
      <c r="G222" s="44" t="str">
        <f t="shared" si="6"/>
        <v/>
      </c>
      <c r="H222" s="8" t="e">
        <f t="shared" si="7"/>
        <v>#VALUE!</v>
      </c>
    </row>
    <row r="223" spans="1:8" x14ac:dyDescent="0.3">
      <c r="A223" s="24" t="s">
        <v>242</v>
      </c>
      <c r="B223" s="10"/>
      <c r="C223" s="43"/>
      <c r="D223" s="43"/>
      <c r="E223" s="13">
        <v>620</v>
      </c>
      <c r="F223" s="8">
        <v>5</v>
      </c>
      <c r="G223" s="44" t="str">
        <f t="shared" si="6"/>
        <v/>
      </c>
      <c r="H223" s="8" t="e">
        <f t="shared" si="7"/>
        <v>#VALUE!</v>
      </c>
    </row>
    <row r="224" spans="1:8" x14ac:dyDescent="0.3">
      <c r="A224" s="25" t="s">
        <v>243</v>
      </c>
      <c r="B224" s="31" t="s">
        <v>37</v>
      </c>
      <c r="C224" s="43"/>
      <c r="D224" s="43"/>
      <c r="E224" s="13">
        <v>921</v>
      </c>
      <c r="F224" s="8">
        <v>22.6</v>
      </c>
      <c r="G224" s="44" t="str">
        <f t="shared" si="6"/>
        <v/>
      </c>
      <c r="H224" s="8" t="e">
        <f t="shared" si="7"/>
        <v>#VALUE!</v>
      </c>
    </row>
    <row r="225" spans="1:57" x14ac:dyDescent="0.3">
      <c r="A225" s="27" t="s">
        <v>244</v>
      </c>
      <c r="B225" s="1"/>
      <c r="C225" s="43"/>
      <c r="D225" s="43"/>
      <c r="E225" s="13">
        <v>268</v>
      </c>
      <c r="F225" s="8">
        <v>4.3</v>
      </c>
      <c r="G225" s="44" t="str">
        <f t="shared" si="6"/>
        <v/>
      </c>
      <c r="H225" s="8" t="e">
        <f t="shared" si="7"/>
        <v>#VALUE!</v>
      </c>
    </row>
    <row r="226" spans="1:57" x14ac:dyDescent="0.3">
      <c r="A226" s="27" t="s">
        <v>245</v>
      </c>
      <c r="B226" s="1"/>
      <c r="C226" s="43"/>
      <c r="D226" s="43"/>
      <c r="E226" s="13">
        <v>31</v>
      </c>
      <c r="F226" s="8">
        <v>1.8</v>
      </c>
      <c r="G226" s="44" t="str">
        <f t="shared" si="6"/>
        <v/>
      </c>
      <c r="H226" s="8" t="e">
        <f t="shared" si="7"/>
        <v>#VALUE!</v>
      </c>
    </row>
    <row r="227" spans="1:57" x14ac:dyDescent="0.3">
      <c r="A227" s="27" t="s">
        <v>246</v>
      </c>
      <c r="B227" s="1"/>
      <c r="C227" s="43"/>
      <c r="D227" s="43"/>
      <c r="E227" s="13">
        <v>6</v>
      </c>
      <c r="F227" s="8">
        <v>0.3</v>
      </c>
      <c r="G227" s="44" t="str">
        <f t="shared" si="6"/>
        <v/>
      </c>
      <c r="H227" s="8" t="e">
        <f t="shared" si="7"/>
        <v>#VALUE!</v>
      </c>
    </row>
    <row r="228" spans="1:57" x14ac:dyDescent="0.3">
      <c r="A228" s="27" t="s">
        <v>247</v>
      </c>
      <c r="B228" s="1"/>
      <c r="C228" s="43"/>
      <c r="D228" s="43"/>
      <c r="E228" s="13">
        <v>589</v>
      </c>
      <c r="F228" s="8">
        <v>1.9</v>
      </c>
      <c r="G228" s="44" t="str">
        <f t="shared" si="6"/>
        <v/>
      </c>
      <c r="H228" s="8" t="e">
        <f t="shared" si="7"/>
        <v>#VALUE!</v>
      </c>
    </row>
    <row r="229" spans="1:57" x14ac:dyDescent="0.3">
      <c r="A229" s="27" t="s">
        <v>248</v>
      </c>
      <c r="B229" s="1"/>
      <c r="C229" s="43"/>
      <c r="D229" s="43"/>
      <c r="E229" s="13">
        <v>246</v>
      </c>
      <c r="F229" s="8">
        <v>1.8</v>
      </c>
      <c r="G229" s="44" t="str">
        <f t="shared" si="6"/>
        <v/>
      </c>
      <c r="H229" s="8" t="e">
        <f t="shared" si="7"/>
        <v>#VALUE!</v>
      </c>
    </row>
    <row r="230" spans="1:57" x14ac:dyDescent="0.3">
      <c r="A230" s="27" t="s">
        <v>249</v>
      </c>
      <c r="B230" s="1"/>
      <c r="C230" s="43"/>
      <c r="D230" s="43"/>
      <c r="E230" s="13">
        <v>20</v>
      </c>
      <c r="F230" s="8">
        <v>5</v>
      </c>
      <c r="G230" s="44" t="str">
        <f t="shared" si="6"/>
        <v/>
      </c>
      <c r="H230" s="8" t="e">
        <f t="shared" si="7"/>
        <v>#VALUE!</v>
      </c>
    </row>
    <row r="231" spans="1:57" x14ac:dyDescent="0.3">
      <c r="A231" s="27" t="s">
        <v>250</v>
      </c>
      <c r="B231" s="1"/>
      <c r="C231" s="43"/>
      <c r="D231" s="43"/>
      <c r="E231" s="13">
        <v>449</v>
      </c>
      <c r="F231" s="8">
        <v>2</v>
      </c>
      <c r="G231" s="44" t="str">
        <f t="shared" si="6"/>
        <v/>
      </c>
      <c r="H231" s="8" t="e">
        <f t="shared" si="7"/>
        <v>#VALUE!</v>
      </c>
    </row>
    <row r="232" spans="1:57" x14ac:dyDescent="0.3">
      <c r="A232" s="24" t="s">
        <v>251</v>
      </c>
      <c r="B232" s="10"/>
      <c r="C232" s="43"/>
      <c r="D232" s="43"/>
      <c r="E232" s="13">
        <v>785</v>
      </c>
      <c r="F232" s="8">
        <v>2.5</v>
      </c>
      <c r="G232" s="44" t="str">
        <f t="shared" si="6"/>
        <v/>
      </c>
      <c r="H232" s="8" t="e">
        <f t="shared" si="7"/>
        <v>#VALUE!</v>
      </c>
    </row>
    <row r="233" spans="1:57" x14ac:dyDescent="0.3">
      <c r="A233" s="27" t="s">
        <v>252</v>
      </c>
      <c r="B233" s="1"/>
      <c r="C233" s="43"/>
      <c r="D233" s="43"/>
      <c r="E233" s="13">
        <v>5</v>
      </c>
      <c r="F233" s="8">
        <v>0.3</v>
      </c>
      <c r="G233" s="44" t="str">
        <f t="shared" si="6"/>
        <v/>
      </c>
      <c r="H233" s="8" t="e">
        <f t="shared" si="7"/>
        <v>#VALUE!</v>
      </c>
    </row>
    <row r="234" spans="1:57" x14ac:dyDescent="0.3">
      <c r="A234" s="27" t="s">
        <v>253</v>
      </c>
      <c r="B234" s="1"/>
      <c r="C234" s="43"/>
      <c r="D234" s="43"/>
      <c r="E234" s="13">
        <v>20</v>
      </c>
      <c r="F234" s="8">
        <v>5</v>
      </c>
      <c r="G234" s="44" t="str">
        <f t="shared" si="6"/>
        <v/>
      </c>
      <c r="H234" s="8" t="e">
        <f t="shared" si="7"/>
        <v>#VALUE!</v>
      </c>
    </row>
    <row r="235" spans="1:57" x14ac:dyDescent="0.3">
      <c r="A235" s="27" t="s">
        <v>254</v>
      </c>
      <c r="B235" s="1"/>
      <c r="C235" s="43"/>
      <c r="D235" s="43"/>
      <c r="E235" s="13">
        <v>210</v>
      </c>
      <c r="F235" s="8">
        <v>4</v>
      </c>
      <c r="G235" s="44" t="str">
        <f t="shared" si="6"/>
        <v/>
      </c>
      <c r="H235" s="8" t="e">
        <f t="shared" si="7"/>
        <v>#VALUE!</v>
      </c>
    </row>
    <row r="236" spans="1:57" x14ac:dyDescent="0.3">
      <c r="A236" s="27" t="s">
        <v>255</v>
      </c>
      <c r="B236" s="1"/>
      <c r="C236" s="43"/>
      <c r="D236" s="43"/>
      <c r="E236" s="13">
        <v>39</v>
      </c>
      <c r="F236" s="8">
        <v>0.8</v>
      </c>
      <c r="G236" s="44" t="str">
        <f t="shared" si="6"/>
        <v/>
      </c>
      <c r="H236" s="8" t="e">
        <f t="shared" si="7"/>
        <v>#VALUE!</v>
      </c>
    </row>
    <row r="237" spans="1:57" x14ac:dyDescent="0.3">
      <c r="A237" s="27" t="s">
        <v>256</v>
      </c>
      <c r="B237" s="1"/>
      <c r="C237" s="43"/>
      <c r="D237" s="43"/>
      <c r="E237" s="13">
        <v>21</v>
      </c>
      <c r="F237" s="8">
        <v>0.3</v>
      </c>
      <c r="G237" s="44" t="str">
        <f t="shared" si="6"/>
        <v/>
      </c>
      <c r="H237" s="8" t="e">
        <f t="shared" si="7"/>
        <v>#VALUE!</v>
      </c>
    </row>
    <row r="238" spans="1:57" s="16" customFormat="1" x14ac:dyDescent="0.3">
      <c r="A238" s="27" t="s">
        <v>257</v>
      </c>
      <c r="B238" s="1"/>
      <c r="C238" s="43"/>
      <c r="D238" s="43"/>
      <c r="E238" s="13">
        <v>10</v>
      </c>
      <c r="F238" s="8">
        <v>1.3</v>
      </c>
      <c r="G238" s="44" t="str">
        <f t="shared" si="6"/>
        <v/>
      </c>
      <c r="H238" s="8" t="e">
        <f t="shared" si="7"/>
        <v>#VALUE!</v>
      </c>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row>
    <row r="239" spans="1:57" x14ac:dyDescent="0.3">
      <c r="A239" s="27" t="s">
        <v>258</v>
      </c>
      <c r="B239" s="1"/>
      <c r="C239" s="43"/>
      <c r="D239" s="43"/>
      <c r="E239" s="13">
        <v>143</v>
      </c>
      <c r="F239" s="8">
        <v>6</v>
      </c>
      <c r="G239" s="44" t="str">
        <f t="shared" si="6"/>
        <v/>
      </c>
      <c r="H239" s="8" t="e">
        <f t="shared" si="7"/>
        <v>#VALUE!</v>
      </c>
    </row>
    <row r="240" spans="1:57" x14ac:dyDescent="0.3">
      <c r="A240" s="27" t="s">
        <v>259</v>
      </c>
      <c r="B240" s="1"/>
      <c r="C240" s="43"/>
      <c r="D240" s="43"/>
      <c r="E240" s="13">
        <v>8</v>
      </c>
      <c r="F240" s="8">
        <v>0.4</v>
      </c>
      <c r="G240" s="44" t="str">
        <f t="shared" si="6"/>
        <v/>
      </c>
      <c r="H240" s="8" t="e">
        <f t="shared" si="7"/>
        <v>#VALUE!</v>
      </c>
    </row>
    <row r="241" spans="1:8" x14ac:dyDescent="0.3">
      <c r="A241" s="27" t="s">
        <v>260</v>
      </c>
      <c r="B241" s="1"/>
      <c r="C241" s="43"/>
      <c r="D241" s="43"/>
      <c r="E241" s="13">
        <v>120</v>
      </c>
      <c r="F241" s="8">
        <v>12.4</v>
      </c>
      <c r="G241" s="44" t="str">
        <f t="shared" si="6"/>
        <v/>
      </c>
      <c r="H241" s="8" t="e">
        <f t="shared" si="7"/>
        <v>#VALUE!</v>
      </c>
    </row>
    <row r="242" spans="1:8" x14ac:dyDescent="0.3">
      <c r="A242" s="27" t="s">
        <v>261</v>
      </c>
      <c r="B242" s="1"/>
      <c r="C242" s="43"/>
      <c r="D242" s="43"/>
      <c r="E242" s="13">
        <v>220</v>
      </c>
      <c r="F242" s="8">
        <v>1.6</v>
      </c>
      <c r="G242" s="44" t="str">
        <f t="shared" si="6"/>
        <v/>
      </c>
      <c r="H242" s="8" t="e">
        <f t="shared" si="7"/>
        <v>#VALUE!</v>
      </c>
    </row>
    <row r="243" spans="1:8" x14ac:dyDescent="0.3">
      <c r="A243" s="27" t="s">
        <v>262</v>
      </c>
      <c r="B243" s="1"/>
      <c r="C243" s="43"/>
      <c r="D243" s="43"/>
      <c r="E243" s="13">
        <v>32</v>
      </c>
      <c r="F243" s="8">
        <v>46.9</v>
      </c>
      <c r="G243" s="44" t="str">
        <f t="shared" si="6"/>
        <v/>
      </c>
      <c r="H243" s="8" t="e">
        <f t="shared" si="7"/>
        <v>#VALUE!</v>
      </c>
    </row>
    <row r="244" spans="1:8" x14ac:dyDescent="0.3">
      <c r="A244" s="27" t="s">
        <v>263</v>
      </c>
      <c r="B244" s="1"/>
      <c r="C244" s="43"/>
      <c r="D244" s="43"/>
      <c r="E244" s="13">
        <v>751</v>
      </c>
      <c r="F244" s="8">
        <v>1.8</v>
      </c>
      <c r="G244" s="44" t="str">
        <f t="shared" si="6"/>
        <v/>
      </c>
      <c r="H244" s="8" t="e">
        <f t="shared" si="7"/>
        <v>#VALUE!</v>
      </c>
    </row>
    <row r="245" spans="1:8" x14ac:dyDescent="0.3">
      <c r="A245" s="27" t="s">
        <v>264</v>
      </c>
      <c r="B245" s="1"/>
      <c r="C245" s="43"/>
      <c r="D245" s="43"/>
      <c r="E245" s="13">
        <v>20</v>
      </c>
      <c r="F245" s="8">
        <v>12.1</v>
      </c>
      <c r="G245" s="44" t="str">
        <f t="shared" si="6"/>
        <v/>
      </c>
      <c r="H245" s="8" t="e">
        <f t="shared" si="7"/>
        <v>#VALUE!</v>
      </c>
    </row>
    <row r="246" spans="1:8" x14ac:dyDescent="0.3">
      <c r="A246" s="27" t="s">
        <v>265</v>
      </c>
      <c r="B246" s="1"/>
      <c r="C246" s="43"/>
      <c r="D246" s="43"/>
      <c r="E246" s="13">
        <v>113</v>
      </c>
      <c r="F246" s="8">
        <v>1.4</v>
      </c>
      <c r="G246" s="44" t="str">
        <f t="shared" si="6"/>
        <v/>
      </c>
      <c r="H246" s="8" t="e">
        <f t="shared" si="7"/>
        <v>#VALUE!</v>
      </c>
    </row>
    <row r="247" spans="1:8" x14ac:dyDescent="0.3">
      <c r="A247" s="27" t="s">
        <v>266</v>
      </c>
      <c r="B247" s="1"/>
      <c r="C247" s="43"/>
      <c r="D247" s="43"/>
      <c r="E247" s="13">
        <v>40</v>
      </c>
      <c r="F247" s="8">
        <v>0.2</v>
      </c>
      <c r="G247" s="44" t="str">
        <f t="shared" si="6"/>
        <v/>
      </c>
      <c r="H247" s="8" t="e">
        <f t="shared" si="7"/>
        <v>#VALUE!</v>
      </c>
    </row>
    <row r="248" spans="1:8" x14ac:dyDescent="0.3">
      <c r="A248" s="27" t="s">
        <v>267</v>
      </c>
      <c r="B248" s="1"/>
      <c r="C248" s="43"/>
      <c r="D248" s="43"/>
      <c r="E248" s="13">
        <v>59</v>
      </c>
      <c r="F248" s="8">
        <v>0.8</v>
      </c>
      <c r="G248" s="44" t="str">
        <f t="shared" si="6"/>
        <v/>
      </c>
      <c r="H248" s="8" t="e">
        <f t="shared" si="7"/>
        <v>#VALUE!</v>
      </c>
    </row>
    <row r="249" spans="1:8" x14ac:dyDescent="0.3">
      <c r="A249" s="27" t="s">
        <v>268</v>
      </c>
      <c r="B249" s="1"/>
      <c r="C249" s="43"/>
      <c r="D249" s="43"/>
      <c r="E249" s="13">
        <v>260</v>
      </c>
      <c r="F249" s="8">
        <v>2.6</v>
      </c>
      <c r="G249" s="44" t="str">
        <f t="shared" si="6"/>
        <v/>
      </c>
      <c r="H249" s="8" t="e">
        <f t="shared" si="7"/>
        <v>#VALUE!</v>
      </c>
    </row>
    <row r="250" spans="1:8" x14ac:dyDescent="0.3">
      <c r="A250" s="27" t="s">
        <v>269</v>
      </c>
      <c r="B250" s="1"/>
      <c r="C250" s="43"/>
      <c r="D250" s="43"/>
      <c r="E250" s="13">
        <v>506</v>
      </c>
      <c r="F250" s="8">
        <v>0.3</v>
      </c>
      <c r="G250" s="44" t="str">
        <f t="shared" si="6"/>
        <v/>
      </c>
      <c r="H250" s="8" t="e">
        <f t="shared" si="7"/>
        <v>#VALUE!</v>
      </c>
    </row>
    <row r="251" spans="1:8" x14ac:dyDescent="0.3">
      <c r="A251" s="27" t="s">
        <v>270</v>
      </c>
      <c r="B251" s="1"/>
      <c r="C251" s="43"/>
      <c r="D251" s="43"/>
      <c r="E251" s="13">
        <v>93</v>
      </c>
      <c r="F251" s="8">
        <v>7.7</v>
      </c>
      <c r="G251" s="44" t="str">
        <f t="shared" si="6"/>
        <v/>
      </c>
      <c r="H251" s="8" t="e">
        <f t="shared" si="7"/>
        <v>#VALUE!</v>
      </c>
    </row>
    <row r="252" spans="1:8" x14ac:dyDescent="0.3">
      <c r="A252" s="27" t="s">
        <v>271</v>
      </c>
      <c r="B252" s="1"/>
      <c r="C252" s="43"/>
      <c r="D252" s="43"/>
      <c r="E252" s="13">
        <v>1186</v>
      </c>
      <c r="F252" s="8">
        <v>1.3</v>
      </c>
      <c r="G252" s="44" t="str">
        <f t="shared" si="6"/>
        <v/>
      </c>
      <c r="H252" s="8" t="e">
        <f t="shared" si="7"/>
        <v>#VALUE!</v>
      </c>
    </row>
    <row r="253" spans="1:8" x14ac:dyDescent="0.3">
      <c r="A253" s="27" t="s">
        <v>272</v>
      </c>
      <c r="B253" s="1"/>
      <c r="C253" s="43"/>
      <c r="D253" s="43"/>
      <c r="E253" s="13">
        <v>165</v>
      </c>
      <c r="F253" s="8">
        <v>1.3</v>
      </c>
      <c r="G253" s="44" t="str">
        <f t="shared" si="6"/>
        <v/>
      </c>
      <c r="H253" s="8" t="e">
        <f t="shared" si="7"/>
        <v>#VALUE!</v>
      </c>
    </row>
    <row r="254" spans="1:8" x14ac:dyDescent="0.3">
      <c r="A254" s="27" t="s">
        <v>273</v>
      </c>
      <c r="B254" s="1"/>
      <c r="C254" s="43"/>
      <c r="D254" s="43"/>
      <c r="E254" s="13">
        <v>67</v>
      </c>
      <c r="F254" s="8">
        <v>16.2</v>
      </c>
      <c r="G254" s="44" t="str">
        <f t="shared" si="6"/>
        <v/>
      </c>
      <c r="H254" s="8" t="e">
        <f t="shared" si="7"/>
        <v>#VALUE!</v>
      </c>
    </row>
    <row r="255" spans="1:8" x14ac:dyDescent="0.3">
      <c r="A255" s="27" t="s">
        <v>274</v>
      </c>
      <c r="B255" s="1"/>
      <c r="C255" s="43"/>
      <c r="D255" s="43"/>
      <c r="E255" s="13">
        <v>3</v>
      </c>
      <c r="F255" s="8">
        <v>1.1000000000000001</v>
      </c>
      <c r="G255" s="44" t="str">
        <f t="shared" si="6"/>
        <v/>
      </c>
      <c r="H255" s="8" t="e">
        <f t="shared" si="7"/>
        <v>#VALUE!</v>
      </c>
    </row>
    <row r="256" spans="1:8" x14ac:dyDescent="0.3">
      <c r="A256" s="27" t="s">
        <v>275</v>
      </c>
      <c r="B256" s="1"/>
      <c r="C256" s="43"/>
      <c r="D256" s="43"/>
      <c r="E256" s="13">
        <v>98</v>
      </c>
      <c r="F256" s="8">
        <v>0.1</v>
      </c>
      <c r="G256" s="44" t="str">
        <f t="shared" ref="G256:G281" si="8">IF(C256="Nee",F256,"")</f>
        <v/>
      </c>
      <c r="H256" s="8" t="e">
        <f t="shared" ref="H256:H281" si="9">E256*G256</f>
        <v>#VALUE!</v>
      </c>
    </row>
    <row r="257" spans="1:8" x14ac:dyDescent="0.3">
      <c r="A257" s="24" t="s">
        <v>276</v>
      </c>
      <c r="B257" s="31" t="s">
        <v>37</v>
      </c>
      <c r="C257" s="43"/>
      <c r="D257" s="43"/>
      <c r="E257" s="13">
        <v>58</v>
      </c>
      <c r="F257" s="8">
        <v>84.5</v>
      </c>
      <c r="G257" s="44" t="str">
        <f t="shared" si="8"/>
        <v/>
      </c>
      <c r="H257" s="8" t="e">
        <f t="shared" si="9"/>
        <v>#VALUE!</v>
      </c>
    </row>
    <row r="258" spans="1:8" x14ac:dyDescent="0.3">
      <c r="A258" s="27" t="s">
        <v>277</v>
      </c>
      <c r="B258" s="1"/>
      <c r="C258" s="43"/>
      <c r="D258" s="43"/>
      <c r="E258" s="13">
        <v>39</v>
      </c>
      <c r="F258" s="8">
        <v>58.1</v>
      </c>
      <c r="G258" s="44" t="str">
        <f t="shared" si="8"/>
        <v/>
      </c>
      <c r="H258" s="8" t="e">
        <f t="shared" si="9"/>
        <v>#VALUE!</v>
      </c>
    </row>
    <row r="259" spans="1:8" x14ac:dyDescent="0.3">
      <c r="A259" s="28" t="s">
        <v>278</v>
      </c>
      <c r="B259" s="20"/>
      <c r="C259" s="43"/>
      <c r="D259" s="43"/>
      <c r="E259" s="21">
        <v>83</v>
      </c>
      <c r="F259" s="22">
        <v>1.7</v>
      </c>
      <c r="G259" s="46" t="str">
        <f t="shared" si="8"/>
        <v/>
      </c>
      <c r="H259" s="8" t="e">
        <f t="shared" si="9"/>
        <v>#VALUE!</v>
      </c>
    </row>
    <row r="260" spans="1:8" x14ac:dyDescent="0.3">
      <c r="A260" s="29" t="s">
        <v>279</v>
      </c>
      <c r="B260" s="17"/>
      <c r="C260" s="43"/>
      <c r="D260" s="43"/>
      <c r="E260" s="18">
        <v>73</v>
      </c>
      <c r="F260" s="19">
        <v>20.9</v>
      </c>
      <c r="G260" s="44" t="str">
        <f t="shared" si="8"/>
        <v/>
      </c>
      <c r="H260" s="8" t="e">
        <f t="shared" si="9"/>
        <v>#VALUE!</v>
      </c>
    </row>
    <row r="261" spans="1:8" x14ac:dyDescent="0.3">
      <c r="A261" s="29" t="s">
        <v>280</v>
      </c>
      <c r="B261" s="17"/>
      <c r="C261" s="43"/>
      <c r="D261" s="43"/>
      <c r="E261" s="18">
        <v>66</v>
      </c>
      <c r="F261" s="19">
        <v>0.5</v>
      </c>
      <c r="G261" s="44" t="str">
        <f t="shared" si="8"/>
        <v/>
      </c>
      <c r="H261" s="8" t="e">
        <f t="shared" si="9"/>
        <v>#VALUE!</v>
      </c>
    </row>
    <row r="262" spans="1:8" x14ac:dyDescent="0.3">
      <c r="A262" s="29" t="s">
        <v>281</v>
      </c>
      <c r="B262" s="17"/>
      <c r="C262" s="43"/>
      <c r="D262" s="43"/>
      <c r="E262" s="18">
        <v>407</v>
      </c>
      <c r="F262" s="19">
        <v>1.8</v>
      </c>
      <c r="G262" s="44" t="str">
        <f t="shared" si="8"/>
        <v/>
      </c>
      <c r="H262" s="8" t="e">
        <f t="shared" si="9"/>
        <v>#VALUE!</v>
      </c>
    </row>
    <row r="263" spans="1:8" x14ac:dyDescent="0.3">
      <c r="A263" s="29" t="s">
        <v>282</v>
      </c>
      <c r="B263" s="17"/>
      <c r="C263" s="43"/>
      <c r="D263" s="43"/>
      <c r="E263" s="18">
        <v>100</v>
      </c>
      <c r="F263" s="19">
        <v>5</v>
      </c>
      <c r="G263" s="44" t="str">
        <f t="shared" si="8"/>
        <v/>
      </c>
      <c r="H263" s="8" t="e">
        <f t="shared" si="9"/>
        <v>#VALUE!</v>
      </c>
    </row>
    <row r="264" spans="1:8" x14ac:dyDescent="0.3">
      <c r="A264" s="29" t="s">
        <v>283</v>
      </c>
      <c r="B264" s="17"/>
      <c r="C264" s="43"/>
      <c r="D264" s="43"/>
      <c r="E264" s="18">
        <v>36</v>
      </c>
      <c r="F264" s="19">
        <v>11</v>
      </c>
      <c r="G264" s="44" t="str">
        <f t="shared" si="8"/>
        <v/>
      </c>
      <c r="H264" s="8" t="e">
        <f t="shared" si="9"/>
        <v>#VALUE!</v>
      </c>
    </row>
    <row r="265" spans="1:8" x14ac:dyDescent="0.3">
      <c r="A265" s="29" t="s">
        <v>284</v>
      </c>
      <c r="B265" s="17"/>
      <c r="C265" s="43"/>
      <c r="D265" s="43"/>
      <c r="E265" s="18">
        <v>19</v>
      </c>
      <c r="F265" s="19">
        <v>2.8</v>
      </c>
      <c r="G265" s="44" t="str">
        <f t="shared" si="8"/>
        <v/>
      </c>
      <c r="H265" s="8" t="e">
        <f t="shared" si="9"/>
        <v>#VALUE!</v>
      </c>
    </row>
    <row r="266" spans="1:8" x14ac:dyDescent="0.3">
      <c r="A266" s="29" t="s">
        <v>285</v>
      </c>
      <c r="B266" s="17"/>
      <c r="C266" s="43"/>
      <c r="D266" s="43"/>
      <c r="E266" s="18">
        <v>473</v>
      </c>
      <c r="F266" s="19">
        <v>1.2</v>
      </c>
      <c r="G266" s="44" t="str">
        <f t="shared" si="8"/>
        <v/>
      </c>
      <c r="H266" s="8" t="e">
        <f t="shared" si="9"/>
        <v>#VALUE!</v>
      </c>
    </row>
    <row r="267" spans="1:8" x14ac:dyDescent="0.3">
      <c r="A267" s="29" t="s">
        <v>286</v>
      </c>
      <c r="B267" s="17"/>
      <c r="C267" s="43"/>
      <c r="D267" s="43"/>
      <c r="E267" s="18">
        <v>472</v>
      </c>
      <c r="F267" s="19">
        <v>4.2</v>
      </c>
      <c r="G267" s="44" t="str">
        <f t="shared" si="8"/>
        <v/>
      </c>
      <c r="H267" s="8" t="e">
        <f t="shared" si="9"/>
        <v>#VALUE!</v>
      </c>
    </row>
    <row r="268" spans="1:8" x14ac:dyDescent="0.3">
      <c r="A268" s="29" t="s">
        <v>287</v>
      </c>
      <c r="B268" s="17"/>
      <c r="C268" s="43"/>
      <c r="D268" s="43"/>
      <c r="E268" s="18">
        <v>96</v>
      </c>
      <c r="F268" s="19">
        <v>1.8</v>
      </c>
      <c r="G268" s="44" t="str">
        <f t="shared" si="8"/>
        <v/>
      </c>
      <c r="H268" s="8" t="e">
        <f t="shared" si="9"/>
        <v>#VALUE!</v>
      </c>
    </row>
    <row r="269" spans="1:8" x14ac:dyDescent="0.3">
      <c r="A269" s="29" t="s">
        <v>288</v>
      </c>
      <c r="B269" s="17"/>
      <c r="C269" s="43"/>
      <c r="D269" s="43"/>
      <c r="E269" s="18">
        <v>46</v>
      </c>
      <c r="F269" s="19">
        <v>11.7</v>
      </c>
      <c r="G269" s="44" t="str">
        <f t="shared" si="8"/>
        <v/>
      </c>
      <c r="H269" s="8" t="e">
        <f t="shared" si="9"/>
        <v>#VALUE!</v>
      </c>
    </row>
    <row r="270" spans="1:8" x14ac:dyDescent="0.3">
      <c r="A270" s="29" t="s">
        <v>289</v>
      </c>
      <c r="B270" s="17"/>
      <c r="C270" s="43"/>
      <c r="D270" s="43"/>
      <c r="E270" s="18">
        <v>38</v>
      </c>
      <c r="F270" s="19">
        <v>1.8</v>
      </c>
      <c r="G270" s="44" t="str">
        <f t="shared" si="8"/>
        <v/>
      </c>
      <c r="H270" s="8" t="e">
        <f t="shared" si="9"/>
        <v>#VALUE!</v>
      </c>
    </row>
    <row r="271" spans="1:8" x14ac:dyDescent="0.3">
      <c r="A271" s="29" t="s">
        <v>290</v>
      </c>
      <c r="B271" s="17"/>
      <c r="C271" s="43"/>
      <c r="D271" s="43"/>
      <c r="E271" s="18">
        <v>491</v>
      </c>
      <c r="F271" s="19">
        <v>0.9</v>
      </c>
      <c r="G271" s="44" t="str">
        <f t="shared" si="8"/>
        <v/>
      </c>
      <c r="H271" s="8" t="e">
        <f t="shared" si="9"/>
        <v>#VALUE!</v>
      </c>
    </row>
    <row r="272" spans="1:8" x14ac:dyDescent="0.3">
      <c r="A272" s="26" t="s">
        <v>291</v>
      </c>
      <c r="B272" s="23"/>
      <c r="C272" s="43"/>
      <c r="D272" s="43"/>
      <c r="E272" s="18">
        <v>527</v>
      </c>
      <c r="F272" s="19">
        <v>48</v>
      </c>
      <c r="G272" s="44" t="str">
        <f t="shared" si="8"/>
        <v/>
      </c>
      <c r="H272" s="8" t="e">
        <f t="shared" si="9"/>
        <v>#VALUE!</v>
      </c>
    </row>
    <row r="273" spans="1:8" x14ac:dyDescent="0.3">
      <c r="A273" s="29" t="s">
        <v>292</v>
      </c>
      <c r="B273" s="17"/>
      <c r="C273" s="43"/>
      <c r="D273" s="43"/>
      <c r="E273" s="18">
        <v>262</v>
      </c>
      <c r="F273" s="19">
        <v>4.8</v>
      </c>
      <c r="G273" s="44" t="str">
        <f t="shared" si="8"/>
        <v/>
      </c>
      <c r="H273" s="8" t="e">
        <f t="shared" si="9"/>
        <v>#VALUE!</v>
      </c>
    </row>
    <row r="274" spans="1:8" x14ac:dyDescent="0.3">
      <c r="A274" s="29" t="s">
        <v>293</v>
      </c>
      <c r="B274" s="17"/>
      <c r="C274" s="43"/>
      <c r="D274" s="43"/>
      <c r="E274" s="18">
        <v>13</v>
      </c>
      <c r="F274" s="19">
        <v>0.4</v>
      </c>
      <c r="G274" s="44" t="str">
        <f t="shared" si="8"/>
        <v/>
      </c>
      <c r="H274" s="8" t="e">
        <f t="shared" si="9"/>
        <v>#VALUE!</v>
      </c>
    </row>
    <row r="275" spans="1:8" x14ac:dyDescent="0.3">
      <c r="A275" s="29" t="s">
        <v>294</v>
      </c>
      <c r="B275" s="17"/>
      <c r="C275" s="43"/>
      <c r="D275" s="43"/>
      <c r="E275" s="18">
        <v>148</v>
      </c>
      <c r="F275" s="19">
        <v>0.1</v>
      </c>
      <c r="G275" s="44" t="str">
        <f t="shared" si="8"/>
        <v/>
      </c>
      <c r="H275" s="8" t="e">
        <f t="shared" si="9"/>
        <v>#VALUE!</v>
      </c>
    </row>
    <row r="276" spans="1:8" x14ac:dyDescent="0.3">
      <c r="A276" s="29" t="s">
        <v>295</v>
      </c>
      <c r="B276" s="17"/>
      <c r="C276" s="43"/>
      <c r="D276" s="43"/>
      <c r="E276" s="18">
        <v>835</v>
      </c>
      <c r="F276" s="19">
        <v>2.5</v>
      </c>
      <c r="G276" s="44" t="str">
        <f t="shared" si="8"/>
        <v/>
      </c>
      <c r="H276" s="8" t="e">
        <f t="shared" si="9"/>
        <v>#VALUE!</v>
      </c>
    </row>
    <row r="277" spans="1:8" x14ac:dyDescent="0.3">
      <c r="A277" s="29" t="s">
        <v>296</v>
      </c>
      <c r="B277" s="17"/>
      <c r="C277" s="43"/>
      <c r="D277" s="43"/>
      <c r="E277" s="18">
        <v>64</v>
      </c>
      <c r="F277" s="19">
        <v>2.2000000000000002</v>
      </c>
      <c r="G277" s="44" t="str">
        <f t="shared" si="8"/>
        <v/>
      </c>
      <c r="H277" s="8" t="e">
        <f t="shared" si="9"/>
        <v>#VALUE!</v>
      </c>
    </row>
    <row r="278" spans="1:8" x14ac:dyDescent="0.3">
      <c r="A278" s="26" t="s">
        <v>297</v>
      </c>
      <c r="B278" s="31" t="s">
        <v>37</v>
      </c>
      <c r="C278" s="43"/>
      <c r="D278" s="43"/>
      <c r="E278" s="18">
        <v>58</v>
      </c>
      <c r="F278" s="19">
        <v>84.5</v>
      </c>
      <c r="G278" s="44" t="str">
        <f t="shared" si="8"/>
        <v/>
      </c>
      <c r="H278" s="8" t="e">
        <f t="shared" si="9"/>
        <v>#VALUE!</v>
      </c>
    </row>
    <row r="279" spans="1:8" x14ac:dyDescent="0.3">
      <c r="A279" s="29" t="s">
        <v>298</v>
      </c>
      <c r="B279" s="17"/>
      <c r="C279" s="43"/>
      <c r="D279" s="43"/>
      <c r="E279" s="18">
        <v>74</v>
      </c>
      <c r="F279" s="19">
        <v>1.8</v>
      </c>
      <c r="G279" s="44" t="str">
        <f t="shared" si="8"/>
        <v/>
      </c>
      <c r="H279" s="8" t="e">
        <f t="shared" si="9"/>
        <v>#VALUE!</v>
      </c>
    </row>
    <row r="280" spans="1:8" x14ac:dyDescent="0.3">
      <c r="A280" s="29" t="s">
        <v>299</v>
      </c>
      <c r="B280" s="17"/>
      <c r="C280" s="43"/>
      <c r="D280" s="43"/>
      <c r="E280" s="18">
        <v>60</v>
      </c>
      <c r="F280" s="19">
        <v>15.1</v>
      </c>
      <c r="G280" s="44" t="str">
        <f t="shared" si="8"/>
        <v/>
      </c>
      <c r="H280" s="8" t="e">
        <f t="shared" si="9"/>
        <v>#VALUE!</v>
      </c>
    </row>
    <row r="281" spans="1:8" x14ac:dyDescent="0.3">
      <c r="A281" s="29" t="s">
        <v>300</v>
      </c>
      <c r="B281" s="17"/>
      <c r="C281" s="43"/>
      <c r="D281" s="43"/>
      <c r="E281" s="18">
        <v>188</v>
      </c>
      <c r="F281" s="19">
        <v>1.8</v>
      </c>
      <c r="G281" s="44" t="str">
        <f t="shared" si="8"/>
        <v/>
      </c>
      <c r="H281" s="8" t="e">
        <f t="shared" si="9"/>
        <v>#VALUE!</v>
      </c>
    </row>
  </sheetData>
  <sheetProtection algorithmName="SHA-512" hashValue="lNYhICV5h+uFL8Ud8K403LqL5GDdgq9jrdNQR17fw/HI6GkDhD6Qfrq4uGrV9aMgVxDEMKDjbj2Jq6micgqRew==" saltValue="3jsp0gRu+Ovd1z1uN89osQ==" spinCount="100000" sheet="1" objects="1" scenarios="1"/>
  <sortState xmlns:xlrd2="http://schemas.microsoft.com/office/spreadsheetml/2017/richdata2" ref="A3:H281">
    <sortCondition ref="A3:A281"/>
  </sortState>
  <mergeCells count="1">
    <mergeCell ref="A1:H1"/>
  </mergeCells>
  <conditionalFormatting sqref="C3:D281">
    <cfRule type="expression" dxfId="6" priority="1">
      <formula>C3="Nee"</formula>
    </cfRule>
  </conditionalFormatting>
  <conditionalFormatting sqref="G3:G13 G15:G25 G27:G41 G43:G51 G53:G56 G58:G110 G112 G114:G120 G122:G125 G127:G130 G132:G162 G164:G171 G173:G196 G198 G200:G201 G203:G204 G207 G209 G211:G216 G218:G221 G223:G251 G253:G275 G277:G281">
    <cfRule type="expression" priority="2">
      <formula>G2=""</formula>
    </cfRule>
  </conditionalFormatting>
  <conditionalFormatting sqref="G3:G281">
    <cfRule type="expression" dxfId="5" priority="3">
      <formula>LEN(G3)=0</formula>
    </cfRule>
    <cfRule type="expression" dxfId="4" priority="4">
      <formula>G3&lt;=F3</formula>
    </cfRule>
    <cfRule type="expression" dxfId="3" priority="5">
      <formula>G3&gt;F3</formula>
    </cfRule>
  </conditionalFormatting>
  <conditionalFormatting sqref="G14 G26">
    <cfRule type="expression" priority="12">
      <formula>#REF!=""</formula>
    </cfRule>
  </conditionalFormatting>
  <conditionalFormatting sqref="G42 G52 G57 G111 G121 G126 G131">
    <cfRule type="expression" priority="14">
      <formula>#REF!=""</formula>
    </cfRule>
  </conditionalFormatting>
  <conditionalFormatting sqref="G113 G197">
    <cfRule type="expression" priority="21">
      <formula>#REF!=""</formula>
    </cfRule>
  </conditionalFormatting>
  <conditionalFormatting sqref="G163 G172 G199 G202 G205:G206 G208 G217 G252 G276">
    <cfRule type="expression" priority="16">
      <formula>#REF!=""</formula>
    </cfRule>
  </conditionalFormatting>
  <conditionalFormatting sqref="G210">
    <cfRule type="expression" priority="17">
      <formula>#REF!=""</formula>
    </cfRule>
  </conditionalFormatting>
  <conditionalFormatting sqref="G222">
    <cfRule type="expression" priority="10">
      <formula>#REF!=""</formula>
    </cfRule>
  </conditionalFormatting>
  <dataValidations count="1">
    <dataValidation type="list" allowBlank="1" showInputMessage="1" showErrorMessage="1" sqref="C3:D281" xr:uid="{424188C2-5C5C-4D84-9CA8-747E469E8300}">
      <formula1>"Ja,Nee"</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86B72-E123-49B8-A339-E76AF8C92C97}">
  <dimension ref="A1:I4"/>
  <sheetViews>
    <sheetView zoomScaleNormal="100" workbookViewId="0">
      <selection activeCell="C10" sqref="C10"/>
    </sheetView>
  </sheetViews>
  <sheetFormatPr defaultRowHeight="14.4" x14ac:dyDescent="0.3"/>
  <cols>
    <col min="1" max="2" width="30" customWidth="1"/>
    <col min="3" max="3" width="32" bestFit="1" customWidth="1"/>
    <col min="4" max="4" width="35.5546875" bestFit="1" customWidth="1"/>
    <col min="5" max="5" width="37.33203125" bestFit="1" customWidth="1"/>
    <col min="6" max="6" width="37.6640625" bestFit="1" customWidth="1"/>
    <col min="8" max="8" width="29.88671875" bestFit="1" customWidth="1"/>
    <col min="9" max="9" width="13.109375" bestFit="1" customWidth="1"/>
  </cols>
  <sheetData>
    <row r="1" spans="1:9" ht="183.75" customHeight="1" x14ac:dyDescent="0.3">
      <c r="A1" s="51" t="s">
        <v>320</v>
      </c>
      <c r="B1" s="51"/>
      <c r="C1" s="51"/>
      <c r="D1" s="51"/>
      <c r="E1" s="51"/>
      <c r="F1" s="51"/>
    </row>
    <row r="2" spans="1:9" x14ac:dyDescent="0.3">
      <c r="A2" s="9" t="s">
        <v>302</v>
      </c>
      <c r="B2" s="9" t="s">
        <v>301</v>
      </c>
      <c r="C2" s="2" t="s">
        <v>305</v>
      </c>
      <c r="D2" s="2" t="s">
        <v>316</v>
      </c>
      <c r="E2" s="2" t="s">
        <v>315</v>
      </c>
      <c r="F2" s="2" t="s">
        <v>317</v>
      </c>
      <c r="H2" s="39" t="s">
        <v>318</v>
      </c>
      <c r="I2" s="40">
        <f>SUM(F:F)</f>
        <v>0</v>
      </c>
    </row>
    <row r="3" spans="1:9" ht="43.2" x14ac:dyDescent="0.3">
      <c r="A3" s="10" t="s">
        <v>303</v>
      </c>
      <c r="B3" s="31" t="s">
        <v>37</v>
      </c>
      <c r="C3" s="1">
        <v>65000</v>
      </c>
      <c r="D3" s="11">
        <v>3.1</v>
      </c>
      <c r="E3" s="47"/>
      <c r="F3" s="8">
        <f>C3*E3</f>
        <v>0</v>
      </c>
    </row>
    <row r="4" spans="1:9" x14ac:dyDescent="0.3">
      <c r="A4" s="10" t="s">
        <v>304</v>
      </c>
      <c r="B4" s="31" t="s">
        <v>37</v>
      </c>
      <c r="C4" s="1">
        <v>67000</v>
      </c>
      <c r="D4" s="11">
        <v>0.25</v>
      </c>
      <c r="E4" s="47"/>
      <c r="F4" s="8">
        <f>C4*E4</f>
        <v>0</v>
      </c>
    </row>
  </sheetData>
  <sheetProtection algorithmName="SHA-512" hashValue="PrDnjuhscX6eFibwQkZx+RchtaHHpDMCJ3pTn6ilqIPVCe7XzRGxmLxBa44Kmau1Svb2Z26QR+/QlXh3XKX1HQ==" saltValue="+XCSIct1Fh+XAis6yFlDGg==" spinCount="100000" sheet="1" objects="1" scenarios="1"/>
  <mergeCells count="1">
    <mergeCell ref="A1:F1"/>
  </mergeCells>
  <conditionalFormatting sqref="E3:E4">
    <cfRule type="expression" dxfId="2" priority="1">
      <formula>ISBLANK(E3)</formula>
    </cfRule>
    <cfRule type="expression" dxfId="1" priority="2">
      <formula>E3&lt;=D3</formula>
    </cfRule>
    <cfRule type="expression" dxfId="0" priority="3">
      <formula>E3&gt;D3</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CF3D66D2342204AAB28CB57C196417B" ma:contentTypeVersion="3" ma:contentTypeDescription="Een nieuw document maken." ma:contentTypeScope="" ma:versionID="b1dd205784157cd56aa6299815e770b4">
  <xsd:schema xmlns:xsd="http://www.w3.org/2001/XMLSchema" xmlns:xs="http://www.w3.org/2001/XMLSchema" xmlns:p="http://schemas.microsoft.com/office/2006/metadata/properties" xmlns:ns2="ac2837fd-c41f-493c-9749-3b57ed0f071e" targetNamespace="http://schemas.microsoft.com/office/2006/metadata/properties" ma:root="true" ma:fieldsID="fabbcd72c0b80724911ae24f0331ec68" ns2:_="">
    <xsd:import namespace="ac2837fd-c41f-493c-9749-3b57ed0f071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2837fd-c41f-493c-9749-3b57ed0f07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9C57B6-18EC-425B-AD4A-6FB5DF007CF2}">
  <ds:schemaRefs>
    <ds:schemaRef ds:uri="http://schemas.microsoft.com/sharepoint/v3/contenttype/forms"/>
  </ds:schemaRefs>
</ds:datastoreItem>
</file>

<file path=customXml/itemProps2.xml><?xml version="1.0" encoding="utf-8"?>
<ds:datastoreItem xmlns:ds="http://schemas.openxmlformats.org/officeDocument/2006/customXml" ds:itemID="{0DCB070F-C856-475E-9A0B-5608761C47BA}">
  <ds:schemaRefs>
    <ds:schemaRef ds:uri="http://schemas.microsoft.com/office/2006/documentManagement/types"/>
    <ds:schemaRef ds:uri="http://schemas.microsoft.com/office/infopath/2007/PartnerControls"/>
    <ds:schemaRef ds:uri="http://schemas.microsoft.com/office/2006/metadata/properties"/>
    <ds:schemaRef ds:uri="http://purl.org/dc/dcmitype/"/>
    <ds:schemaRef ds:uri="http://schemas.openxmlformats.org/package/2006/metadata/core-properties"/>
    <ds:schemaRef ds:uri="ac2837fd-c41f-493c-9749-3b57ed0f071e"/>
    <ds:schemaRef ds:uri="http://purl.org/dc/terms/"/>
    <ds:schemaRef ds:uri="http://purl.org/dc/elements/1.1/"/>
    <ds:schemaRef ds:uri="http://www.w3.org/XML/1998/namespace"/>
  </ds:schemaRefs>
</ds:datastoreItem>
</file>

<file path=customXml/itemProps3.xml><?xml version="1.0" encoding="utf-8"?>
<ds:datastoreItem xmlns:ds="http://schemas.openxmlformats.org/officeDocument/2006/customXml" ds:itemID="{646B7285-61ED-4068-8E8C-00A8FE12AF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2837fd-c41f-493c-9749-3b57ed0f07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Invulinstructie</vt:lpstr>
      <vt:lpstr>Aangeboden TCO (Gew. Score P1)</vt:lpstr>
      <vt:lpstr>Aangeboden apparatuur</vt:lpstr>
      <vt:lpstr>All-in Onderhoud</vt:lpstr>
      <vt:lpstr>Verbruiksmaterialen (reagentia)</vt:lpstr>
      <vt:lpstr>Overige verbruiksmaterialen</vt:lpstr>
      <vt:lpstr>'Aangeboden apparatuur'!PrIn</vt:lpstr>
      <vt:lpstr>'Aangeboden TCO (Gew. Score P1)'!PrIn</vt:lpstr>
      <vt:lpstr>'Aangeboden TCO (Gew. Score P1)'!PrKn</vt:lpstr>
      <vt:lpstr>'Aangeboden apparatuur'!PrMax</vt:lpstr>
      <vt:lpstr>'Aangeboden TCO (Gew. Score P1)'!PrMax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Been, J.S.S. (FB-INKOOP)</dc:creator>
  <cp:keywords/>
  <dc:description/>
  <cp:lastModifiedBy>Been, Jimmy (FB-INKOOP - LUMC)</cp:lastModifiedBy>
  <cp:revision/>
  <dcterms:created xsi:type="dcterms:W3CDTF">2015-06-05T18:17:20Z</dcterms:created>
  <dcterms:modified xsi:type="dcterms:W3CDTF">2026-09-10T13:23:26Z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0x0101005CF3D66D2342204AAB28CB57C196417B</vt:lpwstr>
  </property>
</Properties>
</file>