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Pantarijn/Busvervoer 2026/5. NvI/NvI 1/"/>
    </mc:Choice>
  </mc:AlternateContent>
  <xr:revisionPtr revIDLastSave="1032" documentId="8_{7A433C6B-48BE-4E7A-8C3D-08B451396E71}" xr6:coauthVersionLast="47" xr6:coauthVersionMax="47" xr10:uidLastSave="{EA0DDDF8-21FB-45EF-A630-63C02088DE5A}"/>
  <bookViews>
    <workbookView xWindow="28680" yWindow="-120" windowWidth="29040" windowHeight="15720" xr2:uid="{11A4430C-F7B3-4EEA-9B57-FE4BE538E085}"/>
  </bookViews>
  <sheets>
    <sheet name="Calculatieblad" sheetId="1" r:id="rId1"/>
    <sheet name="Toelichting Calculatieblad" sheetId="2" r:id="rId2"/>
  </sheets>
  <definedNames>
    <definedName name="_xlnm._FilterDatabase" localSheetId="0" hidden="1">Calculatieblad!$A$17:$AL$82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9" i="1" l="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18"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19" i="1"/>
  <c r="AF18" i="1"/>
  <c r="L36" i="1"/>
  <c r="L35" i="1"/>
  <c r="L34" i="1"/>
  <c r="L33" i="1"/>
  <c r="L32" i="1"/>
  <c r="L31" i="1"/>
  <c r="L30" i="1"/>
  <c r="L29" i="1"/>
  <c r="L28" i="1"/>
  <c r="L27" i="1"/>
  <c r="L26" i="1"/>
  <c r="L25" i="1"/>
  <c r="L24" i="1"/>
  <c r="L23" i="1"/>
  <c r="L22" i="1"/>
  <c r="L21" i="1"/>
  <c r="L20" i="1"/>
  <c r="L19" i="1"/>
  <c r="L18" i="1"/>
  <c r="AS18" i="1"/>
  <c r="AP18" i="1"/>
  <c r="BF88" i="1"/>
  <c r="BF87" i="1"/>
  <c r="BE88" i="1"/>
  <c r="BE87" i="1"/>
  <c r="BD88" i="1"/>
  <c r="BD87" i="1"/>
  <c r="AU88" i="1"/>
  <c r="AU87" i="1"/>
  <c r="AT88" i="1"/>
  <c r="AT87" i="1"/>
  <c r="AG88" i="1"/>
  <c r="AG87" i="1"/>
  <c r="AE88" i="1"/>
  <c r="AE87" i="1"/>
  <c r="AD88" i="1"/>
  <c r="AD87" i="1"/>
  <c r="AB88" i="1"/>
  <c r="AB87" i="1"/>
  <c r="AA88" i="1"/>
  <c r="AA87" i="1"/>
  <c r="AE89" i="1"/>
  <c r="AS87"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19" i="1"/>
  <c r="BF18"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19" i="1"/>
  <c r="AU18"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19" i="1"/>
  <c r="BE18" i="1"/>
  <c r="BE81"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19" i="1"/>
  <c r="AT18"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20" i="1"/>
  <c r="AS19" i="1"/>
  <c r="AR18" i="1"/>
  <c r="AE78" i="1"/>
  <c r="AE75" i="1"/>
  <c r="AE72" i="1"/>
  <c r="AE69" i="1"/>
  <c r="AE66" i="1"/>
  <c r="AE63" i="1"/>
  <c r="AE60" i="1"/>
  <c r="AE57" i="1"/>
  <c r="AE54" i="1"/>
  <c r="AE51" i="1"/>
  <c r="AE48" i="1"/>
  <c r="AE45" i="1"/>
  <c r="AE42" i="1"/>
  <c r="AE39" i="1"/>
  <c r="AE36" i="1"/>
  <c r="AE33" i="1"/>
  <c r="AE30" i="1"/>
  <c r="AE27" i="1"/>
  <c r="AE24" i="1"/>
  <c r="AE21" i="1"/>
  <c r="AE22" i="1"/>
  <c r="AE23" i="1"/>
  <c r="AE25" i="1"/>
  <c r="AE26" i="1"/>
  <c r="AE28" i="1"/>
  <c r="AE29" i="1"/>
  <c r="AE31" i="1"/>
  <c r="AE32" i="1"/>
  <c r="AE34" i="1"/>
  <c r="AE35" i="1"/>
  <c r="AE37" i="1"/>
  <c r="AE38" i="1"/>
  <c r="AE40" i="1"/>
  <c r="AE41" i="1"/>
  <c r="AE43" i="1"/>
  <c r="AE44" i="1"/>
  <c r="AE46" i="1"/>
  <c r="AE47" i="1"/>
  <c r="AE49" i="1"/>
  <c r="AE50" i="1"/>
  <c r="AE52" i="1"/>
  <c r="AE53" i="1"/>
  <c r="AE55" i="1"/>
  <c r="AE56" i="1"/>
  <c r="AE58" i="1"/>
  <c r="AE59" i="1"/>
  <c r="AE61" i="1"/>
  <c r="AE62" i="1"/>
  <c r="AE64" i="1"/>
  <c r="AE65" i="1"/>
  <c r="AE67" i="1"/>
  <c r="AE68" i="1"/>
  <c r="AE70" i="1"/>
  <c r="AE71" i="1"/>
  <c r="AE73" i="1"/>
  <c r="AE74" i="1"/>
  <c r="AE76" i="1"/>
  <c r="AE77" i="1"/>
  <c r="AE79" i="1"/>
  <c r="AE80" i="1"/>
  <c r="AE20" i="1"/>
  <c r="AE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19" i="1"/>
  <c r="AD18"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19" i="1"/>
  <c r="AA18" i="1"/>
  <c r="X21"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19" i="1"/>
  <c r="AB18" i="1"/>
  <c r="AD89" i="1" l="1"/>
  <c r="AD82"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31" i="1"/>
  <c r="M30" i="1"/>
  <c r="M29" i="1"/>
  <c r="M28" i="1"/>
  <c r="M27" i="1"/>
  <c r="M26" i="1"/>
  <c r="M25" i="1"/>
  <c r="M24" i="1"/>
  <c r="M23" i="1"/>
  <c r="M22" i="1"/>
  <c r="M21" i="1"/>
  <c r="M20" i="1"/>
  <c r="M19" i="1"/>
  <c r="M18"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24" i="1"/>
  <c r="X23" i="1"/>
  <c r="X22" i="1"/>
  <c r="X20" i="1"/>
  <c r="X19" i="1"/>
  <c r="X18"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25" i="1"/>
  <c r="U24" i="1"/>
  <c r="U23" i="1"/>
  <c r="U22" i="1"/>
  <c r="U21" i="1"/>
  <c r="U20" i="1"/>
  <c r="U19" i="1"/>
  <c r="U18"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25" i="1"/>
  <c r="R24" i="1"/>
  <c r="R23" i="1"/>
  <c r="R22" i="1"/>
  <c r="R21" i="1"/>
  <c r="R20" i="1"/>
  <c r="R19" i="1"/>
  <c r="R18"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25" i="1"/>
  <c r="O24" i="1"/>
  <c r="O23" i="1"/>
  <c r="O22" i="1"/>
  <c r="O21" i="1"/>
  <c r="O20" i="1"/>
  <c r="O19" i="1"/>
  <c r="O18" i="1"/>
  <c r="L42" i="1"/>
  <c r="L41" i="1"/>
  <c r="L40" i="1"/>
  <c r="L39" i="1"/>
  <c r="L38" i="1"/>
  <c r="L37"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18" i="1"/>
  <c r="AS88" i="1"/>
  <c r="S18" i="1"/>
  <c r="P81" i="1"/>
  <c r="AE81" i="1" s="1"/>
  <c r="S81" i="1"/>
  <c r="V81" i="1"/>
  <c r="Y81" i="1"/>
  <c r="AI81" i="1"/>
  <c r="AY19" i="1"/>
  <c r="AZ19" i="1"/>
  <c r="BA19" i="1"/>
  <c r="BB19" i="1"/>
  <c r="BC19" i="1"/>
  <c r="AY20" i="1"/>
  <c r="AZ20" i="1"/>
  <c r="BA20" i="1"/>
  <c r="BB20" i="1"/>
  <c r="BC20" i="1"/>
  <c r="AY21" i="1"/>
  <c r="AZ21" i="1"/>
  <c r="BA21" i="1"/>
  <c r="BB21" i="1"/>
  <c r="BC21" i="1"/>
  <c r="AY22" i="1"/>
  <c r="AZ22" i="1"/>
  <c r="BA22" i="1"/>
  <c r="BB22" i="1"/>
  <c r="BC22" i="1"/>
  <c r="AY23" i="1"/>
  <c r="AZ23" i="1"/>
  <c r="BA23" i="1"/>
  <c r="BB23" i="1"/>
  <c r="BC23" i="1"/>
  <c r="AY24" i="1"/>
  <c r="AZ24" i="1"/>
  <c r="BA24" i="1"/>
  <c r="BB24" i="1"/>
  <c r="BC24" i="1"/>
  <c r="AY25" i="1"/>
  <c r="AZ25" i="1"/>
  <c r="BA25" i="1"/>
  <c r="BB25" i="1"/>
  <c r="BC25" i="1"/>
  <c r="AY26" i="1"/>
  <c r="AZ26" i="1"/>
  <c r="BA26" i="1"/>
  <c r="BB26" i="1"/>
  <c r="BC26" i="1"/>
  <c r="AY27" i="1"/>
  <c r="AZ27" i="1"/>
  <c r="BA27" i="1"/>
  <c r="BB27" i="1"/>
  <c r="BC27" i="1"/>
  <c r="AY28" i="1"/>
  <c r="AZ28" i="1"/>
  <c r="BA28" i="1"/>
  <c r="BB28" i="1"/>
  <c r="BC28" i="1"/>
  <c r="AY29" i="1"/>
  <c r="AZ29" i="1"/>
  <c r="BA29" i="1"/>
  <c r="BB29" i="1"/>
  <c r="BC29" i="1"/>
  <c r="AY30" i="1"/>
  <c r="AZ30" i="1"/>
  <c r="BA30" i="1"/>
  <c r="BB30" i="1"/>
  <c r="BC30" i="1"/>
  <c r="AY31" i="1"/>
  <c r="AZ31" i="1"/>
  <c r="BA31" i="1"/>
  <c r="BB31" i="1"/>
  <c r="BC31" i="1"/>
  <c r="AY32" i="1"/>
  <c r="AZ32" i="1"/>
  <c r="BA32" i="1"/>
  <c r="BB32" i="1"/>
  <c r="BC32" i="1"/>
  <c r="AY33" i="1"/>
  <c r="AZ33" i="1"/>
  <c r="BA33" i="1"/>
  <c r="BB33" i="1"/>
  <c r="BC33" i="1"/>
  <c r="AY34" i="1"/>
  <c r="AZ34" i="1"/>
  <c r="BA34" i="1"/>
  <c r="BB34" i="1"/>
  <c r="BC34" i="1"/>
  <c r="AY35" i="1"/>
  <c r="AZ35" i="1"/>
  <c r="BA35" i="1"/>
  <c r="BB35" i="1"/>
  <c r="BC35" i="1"/>
  <c r="AY36" i="1"/>
  <c r="AZ36" i="1"/>
  <c r="BA36" i="1"/>
  <c r="BB36" i="1"/>
  <c r="BC36" i="1"/>
  <c r="AY37" i="1"/>
  <c r="AZ37" i="1"/>
  <c r="BA37" i="1"/>
  <c r="BB37" i="1"/>
  <c r="BC37" i="1"/>
  <c r="AY38" i="1"/>
  <c r="AZ38" i="1"/>
  <c r="BA38" i="1"/>
  <c r="BB38" i="1"/>
  <c r="BC38" i="1"/>
  <c r="AY39" i="1"/>
  <c r="AZ39" i="1"/>
  <c r="BA39" i="1"/>
  <c r="BB39" i="1"/>
  <c r="BC39" i="1"/>
  <c r="AY40" i="1"/>
  <c r="AZ40" i="1"/>
  <c r="BA40" i="1"/>
  <c r="BB40" i="1"/>
  <c r="BC40" i="1"/>
  <c r="AY41" i="1"/>
  <c r="AZ41" i="1"/>
  <c r="BA41" i="1"/>
  <c r="BB41" i="1"/>
  <c r="BC41" i="1"/>
  <c r="AY42" i="1"/>
  <c r="AZ42" i="1"/>
  <c r="BA42" i="1"/>
  <c r="BB42" i="1"/>
  <c r="BC42" i="1"/>
  <c r="AY43" i="1"/>
  <c r="AZ43" i="1"/>
  <c r="BA43" i="1"/>
  <c r="BB43" i="1"/>
  <c r="BC43" i="1"/>
  <c r="AY44" i="1"/>
  <c r="AZ44" i="1"/>
  <c r="BA44" i="1"/>
  <c r="BB44" i="1"/>
  <c r="BC44" i="1"/>
  <c r="AY45" i="1"/>
  <c r="AZ45" i="1"/>
  <c r="BA45" i="1"/>
  <c r="BB45" i="1"/>
  <c r="BC45" i="1"/>
  <c r="AY46" i="1"/>
  <c r="AZ46" i="1"/>
  <c r="BA46" i="1"/>
  <c r="BB46" i="1"/>
  <c r="BC46" i="1"/>
  <c r="AY47" i="1"/>
  <c r="AZ47" i="1"/>
  <c r="BA47" i="1"/>
  <c r="BB47" i="1"/>
  <c r="BC47" i="1"/>
  <c r="AY48" i="1"/>
  <c r="AZ48" i="1"/>
  <c r="BA48" i="1"/>
  <c r="BB48" i="1"/>
  <c r="BC48" i="1"/>
  <c r="AY49" i="1"/>
  <c r="AZ49" i="1"/>
  <c r="BA49" i="1"/>
  <c r="BB49" i="1"/>
  <c r="BC49" i="1"/>
  <c r="AY50" i="1"/>
  <c r="AZ50" i="1"/>
  <c r="BA50" i="1"/>
  <c r="BB50" i="1"/>
  <c r="BC50" i="1"/>
  <c r="AY51" i="1"/>
  <c r="AZ51" i="1"/>
  <c r="BA51" i="1"/>
  <c r="BB51" i="1"/>
  <c r="BC51" i="1"/>
  <c r="AY52" i="1"/>
  <c r="AZ52" i="1"/>
  <c r="BA52" i="1"/>
  <c r="BB52" i="1"/>
  <c r="BC52" i="1"/>
  <c r="AY53" i="1"/>
  <c r="AZ53" i="1"/>
  <c r="BA53" i="1"/>
  <c r="BB53" i="1"/>
  <c r="BC53" i="1"/>
  <c r="AY54" i="1"/>
  <c r="AZ54" i="1"/>
  <c r="BA54" i="1"/>
  <c r="BB54" i="1"/>
  <c r="BC54" i="1"/>
  <c r="AY55" i="1"/>
  <c r="AZ55" i="1"/>
  <c r="BA55" i="1"/>
  <c r="BB55" i="1"/>
  <c r="BC55" i="1"/>
  <c r="AY56" i="1"/>
  <c r="AZ56" i="1"/>
  <c r="BA56" i="1"/>
  <c r="BB56" i="1"/>
  <c r="BC56" i="1"/>
  <c r="AY57" i="1"/>
  <c r="AZ57" i="1"/>
  <c r="BA57" i="1"/>
  <c r="BB57" i="1"/>
  <c r="BC57" i="1"/>
  <c r="AY58" i="1"/>
  <c r="AZ58" i="1"/>
  <c r="BA58" i="1"/>
  <c r="BB58" i="1"/>
  <c r="BC58" i="1"/>
  <c r="AY59" i="1"/>
  <c r="AZ59" i="1"/>
  <c r="BA59" i="1"/>
  <c r="BB59" i="1"/>
  <c r="BC59" i="1"/>
  <c r="AY60" i="1"/>
  <c r="AZ60" i="1"/>
  <c r="BA60" i="1"/>
  <c r="BB60" i="1"/>
  <c r="BC60" i="1"/>
  <c r="AY61" i="1"/>
  <c r="AZ61" i="1"/>
  <c r="BA61" i="1"/>
  <c r="BB61" i="1"/>
  <c r="BC61" i="1"/>
  <c r="AY62" i="1"/>
  <c r="AZ62" i="1"/>
  <c r="BA62" i="1"/>
  <c r="BB62" i="1"/>
  <c r="BC62" i="1"/>
  <c r="AY63" i="1"/>
  <c r="AZ63" i="1"/>
  <c r="BA63" i="1"/>
  <c r="BB63" i="1"/>
  <c r="BC63" i="1"/>
  <c r="AY64" i="1"/>
  <c r="AZ64" i="1"/>
  <c r="BA64" i="1"/>
  <c r="BB64" i="1"/>
  <c r="BC64" i="1"/>
  <c r="AY65" i="1"/>
  <c r="AZ65" i="1"/>
  <c r="BA65" i="1"/>
  <c r="BB65" i="1"/>
  <c r="BC65" i="1"/>
  <c r="AY66" i="1"/>
  <c r="AZ66" i="1"/>
  <c r="BA66" i="1"/>
  <c r="BB66" i="1"/>
  <c r="BC66" i="1"/>
  <c r="AY67" i="1"/>
  <c r="AZ67" i="1"/>
  <c r="BA67" i="1"/>
  <c r="BB67" i="1"/>
  <c r="BC67" i="1"/>
  <c r="AY68" i="1"/>
  <c r="AZ68" i="1"/>
  <c r="BA68" i="1"/>
  <c r="BB68" i="1"/>
  <c r="BC68" i="1"/>
  <c r="AY69" i="1"/>
  <c r="AZ69" i="1"/>
  <c r="BA69" i="1"/>
  <c r="BB69" i="1"/>
  <c r="BC69" i="1"/>
  <c r="AY70" i="1"/>
  <c r="AZ70" i="1"/>
  <c r="BA70" i="1"/>
  <c r="BB70" i="1"/>
  <c r="BC70" i="1"/>
  <c r="AY71" i="1"/>
  <c r="AZ71" i="1"/>
  <c r="BA71" i="1"/>
  <c r="BB71" i="1"/>
  <c r="BC71" i="1"/>
  <c r="AY72" i="1"/>
  <c r="AZ72" i="1"/>
  <c r="BA72" i="1"/>
  <c r="BB72" i="1"/>
  <c r="BC72" i="1"/>
  <c r="AY73" i="1"/>
  <c r="AZ73" i="1"/>
  <c r="BA73" i="1"/>
  <c r="BB73" i="1"/>
  <c r="BC73" i="1"/>
  <c r="AY74" i="1"/>
  <c r="AZ74" i="1"/>
  <c r="BA74" i="1"/>
  <c r="BB74" i="1"/>
  <c r="BC74" i="1"/>
  <c r="AY75" i="1"/>
  <c r="AZ75" i="1"/>
  <c r="BA75" i="1"/>
  <c r="BB75" i="1"/>
  <c r="BC75" i="1"/>
  <c r="AY76" i="1"/>
  <c r="AZ76" i="1"/>
  <c r="BA76" i="1"/>
  <c r="BB76" i="1"/>
  <c r="BC76" i="1"/>
  <c r="AY77" i="1"/>
  <c r="AZ77" i="1"/>
  <c r="BA77" i="1"/>
  <c r="BB77" i="1"/>
  <c r="BC77" i="1"/>
  <c r="AY78" i="1"/>
  <c r="AZ78" i="1"/>
  <c r="BA78" i="1"/>
  <c r="BB78" i="1"/>
  <c r="BC78" i="1"/>
  <c r="AY79" i="1"/>
  <c r="AZ79" i="1"/>
  <c r="BA79" i="1"/>
  <c r="BB79" i="1"/>
  <c r="BC79" i="1"/>
  <c r="AY80" i="1"/>
  <c r="AZ80" i="1"/>
  <c r="BA80" i="1"/>
  <c r="BB80" i="1"/>
  <c r="BC80" i="1"/>
  <c r="AY81" i="1"/>
  <c r="AZ81" i="1"/>
  <c r="BA81" i="1"/>
  <c r="BB81" i="1"/>
  <c r="BC81" i="1"/>
  <c r="AN19" i="1"/>
  <c r="AO19" i="1"/>
  <c r="AP19" i="1"/>
  <c r="AQ19" i="1"/>
  <c r="AR19" i="1"/>
  <c r="AV19" i="1"/>
  <c r="AN20" i="1"/>
  <c r="AO20" i="1"/>
  <c r="AP20" i="1"/>
  <c r="AQ20" i="1"/>
  <c r="AR20" i="1"/>
  <c r="AV20" i="1"/>
  <c r="AN21" i="1"/>
  <c r="AO21" i="1"/>
  <c r="AP21" i="1"/>
  <c r="AQ21" i="1"/>
  <c r="AR21" i="1"/>
  <c r="AV21" i="1"/>
  <c r="AN22" i="1"/>
  <c r="AO22" i="1"/>
  <c r="AP22" i="1"/>
  <c r="AQ22" i="1"/>
  <c r="AR22" i="1"/>
  <c r="AV22" i="1"/>
  <c r="AN23" i="1"/>
  <c r="AO23" i="1"/>
  <c r="AP23" i="1"/>
  <c r="AQ23" i="1"/>
  <c r="AR23" i="1"/>
  <c r="AV23" i="1"/>
  <c r="AN24" i="1"/>
  <c r="AO24" i="1"/>
  <c r="AP24" i="1"/>
  <c r="AQ24" i="1"/>
  <c r="AR24" i="1"/>
  <c r="AV24" i="1"/>
  <c r="AN25" i="1"/>
  <c r="AO25" i="1"/>
  <c r="AP25" i="1"/>
  <c r="AQ25" i="1"/>
  <c r="AR25" i="1"/>
  <c r="AV25" i="1"/>
  <c r="AN26" i="1"/>
  <c r="AO26" i="1"/>
  <c r="AP26" i="1"/>
  <c r="AQ26" i="1"/>
  <c r="AR26" i="1"/>
  <c r="AV26" i="1"/>
  <c r="AN27" i="1"/>
  <c r="AO27" i="1"/>
  <c r="AP27" i="1"/>
  <c r="AQ27" i="1"/>
  <c r="AR27" i="1"/>
  <c r="AV27" i="1"/>
  <c r="AN28" i="1"/>
  <c r="AO28" i="1"/>
  <c r="AP28" i="1"/>
  <c r="AQ28" i="1"/>
  <c r="AR28" i="1"/>
  <c r="AV28" i="1"/>
  <c r="AN29" i="1"/>
  <c r="AO29" i="1"/>
  <c r="AP29" i="1"/>
  <c r="AQ29" i="1"/>
  <c r="AR29" i="1"/>
  <c r="AV29" i="1"/>
  <c r="AN30" i="1"/>
  <c r="AO30" i="1"/>
  <c r="AP30" i="1"/>
  <c r="AQ30" i="1"/>
  <c r="AR30" i="1"/>
  <c r="AV30" i="1"/>
  <c r="AN31" i="1"/>
  <c r="AO31" i="1"/>
  <c r="AP31" i="1"/>
  <c r="AQ31" i="1"/>
  <c r="AR31" i="1"/>
  <c r="AV31" i="1"/>
  <c r="AN32" i="1"/>
  <c r="AO32" i="1"/>
  <c r="AP32" i="1"/>
  <c r="AQ32" i="1"/>
  <c r="AR32" i="1"/>
  <c r="AV32" i="1"/>
  <c r="AN33" i="1"/>
  <c r="AO33" i="1"/>
  <c r="AP33" i="1"/>
  <c r="AQ33" i="1"/>
  <c r="AR33" i="1"/>
  <c r="AV33" i="1"/>
  <c r="AN34" i="1"/>
  <c r="AO34" i="1"/>
  <c r="AP34" i="1"/>
  <c r="AQ34" i="1"/>
  <c r="AR34" i="1"/>
  <c r="AV34" i="1"/>
  <c r="AN35" i="1"/>
  <c r="AO35" i="1"/>
  <c r="AP35" i="1"/>
  <c r="AQ35" i="1"/>
  <c r="AR35" i="1"/>
  <c r="AV35" i="1"/>
  <c r="AN36" i="1"/>
  <c r="AO36" i="1"/>
  <c r="AP36" i="1"/>
  <c r="AQ36" i="1"/>
  <c r="AR36" i="1"/>
  <c r="AV36" i="1"/>
  <c r="AN37" i="1"/>
  <c r="AO37" i="1"/>
  <c r="AP37" i="1"/>
  <c r="AQ37" i="1"/>
  <c r="AR37" i="1"/>
  <c r="AV37" i="1"/>
  <c r="AN38" i="1"/>
  <c r="AO38" i="1"/>
  <c r="AP38" i="1"/>
  <c r="AQ38" i="1"/>
  <c r="AR38" i="1"/>
  <c r="AV38" i="1"/>
  <c r="AN39" i="1"/>
  <c r="AO39" i="1"/>
  <c r="AP39" i="1"/>
  <c r="AQ39" i="1"/>
  <c r="AR39" i="1"/>
  <c r="AV39" i="1"/>
  <c r="AN40" i="1"/>
  <c r="AO40" i="1"/>
  <c r="AP40" i="1"/>
  <c r="AQ40" i="1"/>
  <c r="AR40" i="1"/>
  <c r="AV40" i="1"/>
  <c r="AN41" i="1"/>
  <c r="AO41" i="1"/>
  <c r="AP41" i="1"/>
  <c r="AQ41" i="1"/>
  <c r="AR41" i="1"/>
  <c r="AV41" i="1"/>
  <c r="AN42" i="1"/>
  <c r="AO42" i="1"/>
  <c r="AP42" i="1"/>
  <c r="AQ42" i="1"/>
  <c r="AR42" i="1"/>
  <c r="AV42" i="1"/>
  <c r="AN43" i="1"/>
  <c r="AO43" i="1"/>
  <c r="AP43" i="1"/>
  <c r="AQ43" i="1"/>
  <c r="AR43" i="1"/>
  <c r="AV43" i="1"/>
  <c r="AN44" i="1"/>
  <c r="AO44" i="1"/>
  <c r="AP44" i="1"/>
  <c r="AQ44" i="1"/>
  <c r="AR44" i="1"/>
  <c r="AV44" i="1"/>
  <c r="AN45" i="1"/>
  <c r="AO45" i="1"/>
  <c r="AP45" i="1"/>
  <c r="AQ45" i="1"/>
  <c r="AR45" i="1"/>
  <c r="AV45" i="1"/>
  <c r="AN46" i="1"/>
  <c r="AO46" i="1"/>
  <c r="AP46" i="1"/>
  <c r="AQ46" i="1"/>
  <c r="AR46" i="1"/>
  <c r="AV46" i="1"/>
  <c r="AN47" i="1"/>
  <c r="AO47" i="1"/>
  <c r="AP47" i="1"/>
  <c r="AQ47" i="1"/>
  <c r="AR47" i="1"/>
  <c r="AV47" i="1"/>
  <c r="AN48" i="1"/>
  <c r="AO48" i="1"/>
  <c r="AP48" i="1"/>
  <c r="AQ48" i="1"/>
  <c r="AR48" i="1"/>
  <c r="AV48" i="1"/>
  <c r="AN49" i="1"/>
  <c r="AO49" i="1"/>
  <c r="AP49" i="1"/>
  <c r="AQ49" i="1"/>
  <c r="AR49" i="1"/>
  <c r="AV49" i="1"/>
  <c r="AN50" i="1"/>
  <c r="AO50" i="1"/>
  <c r="AP50" i="1"/>
  <c r="AQ50" i="1"/>
  <c r="AR50" i="1"/>
  <c r="AV50" i="1"/>
  <c r="AN51" i="1"/>
  <c r="AO51" i="1"/>
  <c r="AP51" i="1"/>
  <c r="AQ51" i="1"/>
  <c r="AR51" i="1"/>
  <c r="AV51" i="1"/>
  <c r="AN52" i="1"/>
  <c r="AO52" i="1"/>
  <c r="AP52" i="1"/>
  <c r="AQ52" i="1"/>
  <c r="AR52" i="1"/>
  <c r="AV52" i="1"/>
  <c r="AN53" i="1"/>
  <c r="AO53" i="1"/>
  <c r="AP53" i="1"/>
  <c r="AQ53" i="1"/>
  <c r="AR53" i="1"/>
  <c r="AV53" i="1"/>
  <c r="AN54" i="1"/>
  <c r="AO54" i="1"/>
  <c r="AP54" i="1"/>
  <c r="AQ54" i="1"/>
  <c r="AR54" i="1"/>
  <c r="AV54" i="1"/>
  <c r="AN55" i="1"/>
  <c r="AO55" i="1"/>
  <c r="AP55" i="1"/>
  <c r="AQ55" i="1"/>
  <c r="AR55" i="1"/>
  <c r="AV55" i="1"/>
  <c r="AN56" i="1"/>
  <c r="AO56" i="1"/>
  <c r="AP56" i="1"/>
  <c r="AQ56" i="1"/>
  <c r="AR56" i="1"/>
  <c r="AV56" i="1"/>
  <c r="AN57" i="1"/>
  <c r="AO57" i="1"/>
  <c r="AP57" i="1"/>
  <c r="AQ57" i="1"/>
  <c r="AR57" i="1"/>
  <c r="AV57" i="1"/>
  <c r="AN58" i="1"/>
  <c r="AO58" i="1"/>
  <c r="AP58" i="1"/>
  <c r="AQ58" i="1"/>
  <c r="AR58" i="1"/>
  <c r="AV58" i="1"/>
  <c r="AN59" i="1"/>
  <c r="AO59" i="1"/>
  <c r="AP59" i="1"/>
  <c r="AQ59" i="1"/>
  <c r="AR59" i="1"/>
  <c r="AV59" i="1"/>
  <c r="AN60" i="1"/>
  <c r="AO60" i="1"/>
  <c r="AP60" i="1"/>
  <c r="AQ60" i="1"/>
  <c r="AR60" i="1"/>
  <c r="AV60" i="1"/>
  <c r="AN61" i="1"/>
  <c r="AO61" i="1"/>
  <c r="AP61" i="1"/>
  <c r="AQ61" i="1"/>
  <c r="AR61" i="1"/>
  <c r="AV61" i="1"/>
  <c r="AN62" i="1"/>
  <c r="AO62" i="1"/>
  <c r="AP62" i="1"/>
  <c r="AQ62" i="1"/>
  <c r="AR62" i="1"/>
  <c r="AV62" i="1"/>
  <c r="AN63" i="1"/>
  <c r="AO63" i="1"/>
  <c r="AP63" i="1"/>
  <c r="AQ63" i="1"/>
  <c r="AR63" i="1"/>
  <c r="AV63" i="1"/>
  <c r="AN64" i="1"/>
  <c r="AO64" i="1"/>
  <c r="AP64" i="1"/>
  <c r="AQ64" i="1"/>
  <c r="AR64" i="1"/>
  <c r="AV64" i="1"/>
  <c r="AN65" i="1"/>
  <c r="AO65" i="1"/>
  <c r="AP65" i="1"/>
  <c r="AQ65" i="1"/>
  <c r="AR65" i="1"/>
  <c r="AV65" i="1"/>
  <c r="AN66" i="1"/>
  <c r="AO66" i="1"/>
  <c r="AP66" i="1"/>
  <c r="AQ66" i="1"/>
  <c r="AR66" i="1"/>
  <c r="AV66" i="1"/>
  <c r="AN67" i="1"/>
  <c r="AO67" i="1"/>
  <c r="AP67" i="1"/>
  <c r="AQ67" i="1"/>
  <c r="AR67" i="1"/>
  <c r="AV67" i="1"/>
  <c r="AN68" i="1"/>
  <c r="AO68" i="1"/>
  <c r="AP68" i="1"/>
  <c r="AQ68" i="1"/>
  <c r="AR68" i="1"/>
  <c r="AV68" i="1"/>
  <c r="AN69" i="1"/>
  <c r="AO69" i="1"/>
  <c r="AP69" i="1"/>
  <c r="AQ69" i="1"/>
  <c r="AR69" i="1"/>
  <c r="AV69" i="1"/>
  <c r="AN70" i="1"/>
  <c r="AO70" i="1"/>
  <c r="AP70" i="1"/>
  <c r="AQ70" i="1"/>
  <c r="AR70" i="1"/>
  <c r="AV70" i="1"/>
  <c r="AN71" i="1"/>
  <c r="AO71" i="1"/>
  <c r="AP71" i="1"/>
  <c r="AQ71" i="1"/>
  <c r="AR71" i="1"/>
  <c r="AV71" i="1"/>
  <c r="AN72" i="1"/>
  <c r="AO72" i="1"/>
  <c r="AP72" i="1"/>
  <c r="AQ72" i="1"/>
  <c r="AR72" i="1"/>
  <c r="AV72" i="1"/>
  <c r="AN73" i="1"/>
  <c r="AO73" i="1"/>
  <c r="AP73" i="1"/>
  <c r="AQ73" i="1"/>
  <c r="AR73" i="1"/>
  <c r="AV73" i="1"/>
  <c r="AN74" i="1"/>
  <c r="AO74" i="1"/>
  <c r="AP74" i="1"/>
  <c r="AQ74" i="1"/>
  <c r="AR74" i="1"/>
  <c r="AV74" i="1"/>
  <c r="AN75" i="1"/>
  <c r="AO75" i="1"/>
  <c r="AP75" i="1"/>
  <c r="AQ75" i="1"/>
  <c r="AR75" i="1"/>
  <c r="AV75" i="1"/>
  <c r="AN76" i="1"/>
  <c r="AO76" i="1"/>
  <c r="AP76" i="1"/>
  <c r="AQ76" i="1"/>
  <c r="AR76" i="1"/>
  <c r="AV76" i="1"/>
  <c r="AN77" i="1"/>
  <c r="AO77" i="1"/>
  <c r="AP77" i="1"/>
  <c r="AQ77" i="1"/>
  <c r="AR77" i="1"/>
  <c r="AV77" i="1"/>
  <c r="AN78" i="1"/>
  <c r="AO78" i="1"/>
  <c r="AP78" i="1"/>
  <c r="AQ78" i="1"/>
  <c r="AR78" i="1"/>
  <c r="AV78" i="1"/>
  <c r="AN79" i="1"/>
  <c r="AO79" i="1"/>
  <c r="AP79" i="1"/>
  <c r="AQ79" i="1"/>
  <c r="AR79" i="1"/>
  <c r="AV79" i="1"/>
  <c r="AN80" i="1"/>
  <c r="AO80" i="1"/>
  <c r="AP80" i="1"/>
  <c r="AQ80" i="1"/>
  <c r="AR80" i="1"/>
  <c r="AV80" i="1"/>
  <c r="AN81" i="1"/>
  <c r="AO81" i="1"/>
  <c r="AP81" i="1"/>
  <c r="AQ81" i="1"/>
  <c r="AR81" i="1"/>
  <c r="AV81" i="1"/>
  <c r="P60" i="1"/>
  <c r="S60" i="1"/>
  <c r="V60" i="1"/>
  <c r="Y60" i="1"/>
  <c r="AI60" i="1"/>
  <c r="P61" i="1"/>
  <c r="S61" i="1"/>
  <c r="V61" i="1"/>
  <c r="Y61" i="1"/>
  <c r="AI61" i="1"/>
  <c r="P62" i="1"/>
  <c r="S62" i="1"/>
  <c r="V62" i="1"/>
  <c r="Y62" i="1"/>
  <c r="AI62" i="1"/>
  <c r="P63" i="1"/>
  <c r="S63" i="1"/>
  <c r="V63" i="1"/>
  <c r="Y63" i="1"/>
  <c r="AI63" i="1"/>
  <c r="P64" i="1"/>
  <c r="S64" i="1"/>
  <c r="V64" i="1"/>
  <c r="Y64" i="1"/>
  <c r="AI64" i="1"/>
  <c r="P19" i="1"/>
  <c r="S19" i="1"/>
  <c r="V19" i="1"/>
  <c r="Y19" i="1"/>
  <c r="AI19" i="1"/>
  <c r="P20" i="1"/>
  <c r="S20" i="1"/>
  <c r="V20" i="1"/>
  <c r="Y20" i="1"/>
  <c r="AI20" i="1"/>
  <c r="P21" i="1"/>
  <c r="S21" i="1"/>
  <c r="V21" i="1"/>
  <c r="Y21" i="1"/>
  <c r="AI21" i="1"/>
  <c r="P22" i="1"/>
  <c r="S22" i="1"/>
  <c r="V22" i="1"/>
  <c r="Y22" i="1"/>
  <c r="AI22" i="1"/>
  <c r="P23" i="1"/>
  <c r="S23" i="1"/>
  <c r="V23" i="1"/>
  <c r="Y23" i="1"/>
  <c r="AI23" i="1"/>
  <c r="P24" i="1"/>
  <c r="S24" i="1"/>
  <c r="V24" i="1"/>
  <c r="Y24" i="1"/>
  <c r="AI24" i="1"/>
  <c r="P25" i="1"/>
  <c r="S25" i="1"/>
  <c r="V25" i="1"/>
  <c r="Y25" i="1"/>
  <c r="AI25" i="1"/>
  <c r="P26" i="1"/>
  <c r="S26" i="1"/>
  <c r="V26" i="1"/>
  <c r="Y26" i="1"/>
  <c r="AI26" i="1"/>
  <c r="P27" i="1"/>
  <c r="S27" i="1"/>
  <c r="V27" i="1"/>
  <c r="Y27" i="1"/>
  <c r="AI27" i="1"/>
  <c r="P28" i="1"/>
  <c r="S28" i="1"/>
  <c r="V28" i="1"/>
  <c r="Y28" i="1"/>
  <c r="AI28" i="1"/>
  <c r="P29" i="1"/>
  <c r="S29" i="1"/>
  <c r="V29" i="1"/>
  <c r="Y29" i="1"/>
  <c r="AI29" i="1"/>
  <c r="P30" i="1"/>
  <c r="S30" i="1"/>
  <c r="V30" i="1"/>
  <c r="Y30" i="1"/>
  <c r="AI30" i="1"/>
  <c r="P31" i="1"/>
  <c r="S31" i="1"/>
  <c r="V31" i="1"/>
  <c r="Y31" i="1"/>
  <c r="AI31" i="1"/>
  <c r="P32" i="1"/>
  <c r="S32" i="1"/>
  <c r="V32" i="1"/>
  <c r="Y32" i="1"/>
  <c r="AI32" i="1"/>
  <c r="P33" i="1"/>
  <c r="S33" i="1"/>
  <c r="V33" i="1"/>
  <c r="Y33" i="1"/>
  <c r="AI33" i="1"/>
  <c r="P34" i="1"/>
  <c r="S34" i="1"/>
  <c r="V34" i="1"/>
  <c r="Y34" i="1"/>
  <c r="AI34" i="1"/>
  <c r="P35" i="1"/>
  <c r="S35" i="1"/>
  <c r="V35" i="1"/>
  <c r="Y35" i="1"/>
  <c r="AI35" i="1"/>
  <c r="P36" i="1"/>
  <c r="S36" i="1"/>
  <c r="V36" i="1"/>
  <c r="Y36" i="1"/>
  <c r="AI36" i="1"/>
  <c r="P37" i="1"/>
  <c r="S37" i="1"/>
  <c r="V37" i="1"/>
  <c r="Y37" i="1"/>
  <c r="AI37" i="1"/>
  <c r="P38" i="1"/>
  <c r="S38" i="1"/>
  <c r="V38" i="1"/>
  <c r="Y38" i="1"/>
  <c r="AI38" i="1"/>
  <c r="P39" i="1"/>
  <c r="S39" i="1"/>
  <c r="V39" i="1"/>
  <c r="Y39" i="1"/>
  <c r="AI39" i="1"/>
  <c r="P40" i="1"/>
  <c r="S40" i="1"/>
  <c r="V40" i="1"/>
  <c r="Y40" i="1"/>
  <c r="AI40" i="1"/>
  <c r="P41" i="1"/>
  <c r="S41" i="1"/>
  <c r="V41" i="1"/>
  <c r="Y41" i="1"/>
  <c r="AI41" i="1"/>
  <c r="P42" i="1"/>
  <c r="S42" i="1"/>
  <c r="V42" i="1"/>
  <c r="Y42" i="1"/>
  <c r="AI42" i="1"/>
  <c r="P43" i="1"/>
  <c r="S43" i="1"/>
  <c r="V43" i="1"/>
  <c r="Y43" i="1"/>
  <c r="AI43" i="1"/>
  <c r="P44" i="1"/>
  <c r="S44" i="1"/>
  <c r="V44" i="1"/>
  <c r="Y44" i="1"/>
  <c r="AI44" i="1"/>
  <c r="P45" i="1"/>
  <c r="S45" i="1"/>
  <c r="V45" i="1"/>
  <c r="Y45" i="1"/>
  <c r="AI45" i="1"/>
  <c r="P46" i="1"/>
  <c r="S46" i="1"/>
  <c r="V46" i="1"/>
  <c r="Y46" i="1"/>
  <c r="AI46" i="1"/>
  <c r="P47" i="1"/>
  <c r="S47" i="1"/>
  <c r="V47" i="1"/>
  <c r="Y47" i="1"/>
  <c r="AI47" i="1"/>
  <c r="P48" i="1"/>
  <c r="S48" i="1"/>
  <c r="V48" i="1"/>
  <c r="Y48" i="1"/>
  <c r="AI48" i="1"/>
  <c r="P49" i="1"/>
  <c r="S49" i="1"/>
  <c r="V49" i="1"/>
  <c r="Y49" i="1"/>
  <c r="AI49" i="1"/>
  <c r="P50" i="1"/>
  <c r="S50" i="1"/>
  <c r="V50" i="1"/>
  <c r="Y50" i="1"/>
  <c r="AI50" i="1"/>
  <c r="P51" i="1"/>
  <c r="S51" i="1"/>
  <c r="V51" i="1"/>
  <c r="Y51" i="1"/>
  <c r="AI51" i="1"/>
  <c r="P52" i="1"/>
  <c r="S52" i="1"/>
  <c r="V52" i="1"/>
  <c r="Y52" i="1"/>
  <c r="AI52" i="1"/>
  <c r="P53" i="1"/>
  <c r="S53" i="1"/>
  <c r="V53" i="1"/>
  <c r="Y53" i="1"/>
  <c r="AI53" i="1"/>
  <c r="P54" i="1"/>
  <c r="S54" i="1"/>
  <c r="V54" i="1"/>
  <c r="Y54" i="1"/>
  <c r="AI54" i="1"/>
  <c r="P55" i="1"/>
  <c r="S55" i="1"/>
  <c r="V55" i="1"/>
  <c r="Y55" i="1"/>
  <c r="AI55" i="1"/>
  <c r="P56" i="1"/>
  <c r="S56" i="1"/>
  <c r="V56" i="1"/>
  <c r="Y56" i="1"/>
  <c r="AI56" i="1"/>
  <c r="P57" i="1"/>
  <c r="S57" i="1"/>
  <c r="V57" i="1"/>
  <c r="Y57" i="1"/>
  <c r="AI57" i="1"/>
  <c r="P58" i="1"/>
  <c r="S58" i="1"/>
  <c r="V58" i="1"/>
  <c r="Y58" i="1"/>
  <c r="AI58" i="1"/>
  <c r="P59" i="1"/>
  <c r="S59" i="1"/>
  <c r="V59" i="1"/>
  <c r="Y59" i="1"/>
  <c r="AI59" i="1"/>
  <c r="P65" i="1"/>
  <c r="S65" i="1"/>
  <c r="V65" i="1"/>
  <c r="Y65" i="1"/>
  <c r="AI65" i="1"/>
  <c r="P66" i="1"/>
  <c r="S66" i="1"/>
  <c r="V66" i="1"/>
  <c r="Y66" i="1"/>
  <c r="AI66" i="1"/>
  <c r="P67" i="1"/>
  <c r="S67" i="1"/>
  <c r="V67" i="1"/>
  <c r="Y67" i="1"/>
  <c r="AI67" i="1"/>
  <c r="P68" i="1"/>
  <c r="S68" i="1"/>
  <c r="V68" i="1"/>
  <c r="Y68" i="1"/>
  <c r="AI68" i="1"/>
  <c r="P69" i="1"/>
  <c r="S69" i="1"/>
  <c r="V69" i="1"/>
  <c r="Y69" i="1"/>
  <c r="AI69" i="1"/>
  <c r="P70" i="1"/>
  <c r="S70" i="1"/>
  <c r="V70" i="1"/>
  <c r="Y70" i="1"/>
  <c r="AI70" i="1"/>
  <c r="P71" i="1"/>
  <c r="S71" i="1"/>
  <c r="V71" i="1"/>
  <c r="Y71" i="1"/>
  <c r="AI71" i="1"/>
  <c r="P72" i="1"/>
  <c r="S72" i="1"/>
  <c r="V72" i="1"/>
  <c r="Y72" i="1"/>
  <c r="AI72" i="1"/>
  <c r="P73" i="1"/>
  <c r="S73" i="1"/>
  <c r="V73" i="1"/>
  <c r="Y73" i="1"/>
  <c r="AI73" i="1"/>
  <c r="P74" i="1"/>
  <c r="S74" i="1"/>
  <c r="V74" i="1"/>
  <c r="Y74" i="1"/>
  <c r="AI74" i="1"/>
  <c r="P75" i="1"/>
  <c r="S75" i="1"/>
  <c r="V75" i="1"/>
  <c r="Y75" i="1"/>
  <c r="AI75" i="1"/>
  <c r="P76" i="1"/>
  <c r="S76" i="1"/>
  <c r="V76" i="1"/>
  <c r="Y76" i="1"/>
  <c r="AI76" i="1"/>
  <c r="P77" i="1"/>
  <c r="S77" i="1"/>
  <c r="V77" i="1"/>
  <c r="Y77" i="1"/>
  <c r="AI77" i="1"/>
  <c r="P78" i="1"/>
  <c r="S78" i="1"/>
  <c r="V78" i="1"/>
  <c r="Y78" i="1"/>
  <c r="AI78" i="1"/>
  <c r="P79" i="1"/>
  <c r="S79" i="1"/>
  <c r="V79" i="1"/>
  <c r="Y79" i="1"/>
  <c r="AI79" i="1"/>
  <c r="P80" i="1"/>
  <c r="S80" i="1"/>
  <c r="V80" i="1"/>
  <c r="Y80" i="1"/>
  <c r="AI80" i="1"/>
  <c r="AK72" i="1" l="1"/>
  <c r="AK64" i="1"/>
  <c r="AK48" i="1"/>
  <c r="AK40" i="1"/>
  <c r="AK32" i="1"/>
  <c r="AK46" i="1"/>
  <c r="AK38" i="1"/>
  <c r="AK30" i="1"/>
  <c r="AK22" i="1"/>
  <c r="AK81" i="1"/>
  <c r="AK65" i="1"/>
  <c r="AK49" i="1"/>
  <c r="AK41" i="1"/>
  <c r="AK33" i="1"/>
  <c r="AK25" i="1"/>
  <c r="AK68" i="1"/>
  <c r="AK52" i="1"/>
  <c r="AK36" i="1"/>
  <c r="AK28" i="1"/>
  <c r="AK20" i="1"/>
  <c r="AK71" i="1"/>
  <c r="AK63" i="1"/>
  <c r="AK47" i="1"/>
  <c r="AK39" i="1"/>
  <c r="AK31" i="1"/>
  <c r="AK23" i="1"/>
  <c r="AK69" i="1"/>
  <c r="AK37" i="1"/>
  <c r="AK29" i="1"/>
  <c r="AK21" i="1"/>
  <c r="AK67" i="1"/>
  <c r="AK51" i="1"/>
  <c r="AK35" i="1"/>
  <c r="AK27" i="1"/>
  <c r="AK24" i="1"/>
  <c r="AK19" i="1"/>
  <c r="AW81" i="1"/>
  <c r="AK70" i="1"/>
  <c r="AK66" i="1"/>
  <c r="AK50" i="1"/>
  <c r="AK42" i="1"/>
  <c r="AK34" i="1"/>
  <c r="AK26" i="1"/>
  <c r="AA82" i="1"/>
  <c r="AH33" i="1"/>
  <c r="AJ33" i="1" s="1"/>
  <c r="AH41" i="1"/>
  <c r="AJ41" i="1" s="1"/>
  <c r="AH47" i="1"/>
  <c r="AJ47" i="1" s="1"/>
  <c r="AL47" i="1" s="1"/>
  <c r="AH50" i="1"/>
  <c r="AJ50" i="1" s="1"/>
  <c r="AL50" i="1" s="1"/>
  <c r="AH52" i="1"/>
  <c r="AJ52" i="1" s="1"/>
  <c r="AL52" i="1" s="1"/>
  <c r="AH55" i="1"/>
  <c r="AJ55" i="1" s="1"/>
  <c r="AH59" i="1"/>
  <c r="AJ59" i="1" s="1"/>
  <c r="AH37" i="1"/>
  <c r="AJ37" i="1" s="1"/>
  <c r="AH53" i="1"/>
  <c r="AJ53" i="1" s="1"/>
  <c r="AH58" i="1"/>
  <c r="AJ58" i="1" s="1"/>
  <c r="AH66" i="1"/>
  <c r="AJ66" i="1" s="1"/>
  <c r="AL66" i="1" s="1"/>
  <c r="AH68" i="1"/>
  <c r="AJ68" i="1" s="1"/>
  <c r="AH74" i="1"/>
  <c r="AJ74" i="1" s="1"/>
  <c r="AH75" i="1"/>
  <c r="AJ75" i="1" s="1"/>
  <c r="AH78" i="1"/>
  <c r="AJ78" i="1" s="1"/>
  <c r="AH79" i="1"/>
  <c r="AJ79" i="1" s="1"/>
  <c r="AH80" i="1"/>
  <c r="AJ80" i="1" s="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A89" i="1"/>
  <c r="AH81" i="1"/>
  <c r="AJ81" i="1" s="1"/>
  <c r="AH60" i="1"/>
  <c r="AJ60" i="1" s="1"/>
  <c r="AH61" i="1"/>
  <c r="AJ61" i="1" s="1"/>
  <c r="AH62" i="1"/>
  <c r="AJ62" i="1" s="1"/>
  <c r="AH63" i="1"/>
  <c r="AJ63" i="1" s="1"/>
  <c r="AL63" i="1" s="1"/>
  <c r="AH64" i="1"/>
  <c r="AJ64" i="1" s="1"/>
  <c r="AL64" i="1" s="1"/>
  <c r="AH19" i="1"/>
  <c r="AJ19" i="1" s="1"/>
  <c r="AH20" i="1"/>
  <c r="AJ20" i="1" s="1"/>
  <c r="AH21" i="1"/>
  <c r="AJ21" i="1" s="1"/>
  <c r="AH22" i="1"/>
  <c r="AJ22" i="1" s="1"/>
  <c r="AH23" i="1"/>
  <c r="AJ23" i="1" s="1"/>
  <c r="AH24" i="1"/>
  <c r="AJ24" i="1" s="1"/>
  <c r="AH25" i="1"/>
  <c r="AJ25" i="1" s="1"/>
  <c r="AH26" i="1"/>
  <c r="AJ26" i="1" s="1"/>
  <c r="AH27" i="1"/>
  <c r="AJ27" i="1" s="1"/>
  <c r="AH28" i="1"/>
  <c r="AJ28" i="1" s="1"/>
  <c r="AH29" i="1"/>
  <c r="AJ29" i="1" s="1"/>
  <c r="AH30" i="1"/>
  <c r="AJ30" i="1" s="1"/>
  <c r="AH31" i="1"/>
  <c r="AJ31" i="1" s="1"/>
  <c r="AH32" i="1"/>
  <c r="AJ32" i="1" s="1"/>
  <c r="AH34" i="1"/>
  <c r="AJ34" i="1" s="1"/>
  <c r="AH35" i="1"/>
  <c r="AJ35" i="1" s="1"/>
  <c r="AL35" i="1" s="1"/>
  <c r="AH36" i="1"/>
  <c r="AJ36" i="1" s="1"/>
  <c r="AH38" i="1"/>
  <c r="AJ38" i="1" s="1"/>
  <c r="AH39" i="1"/>
  <c r="AJ39" i="1" s="1"/>
  <c r="AH40" i="1"/>
  <c r="AJ40" i="1" s="1"/>
  <c r="AH43" i="1"/>
  <c r="AJ43" i="1" s="1"/>
  <c r="AH44" i="1"/>
  <c r="AJ44" i="1" s="1"/>
  <c r="AH45" i="1"/>
  <c r="AJ45" i="1" s="1"/>
  <c r="AH46" i="1"/>
  <c r="AJ46" i="1" s="1"/>
  <c r="AL46" i="1" s="1"/>
  <c r="AH48" i="1"/>
  <c r="AJ48" i="1" s="1"/>
  <c r="AH49" i="1"/>
  <c r="AJ49" i="1" s="1"/>
  <c r="AH54" i="1"/>
  <c r="AJ54" i="1" s="1"/>
  <c r="AH56" i="1"/>
  <c r="AJ56" i="1" s="1"/>
  <c r="AH57" i="1"/>
  <c r="AJ57" i="1" s="1"/>
  <c r="AH65" i="1"/>
  <c r="AJ65" i="1" s="1"/>
  <c r="AL65" i="1" s="1"/>
  <c r="AH70" i="1"/>
  <c r="AJ70" i="1" s="1"/>
  <c r="AL70" i="1" s="1"/>
  <c r="AH72" i="1"/>
  <c r="AJ72" i="1" s="1"/>
  <c r="AL72" i="1" s="1"/>
  <c r="AH77" i="1"/>
  <c r="AJ77" i="1" s="1"/>
  <c r="AH42" i="1"/>
  <c r="AJ42" i="1" s="1"/>
  <c r="AH51" i="1"/>
  <c r="AJ51" i="1" s="1"/>
  <c r="AH67" i="1"/>
  <c r="AJ67" i="1" s="1"/>
  <c r="AH69" i="1"/>
  <c r="AJ69" i="1" s="1"/>
  <c r="AH71" i="1"/>
  <c r="AJ71" i="1" s="1"/>
  <c r="AH73" i="1"/>
  <c r="AJ73" i="1" s="1"/>
  <c r="AH76" i="1"/>
  <c r="AJ76" i="1" s="1"/>
  <c r="BC88" i="1"/>
  <c r="BB88" i="1"/>
  <c r="BA88" i="1"/>
  <c r="AZ88" i="1"/>
  <c r="AY88" i="1"/>
  <c r="AV88" i="1"/>
  <c r="AR88" i="1"/>
  <c r="AQ88" i="1"/>
  <c r="AP88" i="1"/>
  <c r="AO88" i="1"/>
  <c r="AN88" i="1"/>
  <c r="AI88" i="1"/>
  <c r="Y88" i="1"/>
  <c r="X88" i="1"/>
  <c r="V88" i="1"/>
  <c r="U88" i="1"/>
  <c r="S88" i="1"/>
  <c r="R88" i="1"/>
  <c r="P88" i="1"/>
  <c r="O88" i="1"/>
  <c r="M88" i="1"/>
  <c r="AF88" i="1" s="1"/>
  <c r="L88" i="1"/>
  <c r="BC87" i="1"/>
  <c r="BB87" i="1"/>
  <c r="BA87" i="1"/>
  <c r="AZ87" i="1"/>
  <c r="AY87" i="1"/>
  <c r="AV87" i="1"/>
  <c r="AR87" i="1"/>
  <c r="AQ87" i="1"/>
  <c r="AP87" i="1"/>
  <c r="AO87" i="1"/>
  <c r="AN87" i="1"/>
  <c r="AI87" i="1"/>
  <c r="Y87" i="1"/>
  <c r="X87" i="1"/>
  <c r="V87" i="1"/>
  <c r="U87" i="1"/>
  <c r="S87" i="1"/>
  <c r="R87" i="1"/>
  <c r="P87" i="1"/>
  <c r="O87" i="1"/>
  <c r="M87" i="1"/>
  <c r="L87" i="1"/>
  <c r="BC18" i="1"/>
  <c r="BB18" i="1"/>
  <c r="BA18" i="1"/>
  <c r="AZ18" i="1"/>
  <c r="AY18" i="1"/>
  <c r="AV18" i="1"/>
  <c r="AQ18" i="1"/>
  <c r="AO18" i="1"/>
  <c r="AN18" i="1"/>
  <c r="AI18" i="1"/>
  <c r="Y18" i="1"/>
  <c r="V18" i="1"/>
  <c r="P18" i="1"/>
  <c r="AE18" i="1" s="1"/>
  <c r="AE82" i="1" s="1"/>
  <c r="AF87" i="1" l="1"/>
  <c r="AL51" i="1"/>
  <c r="AL49" i="1"/>
  <c r="AL38" i="1"/>
  <c r="AL30" i="1"/>
  <c r="AL25" i="1"/>
  <c r="AL33" i="1"/>
  <c r="AL34" i="1"/>
  <c r="AK88" i="1"/>
  <c r="AK87" i="1"/>
  <c r="AW88" i="1"/>
  <c r="AL41" i="1"/>
  <c r="AL81" i="1"/>
  <c r="AL32" i="1"/>
  <c r="AW87" i="1"/>
  <c r="AL40" i="1"/>
  <c r="AH88" i="1"/>
  <c r="AJ88" i="1" s="1"/>
  <c r="AB89" i="1"/>
  <c r="AL71" i="1"/>
  <c r="AL68" i="1"/>
  <c r="AL36" i="1"/>
  <c r="AL27" i="1"/>
  <c r="AL19" i="1"/>
  <c r="AL69" i="1"/>
  <c r="AL67" i="1"/>
  <c r="AL22" i="1"/>
  <c r="AL26" i="1"/>
  <c r="AL24" i="1"/>
  <c r="AL31" i="1"/>
  <c r="AL23" i="1"/>
  <c r="AL29" i="1"/>
  <c r="AL21" i="1"/>
  <c r="AL37" i="1"/>
  <c r="AL42" i="1"/>
  <c r="AL28" i="1"/>
  <c r="AL20" i="1"/>
  <c r="AK18" i="1"/>
  <c r="AL48" i="1"/>
  <c r="AL39" i="1"/>
  <c r="AW18" i="1"/>
  <c r="AK59" i="1"/>
  <c r="AL59" i="1" s="1"/>
  <c r="AK45" i="1"/>
  <c r="AL45" i="1" s="1"/>
  <c r="AK56" i="1"/>
  <c r="AL56" i="1" s="1"/>
  <c r="X89" i="1"/>
  <c r="AK58" i="1"/>
  <c r="AL58" i="1" s="1"/>
  <c r="AK57" i="1"/>
  <c r="AL57" i="1" s="1"/>
  <c r="AK73" i="1"/>
  <c r="AL73" i="1" s="1"/>
  <c r="AK55" i="1"/>
  <c r="AL55" i="1" s="1"/>
  <c r="AK75" i="1"/>
  <c r="AL75" i="1" s="1"/>
  <c r="AK60" i="1"/>
  <c r="AL60" i="1" s="1"/>
  <c r="M89" i="1"/>
  <c r="U82" i="1"/>
  <c r="P82" i="1"/>
  <c r="AK62" i="1"/>
  <c r="AL62" i="1" s="1"/>
  <c r="AK78" i="1"/>
  <c r="AL78" i="1" s="1"/>
  <c r="O89" i="1"/>
  <c r="AK76" i="1"/>
  <c r="AL76" i="1" s="1"/>
  <c r="AK61" i="1"/>
  <c r="AL61" i="1" s="1"/>
  <c r="AK74" i="1"/>
  <c r="AL74" i="1" s="1"/>
  <c r="V82" i="1"/>
  <c r="R82" i="1"/>
  <c r="AK43" i="1"/>
  <c r="AL43" i="1" s="1"/>
  <c r="AK53" i="1"/>
  <c r="AL53" i="1" s="1"/>
  <c r="P89" i="1"/>
  <c r="Y89" i="1"/>
  <c r="AK80" i="1"/>
  <c r="AL80" i="1" s="1"/>
  <c r="AK77" i="1"/>
  <c r="AL77" i="1" s="1"/>
  <c r="R89" i="1"/>
  <c r="Y82" i="1"/>
  <c r="S89" i="1"/>
  <c r="O82" i="1"/>
  <c r="AK44" i="1"/>
  <c r="AL44" i="1" s="1"/>
  <c r="AK79" i="1"/>
  <c r="AL79" i="1" s="1"/>
  <c r="U89" i="1"/>
  <c r="X82" i="1"/>
  <c r="S82" i="1"/>
  <c r="AK54" i="1"/>
  <c r="AL54" i="1" s="1"/>
  <c r="V89" i="1"/>
  <c r="M82" i="1"/>
  <c r="L82" i="1"/>
  <c r="L89" i="1"/>
  <c r="AB82" i="1" l="1"/>
  <c r="AH18" i="1"/>
  <c r="AJ18" i="1" s="1"/>
  <c r="AJ82" i="1" s="1"/>
  <c r="AL88" i="1"/>
  <c r="AL18" i="1" l="1"/>
  <c r="AL82" i="1" s="1"/>
  <c r="AF82" i="1"/>
  <c r="AF89" i="1"/>
  <c r="AH87" i="1"/>
  <c r="AJ87" i="1" s="1"/>
  <c r="AJ89" i="1" l="1"/>
  <c r="AL87" i="1"/>
  <c r="AL89" i="1" s="1"/>
</calcChain>
</file>

<file path=xl/sharedStrings.xml><?xml version="1.0" encoding="utf-8"?>
<sst xmlns="http://schemas.openxmlformats.org/spreadsheetml/2006/main" count="511" uniqueCount="221">
  <si>
    <t>De ritten, rittijden, tussentijdse verplaatsingen, wachttijden en reisuren zijn opgenomen als fictieve situatie. Er zijn geen rechten te ontlenen aan deze aantallen.</t>
  </si>
  <si>
    <t>Inschrijver dient de oranje gearceerde cellen in te vullen</t>
  </si>
  <si>
    <t xml:space="preserve"> </t>
  </si>
  <si>
    <t>Type bus</t>
  </si>
  <si>
    <t>Maximaal aantal personen</t>
  </si>
  <si>
    <t>Maximaal te hanteren minimumtarief</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</si>
  <si>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</si>
  <si>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</si>
  <si>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</si>
  <si>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</si>
  <si>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</si>
  <si>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</si>
  <si>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</si>
  <si>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</si>
  <si>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</si>
  <si>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</si>
  <si>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</si>
  <si>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</si>
  <si>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</si>
  <si>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</si>
  <si>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</si>
  <si>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</si>
  <si>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</si>
  <si>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</si>
  <si>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</si>
  <si>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</si>
  <si>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</si>
  <si>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</si>
  <si>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</si>
  <si>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Reisdatum</t>
  </si>
  <si>
    <t>Vertrektijd naar bestemming 
(heenweg)</t>
  </si>
  <si>
    <t>Aankomsttijd op vertrekplaats (terugweg)</t>
  </si>
  <si>
    <t>Aantal km (retour)</t>
  </si>
  <si>
    <t>Tussentijdse verplaatsingen</t>
  </si>
  <si>
    <t>Wachturen (fictief)</t>
  </si>
  <si>
    <t>Reisuren per bus (fictief)</t>
  </si>
  <si>
    <t>Aantal type 1</t>
  </si>
  <si>
    <t>km prijs</t>
  </si>
  <si>
    <t>Inzet prijs</t>
  </si>
  <si>
    <t>Aantal type 2</t>
  </si>
  <si>
    <t>Aantal type 3</t>
  </si>
  <si>
    <t>Aantal type 4</t>
  </si>
  <si>
    <t>Aantal type 5</t>
  </si>
  <si>
    <t>Kosten per rit</t>
  </si>
  <si>
    <t>Wachttarief</t>
  </si>
  <si>
    <t>Totaal incl. wachttarief</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</si>
  <si>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</si>
  <si>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</si>
  <si>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</si>
  <si>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</si>
  <si>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</si>
  <si>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</si>
  <si>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</si>
  <si>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</si>
  <si>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</si>
  <si>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</si>
  <si>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</si>
  <si>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</si>
  <si>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</si>
  <si>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</si>
  <si>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</si>
  <si>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Periode</t>
  </si>
  <si>
    <t>Aankomsttijd bij vertrekplaats
(terugweg)</t>
  </si>
  <si>
    <t>Wachturen</t>
  </si>
  <si>
    <t>Inzeturen per bus</t>
  </si>
  <si>
    <t>Totaalprijs meerdaagse ritten</t>
  </si>
  <si>
    <t>Totaal meerdaagse ritten Nederland en Buitenland</t>
  </si>
  <si>
    <t>Naam inschrijver</t>
  </si>
  <si>
    <t>Naam ondertekenaar</t>
  </si>
  <si>
    <t>Handtekening</t>
  </si>
  <si>
    <t>Datum</t>
  </si>
  <si>
    <t>Seizoenskorting per maand (%)</t>
  </si>
  <si>
    <t>Prijs per km exclusief  btw</t>
  </si>
  <si>
    <t>Minimumtarief excl. btw</t>
  </si>
  <si>
    <t>Uurtarief 
chauffeur excl. btw</t>
  </si>
  <si>
    <t>Wachttarief per uur excl. btw</t>
  </si>
  <si>
    <t>Toelichting Calculatieblad</t>
  </si>
  <si>
    <t>Toelichting op het invullen: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</si>
  <si>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AO. Hierin is deze conclusie opgenomen. Indien niet alle te vervoeren personen mee kunnen in een betreffende rit, wordt in kolom AO de cel roodgekleurd met een minteken en een aantal (zie voorbeeld aan het einde van deze regel). Dit aantal geeft aan hoeveel personen niet mee kunnen bij de betreffende rit. Als dit voorkomt, dient inschrijver een aanpassing te doen in het 'aantal per type' totdat de cel in kolom AO niet meer negatief/roodgekleurd is.</t>
  </si>
  <si>
    <t>De oranje velden 'prijs per km', 'minimumtarief t.b.v. ééndaagse ritten', 'wachttarief per uur' en 'inzet uurtarief chauffeur' moeten allemaal ingevuld te worden, ook als inschrijver van een bepaald type bus in eerste instantie geen gebruik maakt. Indien inschrijver niet beschikt over bussen in een bepaalde categorie dan hoeft inschrijver dit niet in te vullen, deze worden in de praktijk ook niet ingezet.</t>
  </si>
  <si>
    <t>Toelichting op de begrippen</t>
  </si>
  <si>
    <t>Begrip</t>
  </si>
  <si>
    <t>Toelichting</t>
  </si>
  <si>
    <t>Prijs per km</t>
  </si>
  <si>
    <t>Prijs per kilometer per type bus. Dit tarief bestaat uit de componenten brandstof, afschrijving en onderhoud, overhead en winst.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</si>
  <si>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Minimumtarief</t>
  </si>
  <si>
    <t>Wachttarief per uur</t>
  </si>
  <si>
    <t>Het wachttarief per uur is het tarief voor de uren waarop de chauffeur (na de heenweg en voor de terugweg van de rit) dient te wachten. Meer- of minder wachturen worden afgerekend tegen het door inschrijver geoffreerde tarief voor de betreffende type bus.</t>
  </si>
  <si>
    <t>Uurtarief chauffeur</t>
  </si>
  <si>
    <t>Het uurtarief van de chauffeur. Het uurtarief bestaat uit de componenten salaris en sociale lasten. Meer- of minderuren worden afgerekend tegen het door inschrijver geoffreerde uurtarief. Facturering vindt plaats op basis van het aantal daadwerkelijk ingezette uren vermenigvuldigd met het door inschrijver geoffreerde uurtarief.</t>
  </si>
  <si>
    <t>Geeft per rit aan of de bus tussentijds verplaatst.</t>
  </si>
  <si>
    <t>Seizoenskorting per maand</t>
  </si>
  <si>
    <t>De korting (indien van toepassing) die van toepassing is per maand waarin de rit gereden wordt en in mindering wordt gebracht op het totaalbedrag voor de betreffende rit. De korting is niet van toepassing op het minimumtarief</t>
  </si>
  <si>
    <t>Uitgangspunten</t>
  </si>
  <si>
    <t>Dagrit</t>
  </si>
  <si>
    <t>Rit waarbij op één dag leerlingen/medewerkers gebracht worden naar een bestemming en op de dezelfde dag weer teruggebracht worden naar de locatie van Opdrachtgever. De tussenliggende uren (tussen de heen- en terugrit) worden op basis van het wachttarief per uur in rekening gebracht. Indien er tussentijds vervoer nodig is (voor lokale verplaatsingen), dan worden de werkelijke kilometers en werkelijke aantal inzeturen berekend.</t>
  </si>
  <si>
    <t>Breng- of haalrit</t>
  </si>
  <si>
    <t>Bij een breng of haalrit, waar de groep alleen gebracht of alleen gehaald moet worden (bijvoorbeeld naar of van een luchthaven) worden de werkelijke kilometers en werkelijke inzeturen op basis van een retour (school - bestemming - school) in rekening gebracht.</t>
  </si>
  <si>
    <t>Wageningen</t>
  </si>
  <si>
    <t>maart</t>
  </si>
  <si>
    <t>Kesteren</t>
  </si>
  <si>
    <t>Rhenen</t>
  </si>
  <si>
    <t>Rheeze</t>
  </si>
  <si>
    <t>Ede</t>
  </si>
  <si>
    <t>Veenendaal</t>
  </si>
  <si>
    <t>Heelsum</t>
  </si>
  <si>
    <t>Lienden</t>
  </si>
  <si>
    <t>Elst</t>
  </si>
  <si>
    <t>Willingen</t>
  </si>
  <si>
    <t>Katwijk aan Zee</t>
  </si>
  <si>
    <t>'s-Hertogenbosch</t>
  </si>
  <si>
    <t>Arnhem</t>
  </si>
  <si>
    <t>Nijmegen</t>
  </si>
  <si>
    <t>Gouda</t>
  </si>
  <si>
    <t>Utrecht</t>
  </si>
  <si>
    <t>Eindhoven</t>
  </si>
  <si>
    <t>'s-Gravenhage</t>
  </si>
  <si>
    <t>Deventer</t>
  </si>
  <si>
    <t>Amsterdam</t>
  </si>
  <si>
    <t>Ulft</t>
  </si>
  <si>
    <t>Soest</t>
  </si>
  <si>
    <t>Keulen</t>
  </si>
  <si>
    <t>Biddinghuizen</t>
  </si>
  <si>
    <t>Garderen</t>
  </si>
  <si>
    <t>Mendig</t>
  </si>
  <si>
    <t>Kaatsheuvel</t>
  </si>
  <si>
    <t>Buren</t>
  </si>
  <si>
    <t>Bottrop</t>
  </si>
  <si>
    <t>Wijchen</t>
  </si>
  <si>
    <t>Noordwijk</t>
  </si>
  <si>
    <t>Hoogeveen</t>
  </si>
  <si>
    <t>Zwolle</t>
  </si>
  <si>
    <t>Oberhausen</t>
  </si>
  <si>
    <t>Landgraaf</t>
  </si>
  <si>
    <t>Köln</t>
  </si>
  <si>
    <t>Brussel</t>
  </si>
  <si>
    <t>Luik</t>
  </si>
  <si>
    <t>Neuss</t>
  </si>
  <si>
    <t>Essen</t>
  </si>
  <si>
    <t>06:00</t>
  </si>
  <si>
    <t>23:00</t>
  </si>
  <si>
    <t>07:45</t>
  </si>
  <si>
    <t>17:00</t>
  </si>
  <si>
    <t>11:30</t>
  </si>
  <si>
    <t>17:30</t>
  </si>
  <si>
    <t>12:15</t>
  </si>
  <si>
    <t>16:15</t>
  </si>
  <si>
    <t>12:00</t>
  </si>
  <si>
    <t>16:30</t>
  </si>
  <si>
    <t>09:15</t>
  </si>
  <si>
    <t>16:00</t>
  </si>
  <si>
    <t>10:00</t>
  </si>
  <si>
    <t>15:00</t>
  </si>
  <si>
    <t>07:00</t>
  </si>
  <si>
    <t>10:15</t>
  </si>
  <si>
    <t>18:45</t>
  </si>
  <si>
    <t>15:15</t>
  </si>
  <si>
    <t>12:45</t>
  </si>
  <si>
    <t>13:30</t>
  </si>
  <si>
    <t>09:00</t>
  </si>
  <si>
    <t>08:30</t>
  </si>
  <si>
    <t>13:15</t>
  </si>
  <si>
    <t>19:00</t>
  </si>
  <si>
    <t>14:30</t>
  </si>
  <si>
    <t>10:30</t>
  </si>
  <si>
    <t>13:00</t>
  </si>
  <si>
    <t>07:30</t>
  </si>
  <si>
    <t>18:30</t>
  </si>
  <si>
    <t>08:45</t>
  </si>
  <si>
    <t>13:45</t>
  </si>
  <si>
    <t>06:30</t>
  </si>
  <si>
    <t>20:00</t>
  </si>
  <si>
    <t>19:15</t>
  </si>
  <si>
    <t>08:15</t>
  </si>
  <si>
    <t>20:15</t>
  </si>
  <si>
    <t>09:30</t>
  </si>
  <si>
    <t>17:15</t>
  </si>
  <si>
    <t>19:45</t>
  </si>
  <si>
    <t>17:45</t>
  </si>
  <si>
    <t>22:00</t>
  </si>
  <si>
    <t>18:00</t>
  </si>
  <si>
    <t>11:00</t>
  </si>
  <si>
    <t>11:10</t>
  </si>
  <si>
    <t>07:55</t>
  </si>
  <si>
    <t>11:20</t>
  </si>
  <si>
    <t>07:50</t>
  </si>
  <si>
    <t>11:25</t>
  </si>
  <si>
    <t>07:40</t>
  </si>
  <si>
    <t>11:15</t>
  </si>
  <si>
    <t>14:45</t>
  </si>
  <si>
    <t>08:00</t>
  </si>
  <si>
    <t>15:45</t>
  </si>
  <si>
    <t>21:30</t>
  </si>
  <si>
    <t>21:00</t>
  </si>
  <si>
    <t>19:30</t>
  </si>
  <si>
    <t>april</t>
  </si>
  <si>
    <t>september</t>
  </si>
  <si>
    <t>Caen (FR) 7 daagse</t>
  </si>
  <si>
    <t>januari</t>
  </si>
  <si>
    <t>februari</t>
  </si>
  <si>
    <t>mei</t>
  </si>
  <si>
    <t>juni</t>
  </si>
  <si>
    <t>juli</t>
  </si>
  <si>
    <t>oktober</t>
  </si>
  <si>
    <t>november</t>
  </si>
  <si>
    <t>december</t>
  </si>
  <si>
    <t>Prijzen zijn exclusief btw</t>
  </si>
  <si>
    <t>Anthisnes (BE) 4 daagse</t>
  </si>
  <si>
    <t>Prijzenblad Busvervoer Pantarijn</t>
  </si>
  <si>
    <t>E-bus type 1</t>
  </si>
  <si>
    <t>E-bus type 2</t>
  </si>
  <si>
    <t>Aantal E-bus type 1</t>
  </si>
  <si>
    <t>Aantal E-bus type 2</t>
  </si>
  <si>
    <t>Type E-bus 1</t>
  </si>
  <si>
    <t>Type E-bus 2</t>
  </si>
  <si>
    <t>Aantal E-Bus type 1</t>
  </si>
  <si>
    <t>Aantal E-Bus type 2</t>
  </si>
  <si>
    <t xml:space="preserve"> E-bus type 1</t>
  </si>
  <si>
    <t xml:space="preserve"> E-bus type 2</t>
  </si>
  <si>
    <t xml:space="preserve">Tussentijdse verplaatsingen </t>
  </si>
  <si>
    <r>
      <t xml:space="preserve">Het tarief dat minimaal in rekening wordt gebracht voor de inzet van de betreffende bus.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
    </r>
    <r>
      <rPr>
        <sz val="10"/>
        <color theme="9"/>
        <rFont val="Arial"/>
        <family val="2"/>
      </rPr>
      <t>▪Type 1 (0 t/m 20 personen):   € 250,-
▪Type 2 (21 t/m 50 personen): € 325,-
▪Type 3 (51 t/m 60 personen): € 350,-
▪Type 4 (61 t/m 70 personen): € 400,-
▪Type 5 (71 t/m 92 personen): € 450,-
▪Type e-bus 1:  € 350,-
▪Type e-bus 2:  € 350,-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</si>
</sst>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_ * #,##0.0_ ;_ * \-#,##0.0_ ;_ * &quot;-&quot;??_ ;_ @_ "/>
    <numFmt numFmtId="166" formatCode="[$-413]mmmm/yy;@"/>
  </numFmts>
  <fonts count="16" x14ac:knownFonts="1">
    <font>
      <sz val="11"/>
      <color theme="1"/>
      <name val="Aptos Narrow"/>
      <family val="2"/>
      <scheme val="minor"/>
    </font>
    <font>
      <sz val="11"/>
      <color theme="1"/>
      <name val="Aptos Narrow"/>
      <family val="2"/>
      <scheme val="minor"/>
    </font>
    <font>
      <b/>
      <sz val="9"/>
      <name val="Aptos"/>
      <family val="2"/>
    </font>
    <font>
      <sz val="9"/>
      <name val="Aptos"/>
      <family val="2"/>
    </font>
    <font>
      <i/>
      <sz val="9"/>
      <name val="Aptos"/>
      <family val="2"/>
    </font>
    <font>
      <b/>
      <sz val="9"/>
      <color theme="0"/>
      <name val="Aptos"/>
      <family val="2"/>
    </font>
    <font>
      <sz val="10"/>
      <name val="Arial"/>
      <family val="2"/>
    </font>
    <font>
      <sz val="9"/>
      <color rgb="FFFF0000"/>
      <name val="Aptos"/>
      <family val="2"/>
    </font>
    <font>
      <sz val="9"/>
      <name val="Arial"/>
      <family val="2"/>
    </font>
    <font>
      <b/>
      <sz val="9"/>
      <color indexed="9"/>
      <name val="Aptos"/>
      <family val="2"/>
    </font>
    <font>
      <b/>
      <sz val="14"/>
      <name val="Arial"/>
      <family val="2"/>
    </font>
    <font>
      <b/>
      <u/>
      <sz val="10"/>
      <name val="Arial"/>
      <family val="2"/>
    </font>
    <font>
      <sz val="10"/>
      <name val="Arial"/>
    </font>
    <font>
      <b/>
      <sz val="10"/>
      <name val="Arial"/>
      <family val="2"/>
    </font>
    <font>
      <sz val="10"/>
      <color theme="9"/>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2B4155"/>
        <bgColor indexed="64"/>
      </patternFill>
    </fill>
    <fill>
      <patternFill patternType="solid">
        <fgColor theme="9"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xf numFmtId="0" fontId="12" fillId="0" borderId="0"/>
    <xf numFmtId="44" fontId="1" fillId="0" borderId="0" applyFont="0" applyFill="0" applyBorder="0" applyAlignment="0" applyProtection="0"/>
  </cellStyleXfs>
  <cellXfs count="100">
    <xf numFmtId="0" fontId="0" fillId="0" borderId="0" xfId="0"/>
    <xf numFmtId="0" fontId="3" fillId="0" borderId="0" xfId="0" applyFont="1"/>
    <xf numFmtId="0" fontId="3" fillId="0" borderId="0" xfId="0" applyFont="1" applyAlignment="1">
      <alignment horizontal="center"/>
    </xf>
    <xf numFmtId="164" fontId="3" fillId="3" borderId="1" xfId="0" applyNumberFormat="1" applyFont="1" applyFill="1" applyBorder="1" applyAlignment="1" applyProtection="1">
      <alignment vertical="center"/>
      <protection locked="0"/>
    </xf>
    <xf numFmtId="10" fontId="3" fillId="3" borderId="4" xfId="2" applyNumberFormat="1" applyFont="1" applyFill="1" applyBorder="1" applyAlignment="1" applyProtection="1">
      <alignment horizontal="center" vertical="center"/>
      <protection locked="0"/>
    </xf>
    <xf numFmtId="10" fontId="3" fillId="3" borderId="1" xfId="2"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6" fillId="0" borderId="0" xfId="3"/>
    <xf numFmtId="0" fontId="6" fillId="0" borderId="0" xfId="3" applyAlignment="1">
      <alignment horizontal="center" vertical="center"/>
    </xf>
    <xf numFmtId="0" fontId="8" fillId="0" borderId="0" xfId="3" applyFont="1"/>
    <xf numFmtId="0" fontId="6" fillId="0" borderId="0" xfId="3" applyAlignment="1">
      <alignment horizontal="left"/>
    </xf>
    <xf numFmtId="10" fontId="3" fillId="2" borderId="0" xfId="2" applyNumberFormat="1" applyFont="1" applyFill="1" applyBorder="1" applyAlignment="1" applyProtection="1">
      <alignment horizontal="center" vertical="center"/>
    </xf>
    <xf numFmtId="43" fontId="3" fillId="2" borderId="1" xfId="1" applyFont="1" applyFill="1" applyBorder="1" applyProtection="1"/>
    <xf numFmtId="165" fontId="3" fillId="2" borderId="1" xfId="1" applyNumberFormat="1" applyFont="1" applyFill="1" applyBorder="1" applyProtection="1"/>
    <xf numFmtId="44" fontId="3" fillId="3" borderId="1" xfId="5" applyFont="1" applyFill="1" applyBorder="1" applyAlignment="1" applyProtection="1">
      <alignment vertical="center"/>
      <protection locked="0"/>
    </xf>
    <xf numFmtId="0" fontId="2" fillId="3" borderId="1" xfId="0" applyFont="1" applyFill="1" applyBorder="1" applyAlignment="1" applyProtection="1">
      <alignment horizontal="left" vertical="center"/>
      <protection locked="0"/>
    </xf>
    <xf numFmtId="0" fontId="6" fillId="0" borderId="0" xfId="4" applyFont="1" applyAlignment="1">
      <alignment horizontal="left" vertical="center" wrapText="1"/>
    </xf>
    <xf numFmtId="0" fontId="6" fillId="0" borderId="0" xfId="4" applyFont="1" applyAlignment="1">
      <alignment horizontal="left"/>
    </xf>
    <xf numFmtId="0" fontId="12" fillId="0" borderId="0" xfId="4" applyAlignment="1">
      <alignment horizontal="left"/>
    </xf>
    <xf numFmtId="0" fontId="2" fillId="2" borderId="0" xfId="0" applyFont="1" applyFill="1" applyProtection="1"/>
    <xf numFmtId="0" fontId="2" fillId="0" borderId="0" xfId="0" applyFont="1" applyProtection="1"/>
    <xf numFmtId="0" fontId="3" fillId="0" borderId="0" xfId="0" applyFont="1" applyAlignment="1" applyProtection="1">
      <alignment horizontal="left"/>
    </xf>
    <xf numFmtId="0" fontId="4" fillId="0" borderId="0" xfId="0" applyFont="1" applyProtection="1"/>
    <xf numFmtId="0" fontId="3" fillId="0" borderId="0" xfId="0" applyFont="1" applyProtection="1"/>
    <xf numFmtId="0" fontId="3" fillId="2" borderId="0" xfId="0" applyFont="1" applyFill="1" applyProtection="1"/>
    <xf numFmtId="14" fontId="2" fillId="0" borderId="0" xfId="0" applyNumberFormat="1" applyFont="1" applyAlignment="1" applyProtection="1">
      <alignment horizontal="left"/>
    </xf>
    <xf numFmtId="0" fontId="3" fillId="0" borderId="0" xfId="0" applyFont="1" applyAlignment="1" applyProtection="1">
      <alignment horizontal="center"/>
    </xf>
    <xf numFmtId="0" fontId="3" fillId="3" borderId="1" xfId="0" applyFont="1" applyFill="1" applyBorder="1" applyProtection="1"/>
    <xf numFmtId="0" fontId="3" fillId="0" borderId="0" xfId="0" applyFont="1" applyAlignment="1" applyProtection="1">
      <alignment wrapText="1"/>
    </xf>
    <xf numFmtId="0" fontId="5" fillId="4" borderId="2" xfId="0" applyFont="1" applyFill="1" applyBorder="1" applyAlignment="1" applyProtection="1">
      <alignment vertical="center"/>
    </xf>
    <xf numFmtId="0" fontId="5" fillId="4" borderId="3" xfId="0" applyFont="1" applyFill="1" applyBorder="1" applyAlignment="1" applyProtection="1">
      <alignment vertical="center" wrapText="1"/>
    </xf>
    <xf numFmtId="0" fontId="5" fillId="4" borderId="1" xfId="0" applyFont="1" applyFill="1" applyBorder="1" applyAlignment="1" applyProtection="1">
      <alignment horizontal="center" vertical="center" wrapText="1"/>
    </xf>
    <xf numFmtId="0" fontId="3" fillId="0" borderId="0" xfId="0" applyFont="1" applyAlignment="1" applyProtection="1">
      <alignment vertical="center"/>
    </xf>
    <xf numFmtId="0" fontId="3" fillId="0" borderId="0" xfId="0" applyFont="1" applyAlignment="1" applyProtection="1">
      <alignment horizontal="center" vertical="center"/>
    </xf>
    <xf numFmtId="0" fontId="5" fillId="4" borderId="1" xfId="0" applyFont="1" applyFill="1" applyBorder="1" applyAlignment="1" applyProtection="1">
      <alignment horizontal="center" vertical="center"/>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164" fontId="3" fillId="0" borderId="1" xfId="0" applyNumberFormat="1" applyFont="1" applyBorder="1" applyAlignment="1" applyProtection="1">
      <alignment vertical="center"/>
    </xf>
    <xf numFmtId="0" fontId="3" fillId="0" borderId="4" xfId="0" applyFont="1" applyBorder="1" applyAlignment="1" applyProtection="1">
      <alignment vertical="center"/>
    </xf>
    <xf numFmtId="0" fontId="3" fillId="0" borderId="1" xfId="0" applyFont="1" applyBorder="1" applyAlignment="1" applyProtection="1">
      <alignment vertical="center"/>
    </xf>
    <xf numFmtId="0" fontId="3" fillId="0" borderId="1" xfId="0" applyFont="1" applyBorder="1" applyAlignment="1" applyProtection="1">
      <alignment horizontal="left" vertical="center"/>
    </xf>
    <xf numFmtId="0" fontId="3" fillId="0" borderId="2" xfId="0" applyFont="1" applyBorder="1" applyAlignment="1" applyProtection="1">
      <alignment vertical="center"/>
    </xf>
    <xf numFmtId="0" fontId="3" fillId="2" borderId="0" xfId="0" applyFont="1" applyFill="1" applyAlignment="1" applyProtection="1">
      <alignment vertical="center"/>
    </xf>
    <xf numFmtId="164" fontId="3" fillId="2" borderId="1" xfId="0" applyNumberFormat="1" applyFont="1" applyFill="1" applyBorder="1" applyAlignment="1" applyProtection="1">
      <alignment vertical="center"/>
    </xf>
    <xf numFmtId="164" fontId="3" fillId="2" borderId="0" xfId="0" applyNumberFormat="1" applyFont="1" applyFill="1" applyAlignment="1" applyProtection="1">
      <alignment vertical="center"/>
    </xf>
    <xf numFmtId="164" fontId="3" fillId="2" borderId="0" xfId="0" applyNumberFormat="1" applyFont="1" applyFill="1" applyAlignment="1" applyProtection="1">
      <alignment horizontal="center" vertical="center"/>
    </xf>
    <xf numFmtId="0" fontId="7" fillId="2" borderId="0" xfId="0" applyFont="1" applyFill="1" applyProtection="1"/>
    <xf numFmtId="0" fontId="3" fillId="2" borderId="0" xfId="0" applyFont="1" applyFill="1" applyAlignment="1" applyProtection="1">
      <alignment horizontal="center"/>
    </xf>
    <xf numFmtId="0" fontId="5" fillId="4" borderId="5" xfId="0" applyFont="1" applyFill="1" applyBorder="1" applyAlignment="1" applyProtection="1">
      <alignment horizontal="left" vertical="center"/>
    </xf>
    <xf numFmtId="0" fontId="5" fillId="4" borderId="6" xfId="0" applyFont="1" applyFill="1" applyBorder="1" applyAlignment="1" applyProtection="1">
      <alignment horizontal="left" vertical="center"/>
    </xf>
    <xf numFmtId="0" fontId="5" fillId="4" borderId="7" xfId="0" applyFont="1" applyFill="1" applyBorder="1" applyAlignment="1" applyProtection="1">
      <alignment horizontal="left" vertical="center"/>
    </xf>
    <xf numFmtId="0" fontId="2" fillId="5" borderId="1" xfId="0" applyFont="1" applyFill="1" applyBorder="1" applyAlignment="1" applyProtection="1">
      <alignment horizontal="center" wrapText="1"/>
    </xf>
    <xf numFmtId="0" fontId="2" fillId="5" borderId="1" xfId="0" applyFont="1" applyFill="1" applyBorder="1" applyAlignment="1" applyProtection="1">
      <alignment horizontal="center" vertical="center"/>
    </xf>
    <xf numFmtId="0" fontId="5" fillId="4" borderId="1" xfId="0" applyFont="1" applyFill="1" applyBorder="1" applyAlignment="1" applyProtection="1">
      <alignment horizontal="left" wrapText="1"/>
    </xf>
    <xf numFmtId="0" fontId="5" fillId="4" borderId="1" xfId="0" applyFont="1" applyFill="1" applyBorder="1" applyAlignment="1" applyProtection="1">
      <alignment horizontal="center" wrapText="1"/>
    </xf>
    <xf numFmtId="0" fontId="3" fillId="0" borderId="2" xfId="0" applyFont="1" applyBorder="1" applyAlignment="1" applyProtection="1">
      <alignment horizontal="left" vertical="center"/>
    </xf>
    <xf numFmtId="0" fontId="3" fillId="0" borderId="1" xfId="0" applyFont="1" applyBorder="1" applyProtection="1"/>
    <xf numFmtId="0" fontId="3" fillId="0" borderId="1" xfId="0" applyFont="1" applyBorder="1" applyAlignment="1" applyProtection="1">
      <alignment horizontal="center"/>
    </xf>
    <xf numFmtId="166" fontId="3" fillId="0" borderId="1" xfId="0" applyNumberFormat="1" applyFont="1" applyBorder="1" applyAlignment="1" applyProtection="1">
      <alignment horizontal="center"/>
    </xf>
    <xf numFmtId="14" fontId="3" fillId="0" borderId="1" xfId="0" applyNumberFormat="1" applyFont="1" applyBorder="1" applyAlignment="1" applyProtection="1">
      <alignment horizontal="center"/>
    </xf>
    <xf numFmtId="0" fontId="3" fillId="0" borderId="1" xfId="0" applyFont="1" applyBorder="1" applyAlignment="1" applyProtection="1">
      <alignment horizontal="center" vertical="center"/>
    </xf>
    <xf numFmtId="164" fontId="3" fillId="0" borderId="1" xfId="0" applyNumberFormat="1" applyFont="1" applyBorder="1" applyAlignment="1" applyProtection="1">
      <alignment horizontal="center" vertical="center"/>
    </xf>
    <xf numFmtId="10" fontId="3" fillId="0" borderId="1" xfId="0" applyNumberFormat="1" applyFont="1" applyBorder="1" applyAlignment="1" applyProtection="1">
      <alignment horizontal="center" vertical="center"/>
    </xf>
    <xf numFmtId="44" fontId="3" fillId="0" borderId="1" xfId="0" applyNumberFormat="1" applyFont="1" applyBorder="1" applyAlignment="1" applyProtection="1">
      <alignment horizontal="center" vertical="center"/>
    </xf>
    <xf numFmtId="0" fontId="2" fillId="0" borderId="1" xfId="0" applyFont="1" applyBorder="1" applyAlignment="1" applyProtection="1">
      <alignment horizontal="center"/>
    </xf>
    <xf numFmtId="44" fontId="3" fillId="0" borderId="1" xfId="0" applyNumberFormat="1" applyFont="1" applyBorder="1" applyProtection="1"/>
    <xf numFmtId="44" fontId="2" fillId="2" borderId="1" xfId="0" applyNumberFormat="1" applyFont="1" applyFill="1" applyBorder="1" applyProtection="1"/>
    <xf numFmtId="0" fontId="5" fillId="4" borderId="1" xfId="0" applyFont="1" applyFill="1" applyBorder="1" applyProtection="1"/>
    <xf numFmtId="0" fontId="5" fillId="4" borderId="1" xfId="0" applyFont="1" applyFill="1" applyBorder="1" applyAlignment="1" applyProtection="1">
      <alignment horizontal="center"/>
    </xf>
    <xf numFmtId="164" fontId="5" fillId="4" borderId="1" xfId="0" applyNumberFormat="1" applyFont="1" applyFill="1" applyBorder="1" applyAlignment="1" applyProtection="1">
      <alignment vertical="center"/>
    </xf>
    <xf numFmtId="0" fontId="5" fillId="4" borderId="1" xfId="0" applyFont="1" applyFill="1" applyBorder="1" applyAlignment="1" applyProtection="1">
      <alignment vertical="center"/>
    </xf>
    <xf numFmtId="164" fontId="2" fillId="0" borderId="0" xfId="0" applyNumberFormat="1" applyFont="1" applyProtection="1"/>
    <xf numFmtId="0" fontId="5" fillId="4" borderId="1" xfId="0" applyFont="1" applyFill="1" applyBorder="1" applyAlignment="1" applyProtection="1">
      <alignment horizontal="left"/>
    </xf>
    <xf numFmtId="0" fontId="3" fillId="2" borderId="1" xfId="3" applyFont="1" applyFill="1" applyBorder="1" applyAlignment="1" applyProtection="1">
      <alignment horizontal="center"/>
    </xf>
    <xf numFmtId="0" fontId="3" fillId="2" borderId="1" xfId="0" applyFont="1" applyFill="1" applyBorder="1" applyAlignment="1" applyProtection="1">
      <alignment horizontal="center" vertical="center"/>
    </xf>
    <xf numFmtId="2" fontId="3" fillId="2" borderId="1" xfId="0" applyNumberFormat="1" applyFont="1" applyFill="1" applyBorder="1" applyAlignment="1" applyProtection="1">
      <alignment horizontal="center" vertical="center"/>
    </xf>
    <xf numFmtId="0" fontId="7" fillId="0" borderId="0" xfId="0" applyFont="1" applyProtection="1"/>
    <xf numFmtId="0" fontId="9" fillId="4" borderId="1" xfId="0" applyFont="1" applyFill="1" applyBorder="1" applyAlignment="1" applyProtection="1">
      <alignment horizontal="left" vertical="center"/>
    </xf>
    <xf numFmtId="20" fontId="3" fillId="0" borderId="1" xfId="0" applyNumberFormat="1" applyFont="1" applyBorder="1" applyAlignment="1" applyProtection="1">
      <alignment horizontal="center"/>
    </xf>
    <xf numFmtId="0" fontId="10" fillId="0" borderId="0" xfId="3" applyFont="1" applyProtection="1"/>
    <xf numFmtId="0" fontId="6" fillId="0" borderId="0" xfId="3" applyProtection="1"/>
    <xf numFmtId="0" fontId="11" fillId="0" borderId="0" xfId="3" applyFont="1" applyProtection="1"/>
    <xf numFmtId="0" fontId="6" fillId="0" borderId="0" xfId="3" applyAlignment="1" applyProtection="1">
      <alignment horizontal="left"/>
    </xf>
    <xf numFmtId="0" fontId="6" fillId="0" borderId="8" xfId="3" applyBorder="1" applyAlignment="1" applyProtection="1">
      <alignment horizontal="left" vertical="top" wrapText="1"/>
    </xf>
    <xf numFmtId="0" fontId="6" fillId="0" borderId="9" xfId="3" applyBorder="1" applyAlignment="1" applyProtection="1">
      <alignment horizontal="left" vertical="top" wrapText="1"/>
    </xf>
    <xf numFmtId="0" fontId="6" fillId="0" borderId="10" xfId="3" applyBorder="1" applyAlignment="1" applyProtection="1">
      <alignment horizontal="left" vertical="top" wrapText="1"/>
    </xf>
    <xf numFmtId="0" fontId="6" fillId="0" borderId="11" xfId="3" applyBorder="1" applyAlignment="1" applyProtection="1">
      <alignment horizontal="left" vertical="top" wrapText="1"/>
    </xf>
    <xf numFmtId="0" fontId="13" fillId="0" borderId="12" xfId="3" applyFont="1" applyBorder="1" applyProtection="1"/>
    <xf numFmtId="0" fontId="13" fillId="0" borderId="13" xfId="3" applyFont="1" applyBorder="1" applyProtection="1"/>
    <xf numFmtId="0" fontId="13" fillId="0" borderId="14" xfId="3" applyFont="1" applyBorder="1" applyAlignment="1" applyProtection="1">
      <alignment vertical="top"/>
    </xf>
    <xf numFmtId="0" fontId="6" fillId="0" borderId="14" xfId="3" applyBorder="1" applyAlignment="1" applyProtection="1">
      <alignment wrapText="1"/>
    </xf>
    <xf numFmtId="0" fontId="13" fillId="0" borderId="15" xfId="3" applyFont="1" applyBorder="1" applyAlignment="1" applyProtection="1">
      <alignment vertical="top" wrapText="1"/>
    </xf>
    <xf numFmtId="0" fontId="6" fillId="0" borderId="15" xfId="3" applyBorder="1" applyAlignment="1" applyProtection="1">
      <alignment wrapText="1"/>
    </xf>
    <xf numFmtId="0" fontId="13" fillId="0" borderId="15" xfId="3" applyFont="1" applyBorder="1" applyAlignment="1" applyProtection="1">
      <alignment vertical="top"/>
    </xf>
    <xf numFmtId="0" fontId="6" fillId="0" borderId="15" xfId="3" quotePrefix="1" applyBorder="1" applyAlignment="1" applyProtection="1">
      <alignment wrapText="1"/>
    </xf>
    <xf numFmtId="0" fontId="13" fillId="0" borderId="16" xfId="3" applyFont="1" applyBorder="1" applyAlignment="1" applyProtection="1">
      <alignment vertical="top"/>
    </xf>
    <xf numFmtId="0" fontId="6" fillId="0" borderId="16" xfId="3" applyBorder="1" applyAlignment="1" applyProtection="1">
      <alignment wrapText="1"/>
    </xf>
    <xf numFmtId="0" fontId="13" fillId="0" borderId="17" xfId="3" applyFont="1" applyBorder="1" applyAlignment="1" applyProtection="1">
      <alignment vertical="top"/>
    </xf>
    <xf numFmtId="0" fontId="6" fillId="0" borderId="18" xfId="3" applyBorder="1" applyAlignment="1" applyProtection="1">
      <alignment vertical="top" wrapText="1"/>
    </xf>
    <xf numFmtId="0" fontId="6" fillId="0" borderId="19" xfId="3" applyBorder="1" applyAlignment="1" applyProtection="1">
      <alignment vertical="top" wrapText="1"/>
    </xf>
  </cellXfs>
  <cellStyles count="6">
    <cellStyle name="Komma" xfId="1" builtinId="3"/>
    <cellStyle name="Procent" xfId="2" builtinId="5"/>
    <cellStyle name="Standaard" xfId="0" builtinId="0"/>
    <cellStyle name="Standaard 2" xfId="3" xr:uid="{4E7D4AA1-B46E-43FE-9FB5-8C111360543E}"/>
    <cellStyle name="Standaard 3" xfId="4" xr:uid="{C53DF234-B210-4567-9734-2511AAC66B0F}"/>
    <cellStyle name="Valuta" xfId="5"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D077F029-477F-4749-9385-1DBB8DF91A3B}"/>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33936"/>
          <a:ext cx="604308" cy="157537"/>
        </a:xfrm>
        <a:prstGeom prst="rect">
          <a:avLst/>
        </a:prstGeom>
      </xdr:spPr>
    </xdr:pic>
    <xdr:clientData/>
  </xdr:twoCellAnchor>
  <xdr:oneCellAnchor>
    <xdr:from>
      <xdr:col>20</xdr:col>
      <xdr:colOff>603250</xdr:colOff>
      <xdr:row>6</xdr:row>
      <xdr:rowOff>417284</xdr:rowOff>
    </xdr:from>
    <xdr:ext cx="601928" cy="159126"/>
    <xdr:pic>
      <xdr:nvPicPr>
        <xdr:cNvPr id="3" name="Afbeelding 2">
          <a:extLst>
            <a:ext uri="{FF2B5EF4-FFF2-40B4-BE49-F238E27FC236}">
              <a16:creationId xmlns:a16="http://schemas.microsoft.com/office/drawing/2014/main" id="{291127FE-86F8-4ADE-AF3F-9B9EE973CB10}"/>
            </a:ext>
          </a:extLst>
        </xdr:cNvPr>
        <xdr:cNvPicPr>
          <a:picLocks noChangeAspect="1"/>
        </xdr:cNvPicPr>
      </xdr:nvPicPr>
      <xdr:blipFill rotWithShape="1">
        <a:blip xmlns:r="http://schemas.openxmlformats.org/officeDocument/2006/relationships" r:embed="rId1"/>
        <a:srcRect l="65980" t="56077" r="30721" b="42277"/>
        <a:stretch/>
      </xdr:blipFill>
      <xdr:spPr>
        <a:xfrm>
          <a:off x="21167725" y="1465034"/>
          <a:ext cx="601928" cy="159126"/>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C9D9D-4AEF-44B9-9F30-2634DA095136}">
  <dimension ref="A1:BF97"/>
  <sheetViews>
    <sheetView showGridLines="0" tabSelected="1" topLeftCell="A48" zoomScale="70" zoomScaleNormal="70" workbookViewId="0">
      <selection activeCell="U9" sqref="U9"/>
    </sheetView>
  </sheetViews>
  <sheetFormatPr defaultColWidth="9.140625" defaultRowHeight="12" x14ac:dyDescent="0.2"/>
  <cols>
    <col min="1" max="1" width="41.5703125" style="1" bestFit="1" customWidth="1"/>
    <col min="2" max="2" width="14.7109375" style="1" customWidth="1"/>
    <col min="3" max="3" width="14.7109375" style="2" customWidth="1"/>
    <col min="4" max="4" width="14.7109375" style="1" customWidth="1"/>
    <col min="5" max="5" width="18.7109375" style="1" customWidth="1"/>
    <col min="6" max="6" width="15.28515625" style="1" customWidth="1"/>
    <col min="7" max="9" width="14.7109375" style="1" customWidth="1"/>
    <col min="10" max="10" width="18.140625" style="1" customWidth="1"/>
    <col min="11" max="59" width="14.7109375" style="1" customWidth="1"/>
    <col min="60" max="60" width="11.7109375" style="1" bestFit="1" customWidth="1"/>
    <col min="61" max="16384" width="9.140625" style="1"/>
  </cols>
  <sheetData>
    <row r="1" spans="1:58" x14ac:dyDescent="0.2">
      <c r="A1" s="19" t="s">
        <v>208</v>
      </c>
      <c r="B1" s="20"/>
      <c r="C1" s="21"/>
      <c r="D1" s="22" t="s">
        <v>0</v>
      </c>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row>
    <row r="2" spans="1:58" x14ac:dyDescent="0.2">
      <c r="A2" s="24" t="s">
        <v>206</v>
      </c>
      <c r="B2" s="20"/>
      <c r="C2" s="21"/>
      <c r="D2" s="22"/>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row>
    <row r="3" spans="1:58" x14ac:dyDescent="0.2">
      <c r="A3" s="25"/>
      <c r="B3" s="20"/>
      <c r="C3" s="21"/>
      <c r="D3" s="22"/>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row>
    <row r="4" spans="1:58" x14ac:dyDescent="0.2">
      <c r="A4" s="23"/>
      <c r="B4" s="23"/>
      <c r="C4" s="26"/>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row>
    <row r="5" spans="1:58" x14ac:dyDescent="0.2">
      <c r="A5" s="27"/>
      <c r="B5" s="23" t="s">
        <v>1</v>
      </c>
      <c r="C5" s="23"/>
      <c r="D5" s="23"/>
      <c r="E5" s="28"/>
      <c r="F5" s="23" t="s">
        <v>2</v>
      </c>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row>
    <row r="6" spans="1:58" x14ac:dyDescent="0.2">
      <c r="A6" s="23"/>
      <c r="B6" s="23"/>
      <c r="C6" s="26"/>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row>
    <row r="7" spans="1:58" ht="36" x14ac:dyDescent="0.2">
      <c r="A7" s="29" t="s">
        <v>3</v>
      </c>
      <c r="B7" s="30" t="s">
        <v>4</v>
      </c>
      <c r="C7" s="31" t="s">
        <v>72</v>
      </c>
      <c r="D7" s="32"/>
      <c r="E7" s="23"/>
      <c r="F7" s="31" t="s">
        <v>73</v>
      </c>
      <c r="G7" s="31" t="s">
        <v>5</v>
      </c>
      <c r="H7" s="33"/>
      <c r="I7" s="31" t="s">
        <v>74</v>
      </c>
      <c r="J7" s="33"/>
      <c r="K7" s="31" t="s">
        <v>75</v>
      </c>
      <c r="L7" s="23"/>
      <c r="M7" s="34" t="s">
        <v>71</v>
      </c>
      <c r="N7" s="34"/>
      <c r="O7" s="34"/>
      <c r="P7" s="34"/>
      <c r="Q7" s="34"/>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row>
    <row r="8" spans="1:58" x14ac:dyDescent="0.2">
      <c r="A8" s="35" t="s">
        <v>6</v>
      </c>
      <c r="B8" s="36"/>
      <c r="C8" s="3">
        <v>0</v>
      </c>
      <c r="D8" s="32" t="s">
        <v>2</v>
      </c>
      <c r="E8" s="32" t="s">
        <v>2</v>
      </c>
      <c r="F8" s="3">
        <v>0</v>
      </c>
      <c r="G8" s="37">
        <v>250</v>
      </c>
      <c r="H8" s="32"/>
      <c r="I8" s="3">
        <v>0</v>
      </c>
      <c r="J8" s="23"/>
      <c r="K8" s="14">
        <v>0</v>
      </c>
      <c r="L8" s="23"/>
      <c r="M8" s="38" t="s">
        <v>7</v>
      </c>
      <c r="N8" s="4"/>
      <c r="O8" s="23"/>
      <c r="P8" s="39" t="s">
        <v>8</v>
      </c>
      <c r="Q8" s="5"/>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row>
    <row r="9" spans="1:58" x14ac:dyDescent="0.2">
      <c r="A9" s="35" t="s">
        <v>9</v>
      </c>
      <c r="B9" s="36"/>
      <c r="C9" s="3">
        <v>0</v>
      </c>
      <c r="D9" s="32"/>
      <c r="E9" s="32"/>
      <c r="F9" s="3">
        <v>0</v>
      </c>
      <c r="G9" s="37">
        <v>325</v>
      </c>
      <c r="H9" s="32"/>
      <c r="I9" s="23"/>
      <c r="J9" s="23"/>
      <c r="K9" s="14">
        <v>0</v>
      </c>
      <c r="L9" s="23"/>
      <c r="M9" s="39" t="s">
        <v>10</v>
      </c>
      <c r="N9" s="5"/>
      <c r="O9" s="23"/>
      <c r="P9" s="39" t="s">
        <v>11</v>
      </c>
      <c r="Q9" s="5"/>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row>
    <row r="10" spans="1:58" x14ac:dyDescent="0.2">
      <c r="A10" s="35" t="s">
        <v>12</v>
      </c>
      <c r="B10" s="36"/>
      <c r="C10" s="3">
        <v>0</v>
      </c>
      <c r="D10" s="32"/>
      <c r="E10" s="32"/>
      <c r="F10" s="3">
        <v>0</v>
      </c>
      <c r="G10" s="37">
        <v>350</v>
      </c>
      <c r="H10" s="32"/>
      <c r="I10" s="23"/>
      <c r="J10" s="23"/>
      <c r="K10" s="14">
        <v>0</v>
      </c>
      <c r="L10" s="23"/>
      <c r="M10" s="39" t="s">
        <v>13</v>
      </c>
      <c r="N10" s="5"/>
      <c r="O10" s="23"/>
      <c r="P10" s="39" t="s">
        <v>14</v>
      </c>
      <c r="Q10" s="5"/>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row>
    <row r="11" spans="1:58" x14ac:dyDescent="0.2">
      <c r="A11" s="35" t="s">
        <v>15</v>
      </c>
      <c r="B11" s="36"/>
      <c r="C11" s="3">
        <v>0</v>
      </c>
      <c r="D11" s="32"/>
      <c r="E11" s="32"/>
      <c r="F11" s="3">
        <v>0</v>
      </c>
      <c r="G11" s="37">
        <v>400</v>
      </c>
      <c r="H11" s="32"/>
      <c r="I11" s="23"/>
      <c r="J11" s="23"/>
      <c r="K11" s="14">
        <v>0</v>
      </c>
      <c r="L11" s="23"/>
      <c r="M11" s="39" t="s">
        <v>16</v>
      </c>
      <c r="N11" s="5"/>
      <c r="O11" s="23"/>
      <c r="P11" s="39" t="s">
        <v>17</v>
      </c>
      <c r="Q11" s="5"/>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row>
    <row r="12" spans="1:58" x14ac:dyDescent="0.2">
      <c r="A12" s="40" t="s">
        <v>18</v>
      </c>
      <c r="B12" s="40"/>
      <c r="C12" s="3">
        <v>0</v>
      </c>
      <c r="D12" s="32"/>
      <c r="E12" s="32"/>
      <c r="F12" s="3">
        <v>0</v>
      </c>
      <c r="G12" s="37">
        <v>450</v>
      </c>
      <c r="H12" s="32"/>
      <c r="I12" s="23"/>
      <c r="J12" s="23"/>
      <c r="K12" s="14">
        <v>0</v>
      </c>
      <c r="L12" s="23"/>
      <c r="M12" s="39" t="s">
        <v>19</v>
      </c>
      <c r="N12" s="5"/>
      <c r="O12" s="23"/>
      <c r="P12" s="39" t="s">
        <v>20</v>
      </c>
      <c r="Q12" s="5"/>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row>
    <row r="13" spans="1:58" x14ac:dyDescent="0.2">
      <c r="A13" s="41" t="s">
        <v>209</v>
      </c>
      <c r="B13" s="3"/>
      <c r="C13" s="3">
        <v>0</v>
      </c>
      <c r="D13" s="32"/>
      <c r="E13" s="42"/>
      <c r="F13" s="3">
        <v>0</v>
      </c>
      <c r="G13" s="43">
        <v>350</v>
      </c>
      <c r="H13" s="44"/>
      <c r="I13" s="23"/>
      <c r="J13" s="23"/>
      <c r="K13" s="14">
        <v>0</v>
      </c>
      <c r="L13" s="45"/>
      <c r="M13" s="39" t="s">
        <v>21</v>
      </c>
      <c r="N13" s="5"/>
      <c r="O13" s="46"/>
      <c r="P13" s="39" t="s">
        <v>22</v>
      </c>
      <c r="Q13" s="5"/>
      <c r="R13" s="24"/>
      <c r="S13" s="42"/>
      <c r="T13" s="11"/>
      <c r="U13" s="24"/>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row>
    <row r="14" spans="1:58" x14ac:dyDescent="0.2">
      <c r="A14" s="41" t="s">
        <v>210</v>
      </c>
      <c r="B14" s="3"/>
      <c r="C14" s="3">
        <v>0</v>
      </c>
      <c r="D14" s="32"/>
      <c r="E14" s="42"/>
      <c r="F14" s="3">
        <v>0</v>
      </c>
      <c r="G14" s="43">
        <v>350</v>
      </c>
      <c r="H14" s="44"/>
      <c r="I14" s="23"/>
      <c r="J14" s="23"/>
      <c r="K14" s="14">
        <v>0</v>
      </c>
      <c r="L14" s="45"/>
      <c r="M14" s="32"/>
      <c r="N14" s="24"/>
      <c r="O14" s="46"/>
      <c r="P14" s="32"/>
      <c r="Q14" s="24"/>
      <c r="R14" s="24"/>
      <c r="S14" s="42"/>
      <c r="T14" s="11"/>
      <c r="U14" s="24"/>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row>
    <row r="15" spans="1:58" x14ac:dyDescent="0.2">
      <c r="A15" s="24"/>
      <c r="B15" s="24"/>
      <c r="C15" s="47"/>
      <c r="D15" s="24"/>
      <c r="E15" s="24"/>
      <c r="F15" s="24"/>
      <c r="G15" s="24"/>
      <c r="H15" s="24"/>
      <c r="I15" s="24"/>
      <c r="J15" s="24"/>
      <c r="K15" s="24"/>
      <c r="L15" s="24"/>
      <c r="M15" s="24"/>
      <c r="N15" s="24"/>
      <c r="O15" s="24"/>
      <c r="P15" s="24"/>
      <c r="Q15" s="24"/>
      <c r="R15" s="24"/>
      <c r="S15" s="24"/>
      <c r="T15" s="24"/>
      <c r="U15" s="24"/>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row>
    <row r="16" spans="1:58" x14ac:dyDescent="0.2">
      <c r="A16" s="48" t="s">
        <v>23</v>
      </c>
      <c r="B16" s="49"/>
      <c r="C16" s="49"/>
      <c r="D16" s="49"/>
      <c r="E16" s="49"/>
      <c r="F16" s="49"/>
      <c r="G16" s="49"/>
      <c r="H16" s="49"/>
      <c r="I16" s="49"/>
      <c r="J16" s="50"/>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51" t="s">
        <v>24</v>
      </c>
      <c r="AO16" s="51"/>
      <c r="AP16" s="51"/>
      <c r="AQ16" s="51"/>
      <c r="AR16" s="51"/>
      <c r="AS16" s="51"/>
      <c r="AT16" s="51"/>
      <c r="AU16" s="51"/>
      <c r="AV16" s="51"/>
      <c r="AW16" s="51"/>
      <c r="AX16" s="23"/>
      <c r="AY16" s="52" t="s">
        <v>25</v>
      </c>
      <c r="AZ16" s="52"/>
      <c r="BA16" s="52"/>
      <c r="BB16" s="52"/>
      <c r="BC16" s="52"/>
      <c r="BD16" s="52"/>
      <c r="BE16" s="52"/>
      <c r="BF16" s="52"/>
    </row>
    <row r="17" spans="1:58" ht="60" x14ac:dyDescent="0.2">
      <c r="A17" s="53" t="s">
        <v>26</v>
      </c>
      <c r="B17" s="54" t="s">
        <v>27</v>
      </c>
      <c r="C17" s="54" t="s">
        <v>28</v>
      </c>
      <c r="D17" s="54" t="s">
        <v>29</v>
      </c>
      <c r="E17" s="54" t="s">
        <v>30</v>
      </c>
      <c r="F17" s="54" t="s">
        <v>31</v>
      </c>
      <c r="G17" s="54" t="s">
        <v>32</v>
      </c>
      <c r="H17" s="54" t="s">
        <v>219</v>
      </c>
      <c r="I17" s="54" t="s">
        <v>34</v>
      </c>
      <c r="J17" s="54" t="s">
        <v>35</v>
      </c>
      <c r="K17" s="54" t="s">
        <v>36</v>
      </c>
      <c r="L17" s="54" t="s">
        <v>37</v>
      </c>
      <c r="M17" s="54" t="s">
        <v>38</v>
      </c>
      <c r="N17" s="54" t="s">
        <v>39</v>
      </c>
      <c r="O17" s="54" t="s">
        <v>37</v>
      </c>
      <c r="P17" s="54" t="s">
        <v>38</v>
      </c>
      <c r="Q17" s="54" t="s">
        <v>40</v>
      </c>
      <c r="R17" s="54" t="s">
        <v>37</v>
      </c>
      <c r="S17" s="54" t="s">
        <v>38</v>
      </c>
      <c r="T17" s="54" t="s">
        <v>41</v>
      </c>
      <c r="U17" s="54" t="s">
        <v>37</v>
      </c>
      <c r="V17" s="54" t="s">
        <v>38</v>
      </c>
      <c r="W17" s="54" t="s">
        <v>42</v>
      </c>
      <c r="X17" s="54" t="s">
        <v>37</v>
      </c>
      <c r="Y17" s="54" t="s">
        <v>38</v>
      </c>
      <c r="Z17" s="54" t="s">
        <v>211</v>
      </c>
      <c r="AA17" s="54" t="s">
        <v>37</v>
      </c>
      <c r="AB17" s="54" t="s">
        <v>38</v>
      </c>
      <c r="AC17" s="54" t="s">
        <v>212</v>
      </c>
      <c r="AD17" s="54" t="s">
        <v>37</v>
      </c>
      <c r="AE17" s="54" t="s">
        <v>38</v>
      </c>
      <c r="AF17" s="54" t="s">
        <v>43</v>
      </c>
      <c r="AG17" s="54" t="s">
        <v>44</v>
      </c>
      <c r="AH17" s="54" t="s">
        <v>45</v>
      </c>
      <c r="AI17" s="54" t="s">
        <v>46</v>
      </c>
      <c r="AJ17" s="54" t="s">
        <v>47</v>
      </c>
      <c r="AK17" s="54" t="s">
        <v>48</v>
      </c>
      <c r="AL17" s="54" t="s">
        <v>49</v>
      </c>
      <c r="AM17" s="23"/>
      <c r="AN17" s="54" t="s">
        <v>50</v>
      </c>
      <c r="AO17" s="54" t="s">
        <v>51</v>
      </c>
      <c r="AP17" s="54" t="s">
        <v>52</v>
      </c>
      <c r="AQ17" s="54" t="s">
        <v>53</v>
      </c>
      <c r="AR17" s="54" t="s">
        <v>54</v>
      </c>
      <c r="AS17" s="54" t="s">
        <v>213</v>
      </c>
      <c r="AT17" s="54" t="s">
        <v>214</v>
      </c>
      <c r="AU17" s="54" t="s">
        <v>55</v>
      </c>
      <c r="AV17" s="54" t="s">
        <v>56</v>
      </c>
      <c r="AW17" s="54" t="s">
        <v>57</v>
      </c>
      <c r="AX17" s="23"/>
      <c r="AY17" s="54" t="s">
        <v>50</v>
      </c>
      <c r="AZ17" s="54" t="s">
        <v>51</v>
      </c>
      <c r="BA17" s="54" t="s">
        <v>52</v>
      </c>
      <c r="BB17" s="54" t="s">
        <v>53</v>
      </c>
      <c r="BC17" s="54" t="s">
        <v>54</v>
      </c>
      <c r="BD17" s="54" t="s">
        <v>213</v>
      </c>
      <c r="BE17" s="54" t="s">
        <v>214</v>
      </c>
      <c r="BF17" s="54" t="s">
        <v>58</v>
      </c>
    </row>
    <row r="18" spans="1:58" x14ac:dyDescent="0.2">
      <c r="A18" s="55" t="s">
        <v>108</v>
      </c>
      <c r="B18" s="56" t="s">
        <v>98</v>
      </c>
      <c r="C18" s="57">
        <v>54</v>
      </c>
      <c r="D18" s="58" t="s">
        <v>198</v>
      </c>
      <c r="E18" s="59" t="s">
        <v>139</v>
      </c>
      <c r="F18" s="59" t="s">
        <v>140</v>
      </c>
      <c r="G18" s="57">
        <v>610</v>
      </c>
      <c r="H18" s="60">
        <v>1</v>
      </c>
      <c r="I18" s="12">
        <v>9</v>
      </c>
      <c r="J18" s="13">
        <v>8</v>
      </c>
      <c r="K18" s="6"/>
      <c r="L18" s="61">
        <f t="shared" ref="L18:L36" si="0">$C$8*G18*K18</f>
        <v>0</v>
      </c>
      <c r="M18" s="61">
        <f t="shared" ref="M18:M31" si="1">$I$8*J18*K18</f>
        <v>0</v>
      </c>
      <c r="N18" s="6"/>
      <c r="O18" s="61">
        <f t="shared" ref="O18:O25" si="2">$C$9*G18*N18</f>
        <v>0</v>
      </c>
      <c r="P18" s="61">
        <f t="shared" ref="P18" si="3">$I$8*J18*N18</f>
        <v>0</v>
      </c>
      <c r="Q18" s="6"/>
      <c r="R18" s="61">
        <f t="shared" ref="R18:R25" si="4">$C$10*G18*Q18</f>
        <v>0</v>
      </c>
      <c r="S18" s="61">
        <f>$I$8*J18*Q18</f>
        <v>0</v>
      </c>
      <c r="T18" s="6"/>
      <c r="U18" s="61">
        <f t="shared" ref="U18:U25" si="5">$C$11*G18*T18</f>
        <v>0</v>
      </c>
      <c r="V18" s="61">
        <f t="shared" ref="V18" si="6">$I$8*J18*T18</f>
        <v>0</v>
      </c>
      <c r="W18" s="6"/>
      <c r="X18" s="61">
        <f t="shared" ref="X18:X24" si="7">$C$12*G18*W18</f>
        <v>0</v>
      </c>
      <c r="Y18" s="61">
        <f t="shared" ref="Y18" si="8">$I$8*J18*W18</f>
        <v>0</v>
      </c>
      <c r="Z18" s="6"/>
      <c r="AA18" s="61">
        <f>$C$13*G18*Z18</f>
        <v>0</v>
      </c>
      <c r="AB18" s="61">
        <f>$I$8*J18*Z18</f>
        <v>0</v>
      </c>
      <c r="AC18" s="6"/>
      <c r="AD18" s="61">
        <f>$C$14*G18*AC18</f>
        <v>0</v>
      </c>
      <c r="AE18" s="61">
        <f t="shared" ref="AE18:AE81" si="9">$I$8*P18*AC18</f>
        <v>0</v>
      </c>
      <c r="AF18" s="61">
        <f>L18+M18+O18+P18+R18+S18+U18+V18+X18+Y18+AA18+AB18+AD18+AE18</f>
        <v>0</v>
      </c>
      <c r="AG18" s="61">
        <f>(I18*$K$8*K18)+(I18*$K$9*N18)+(I18*$K$10*Q18)+(I18*$K$11*T18)+(I18*$K$12*W18)+(I18*$K$13*Z18)+(I18*$K$14*AC18)</f>
        <v>0</v>
      </c>
      <c r="AH18" s="61">
        <f>AF18+AG18</f>
        <v>0</v>
      </c>
      <c r="AI18" s="62">
        <f t="shared" ref="AI18" si="10">IFERROR(VLOOKUP(D18,$M$8:$N$13,2,FALSE),VLOOKUP(D18,$P$8:$Q$13,2,FALSE))</f>
        <v>0</v>
      </c>
      <c r="AJ18" s="63">
        <f t="shared" ref="AJ18" si="11">AH18*(100%-AI18)</f>
        <v>0</v>
      </c>
      <c r="AK18" s="61">
        <f t="shared" ref="AK18" si="12">BF18</f>
        <v>0</v>
      </c>
      <c r="AL18" s="61">
        <f t="shared" ref="AL18" si="13">MAX(AJ18:AK18)</f>
        <v>0</v>
      </c>
      <c r="AM18" s="23"/>
      <c r="AN18" s="57">
        <f>K18*20</f>
        <v>0</v>
      </c>
      <c r="AO18" s="57">
        <f>N18*50</f>
        <v>0</v>
      </c>
      <c r="AP18" s="57">
        <f>Q18*60</f>
        <v>0</v>
      </c>
      <c r="AQ18" s="57">
        <f>T18*70</f>
        <v>0</v>
      </c>
      <c r="AR18" s="57">
        <f>W18*92</f>
        <v>0</v>
      </c>
      <c r="AS18" s="57">
        <f>Z18*92</f>
        <v>0</v>
      </c>
      <c r="AT18" s="57">
        <f>AC18*92</f>
        <v>0</v>
      </c>
      <c r="AU18" s="64">
        <f>SUM(AN18:AT18)</f>
        <v>0</v>
      </c>
      <c r="AV18" s="57">
        <f t="shared" ref="AV18:AV49" si="14">C18</f>
        <v>54</v>
      </c>
      <c r="AW18" s="57">
        <f t="shared" ref="AW18" si="15">AU18-AV18</f>
        <v>-54</v>
      </c>
      <c r="AX18" s="23"/>
      <c r="AY18" s="65">
        <f t="shared" ref="AY18:AY49" si="16">K18*$F$8</f>
        <v>0</v>
      </c>
      <c r="AZ18" s="65">
        <f t="shared" ref="AZ18:AZ49" si="17">N18*$F$9</f>
        <v>0</v>
      </c>
      <c r="BA18" s="65">
        <f t="shared" ref="BA18:BA49" si="18">Q18*$F$10</f>
        <v>0</v>
      </c>
      <c r="BB18" s="65">
        <f t="shared" ref="BB18:BB49" si="19">T18*$F$11</f>
        <v>0</v>
      </c>
      <c r="BC18" s="65">
        <f t="shared" ref="BC18:BC49" si="20">W18*$F$12</f>
        <v>0</v>
      </c>
      <c r="BD18" s="65">
        <f t="shared" ref="BD18:BD49" si="21">Z18*$F$13</f>
        <v>0</v>
      </c>
      <c r="BE18" s="65">
        <f>AC18*$F$14</f>
        <v>0</v>
      </c>
      <c r="BF18" s="66">
        <f>SUM(AY18:BE18)</f>
        <v>0</v>
      </c>
    </row>
    <row r="19" spans="1:58" x14ac:dyDescent="0.2">
      <c r="A19" s="55" t="s">
        <v>109</v>
      </c>
      <c r="B19" s="56" t="s">
        <v>98</v>
      </c>
      <c r="C19" s="57">
        <v>91</v>
      </c>
      <c r="D19" s="58" t="s">
        <v>198</v>
      </c>
      <c r="E19" s="59" t="s">
        <v>141</v>
      </c>
      <c r="F19" s="59" t="s">
        <v>142</v>
      </c>
      <c r="G19" s="57">
        <v>190</v>
      </c>
      <c r="H19" s="60">
        <v>0</v>
      </c>
      <c r="I19" s="12">
        <v>6.25</v>
      </c>
      <c r="J19" s="13">
        <v>3</v>
      </c>
      <c r="K19" s="6"/>
      <c r="L19" s="61">
        <f t="shared" si="0"/>
        <v>0</v>
      </c>
      <c r="M19" s="61">
        <f t="shared" si="1"/>
        <v>0</v>
      </c>
      <c r="N19" s="6"/>
      <c r="O19" s="61">
        <f t="shared" si="2"/>
        <v>0</v>
      </c>
      <c r="P19" s="61">
        <f t="shared" ref="P19:P80" si="22">$I$8*J19*N19</f>
        <v>0</v>
      </c>
      <c r="Q19" s="6"/>
      <c r="R19" s="61">
        <f t="shared" si="4"/>
        <v>0</v>
      </c>
      <c r="S19" s="61">
        <f t="shared" ref="S19:S80" si="23">$I$8*J19*Q19</f>
        <v>0</v>
      </c>
      <c r="T19" s="6"/>
      <c r="U19" s="61">
        <f t="shared" si="5"/>
        <v>0</v>
      </c>
      <c r="V19" s="61">
        <f t="shared" ref="V19:V80" si="24">$I$8*J19*T19</f>
        <v>0</v>
      </c>
      <c r="W19" s="6"/>
      <c r="X19" s="61">
        <f t="shared" si="7"/>
        <v>0</v>
      </c>
      <c r="Y19" s="61">
        <f t="shared" ref="Y19:Y80" si="25">$I$8*J19*W19</f>
        <v>0</v>
      </c>
      <c r="Z19" s="6"/>
      <c r="AA19" s="61">
        <f>$C$13*G19*Z19</f>
        <v>0</v>
      </c>
      <c r="AB19" s="61">
        <f>$I$8*J19*Z19</f>
        <v>0</v>
      </c>
      <c r="AC19" s="6"/>
      <c r="AD19" s="61">
        <f>$C$14*G19*AC19</f>
        <v>0</v>
      </c>
      <c r="AE19" s="61">
        <f>$I$8*J19*AC19</f>
        <v>0</v>
      </c>
      <c r="AF19" s="61">
        <f>L19+M19+O19+P19+R19+S19+U19+V19+X19+Y19+AA19+AB19+AD19+AE19</f>
        <v>0</v>
      </c>
      <c r="AG19" s="61">
        <f t="shared" ref="AG19:AG81" si="26">(I19*$K$8*K19)+(I19*$K$9*N19)+(I19*$K$10*Q19)+(I19*$K$11*T19)+(I19*$K$12*W19)+(I19*$K$13*Z19)+(I19*$K$14*AC19)</f>
        <v>0</v>
      </c>
      <c r="AH19" s="61">
        <f t="shared" ref="AH19:AH80" si="27">AF19+AG19</f>
        <v>0</v>
      </c>
      <c r="AI19" s="62">
        <f t="shared" ref="AI19:AI59" si="28">IFERROR(VLOOKUP(D19,$M$8:$N$13,2,FALSE),VLOOKUP(D19,$P$8:$Q$13,2,FALSE))</f>
        <v>0</v>
      </c>
      <c r="AJ19" s="63">
        <f t="shared" ref="AJ19:AJ80" si="29">AH19*(100%-AI19)</f>
        <v>0</v>
      </c>
      <c r="AK19" s="61">
        <f t="shared" ref="AK19:AK59" si="30">BF19</f>
        <v>0</v>
      </c>
      <c r="AL19" s="61">
        <f t="shared" ref="AL19:AL80" si="31">MAX(AJ19:AK19)</f>
        <v>0</v>
      </c>
      <c r="AM19" s="23"/>
      <c r="AN19" s="57">
        <f t="shared" ref="AN19:AN81" si="32">K19*20</f>
        <v>0</v>
      </c>
      <c r="AO19" s="57">
        <f t="shared" ref="AO19:AO81" si="33">N19*50</f>
        <v>0</v>
      </c>
      <c r="AP19" s="57">
        <f t="shared" ref="AP19:AP81" si="34">Q19*60</f>
        <v>0</v>
      </c>
      <c r="AQ19" s="57">
        <f t="shared" ref="AQ19:AQ81" si="35">T19*70</f>
        <v>0</v>
      </c>
      <c r="AR19" s="57">
        <f t="shared" ref="AR19:AR81" si="36">W19*92</f>
        <v>0</v>
      </c>
      <c r="AS19" s="57">
        <f>Z19*92</f>
        <v>0</v>
      </c>
      <c r="AT19" s="57">
        <f>AC19*92</f>
        <v>0</v>
      </c>
      <c r="AU19" s="64">
        <f>SUM(AN19:AT19)</f>
        <v>0</v>
      </c>
      <c r="AV19" s="57">
        <f t="shared" si="14"/>
        <v>91</v>
      </c>
      <c r="AW19" s="57">
        <f t="shared" ref="AW19:AW81" si="37">AU19-AV19</f>
        <v>-91</v>
      </c>
      <c r="AX19" s="23"/>
      <c r="AY19" s="65">
        <f t="shared" si="16"/>
        <v>0</v>
      </c>
      <c r="AZ19" s="65">
        <f t="shared" si="17"/>
        <v>0</v>
      </c>
      <c r="BA19" s="65">
        <f t="shared" si="18"/>
        <v>0</v>
      </c>
      <c r="BB19" s="65">
        <f t="shared" si="19"/>
        <v>0</v>
      </c>
      <c r="BC19" s="65">
        <f t="shared" si="20"/>
        <v>0</v>
      </c>
      <c r="BD19" s="65">
        <f t="shared" si="21"/>
        <v>0</v>
      </c>
      <c r="BE19" s="65">
        <f>AC19*$F$14</f>
        <v>0</v>
      </c>
      <c r="BF19" s="66">
        <f>SUM(AY19:BE19)</f>
        <v>0</v>
      </c>
    </row>
    <row r="20" spans="1:58" x14ac:dyDescent="0.2">
      <c r="A20" s="55" t="s">
        <v>110</v>
      </c>
      <c r="B20" s="56" t="s">
        <v>100</v>
      </c>
      <c r="C20" s="57">
        <v>90</v>
      </c>
      <c r="D20" s="58" t="s">
        <v>198</v>
      </c>
      <c r="E20" s="59" t="s">
        <v>143</v>
      </c>
      <c r="F20" s="59" t="s">
        <v>144</v>
      </c>
      <c r="G20" s="57">
        <v>90</v>
      </c>
      <c r="H20" s="60">
        <v>0</v>
      </c>
      <c r="I20" s="12">
        <v>4</v>
      </c>
      <c r="J20" s="13">
        <v>2</v>
      </c>
      <c r="K20" s="6"/>
      <c r="L20" s="61">
        <f t="shared" si="0"/>
        <v>0</v>
      </c>
      <c r="M20" s="61">
        <f t="shared" si="1"/>
        <v>0</v>
      </c>
      <c r="N20" s="6"/>
      <c r="O20" s="61">
        <f t="shared" si="2"/>
        <v>0</v>
      </c>
      <c r="P20" s="61">
        <f t="shared" si="22"/>
        <v>0</v>
      </c>
      <c r="Q20" s="6"/>
      <c r="R20" s="61">
        <f t="shared" si="4"/>
        <v>0</v>
      </c>
      <c r="S20" s="61">
        <f t="shared" si="23"/>
        <v>0</v>
      </c>
      <c r="T20" s="6"/>
      <c r="U20" s="61">
        <f t="shared" si="5"/>
        <v>0</v>
      </c>
      <c r="V20" s="61">
        <f t="shared" si="24"/>
        <v>0</v>
      </c>
      <c r="W20" s="6"/>
      <c r="X20" s="61">
        <f t="shared" si="7"/>
        <v>0</v>
      </c>
      <c r="Y20" s="61">
        <f t="shared" si="25"/>
        <v>0</v>
      </c>
      <c r="Z20" s="6"/>
      <c r="AA20" s="61">
        <f t="shared" ref="AA20:AA81" si="38">$C$13*G20*Z20</f>
        <v>0</v>
      </c>
      <c r="AB20" s="61">
        <f t="shared" ref="AB20:AB81" si="39">$I$8*J20*Z20</f>
        <v>0</v>
      </c>
      <c r="AC20" s="6"/>
      <c r="AD20" s="61">
        <f t="shared" ref="AD20:AD81" si="40">$C$14*G20*AC20</f>
        <v>0</v>
      </c>
      <c r="AE20" s="61">
        <f>$I$8*J20*AC20</f>
        <v>0</v>
      </c>
      <c r="AF20" s="61">
        <f t="shared" ref="AF20:AF81" si="41">L20+M20+O20+P20+R20+S20+U20+V20+X20+Y20+AA20+AB20+AD20+AE20</f>
        <v>0</v>
      </c>
      <c r="AG20" s="61">
        <f t="shared" si="26"/>
        <v>0</v>
      </c>
      <c r="AH20" s="61">
        <f t="shared" si="27"/>
        <v>0</v>
      </c>
      <c r="AI20" s="62">
        <f t="shared" si="28"/>
        <v>0</v>
      </c>
      <c r="AJ20" s="63">
        <f t="shared" si="29"/>
        <v>0</v>
      </c>
      <c r="AK20" s="61">
        <f t="shared" si="30"/>
        <v>0</v>
      </c>
      <c r="AL20" s="61">
        <f t="shared" si="31"/>
        <v>0</v>
      </c>
      <c r="AM20" s="23"/>
      <c r="AN20" s="57">
        <f t="shared" si="32"/>
        <v>0</v>
      </c>
      <c r="AO20" s="57">
        <f t="shared" si="33"/>
        <v>0</v>
      </c>
      <c r="AP20" s="57">
        <f t="shared" si="34"/>
        <v>0</v>
      </c>
      <c r="AQ20" s="57">
        <f t="shared" si="35"/>
        <v>0</v>
      </c>
      <c r="AR20" s="57">
        <f t="shared" si="36"/>
        <v>0</v>
      </c>
      <c r="AS20" s="57">
        <f>Z20*92</f>
        <v>0</v>
      </c>
      <c r="AT20" s="57">
        <f t="shared" ref="AT20:AT81" si="42">AC20*92</f>
        <v>0</v>
      </c>
      <c r="AU20" s="64">
        <f t="shared" ref="AU20:AU81" si="43">SUM(AN20:AT20)</f>
        <v>0</v>
      </c>
      <c r="AV20" s="57">
        <f t="shared" si="14"/>
        <v>90</v>
      </c>
      <c r="AW20" s="57">
        <f t="shared" si="37"/>
        <v>-90</v>
      </c>
      <c r="AX20" s="23"/>
      <c r="AY20" s="65">
        <f t="shared" si="16"/>
        <v>0</v>
      </c>
      <c r="AZ20" s="65">
        <f t="shared" si="17"/>
        <v>0</v>
      </c>
      <c r="BA20" s="65">
        <f t="shared" si="18"/>
        <v>0</v>
      </c>
      <c r="BB20" s="65">
        <f t="shared" si="19"/>
        <v>0</v>
      </c>
      <c r="BC20" s="65">
        <f t="shared" si="20"/>
        <v>0</v>
      </c>
      <c r="BD20" s="65">
        <f t="shared" si="21"/>
        <v>0</v>
      </c>
      <c r="BE20" s="65">
        <f t="shared" ref="BE20:BE80" si="44">AC20*$F$14</f>
        <v>0</v>
      </c>
      <c r="BF20" s="66">
        <f t="shared" ref="BF20:BF81" si="45">SUM(AY20:BE20)</f>
        <v>0</v>
      </c>
    </row>
    <row r="21" spans="1:58" x14ac:dyDescent="0.2">
      <c r="A21" s="55" t="s">
        <v>111</v>
      </c>
      <c r="B21" s="56" t="s">
        <v>98</v>
      </c>
      <c r="C21" s="57">
        <v>66</v>
      </c>
      <c r="D21" s="58" t="s">
        <v>199</v>
      </c>
      <c r="E21" s="59" t="s">
        <v>145</v>
      </c>
      <c r="F21" s="59" t="s">
        <v>146</v>
      </c>
      <c r="G21" s="57">
        <v>50</v>
      </c>
      <c r="H21" s="60">
        <v>0</v>
      </c>
      <c r="I21" s="12">
        <v>3</v>
      </c>
      <c r="J21" s="13">
        <v>1</v>
      </c>
      <c r="K21" s="6"/>
      <c r="L21" s="61">
        <f t="shared" si="0"/>
        <v>0</v>
      </c>
      <c r="M21" s="61">
        <f t="shared" si="1"/>
        <v>0</v>
      </c>
      <c r="N21" s="6"/>
      <c r="O21" s="61">
        <f t="shared" si="2"/>
        <v>0</v>
      </c>
      <c r="P21" s="61">
        <f t="shared" si="22"/>
        <v>0</v>
      </c>
      <c r="Q21" s="6"/>
      <c r="R21" s="61">
        <f t="shared" si="4"/>
        <v>0</v>
      </c>
      <c r="S21" s="61">
        <f t="shared" si="23"/>
        <v>0</v>
      </c>
      <c r="T21" s="6"/>
      <c r="U21" s="61">
        <f t="shared" si="5"/>
        <v>0</v>
      </c>
      <c r="V21" s="61">
        <f t="shared" si="24"/>
        <v>0</v>
      </c>
      <c r="W21" s="6"/>
      <c r="X21" s="61">
        <f>$C$12*G21*W21</f>
        <v>0</v>
      </c>
      <c r="Y21" s="61">
        <f t="shared" si="25"/>
        <v>0</v>
      </c>
      <c r="Z21" s="6"/>
      <c r="AA21" s="61">
        <f t="shared" si="38"/>
        <v>0</v>
      </c>
      <c r="AB21" s="61">
        <f t="shared" si="39"/>
        <v>0</v>
      </c>
      <c r="AC21" s="6"/>
      <c r="AD21" s="61">
        <f t="shared" si="40"/>
        <v>0</v>
      </c>
      <c r="AE21" s="61">
        <f>$I$8*J21*AC21</f>
        <v>0</v>
      </c>
      <c r="AF21" s="61">
        <f t="shared" si="41"/>
        <v>0</v>
      </c>
      <c r="AG21" s="61">
        <f t="shared" si="26"/>
        <v>0</v>
      </c>
      <c r="AH21" s="61">
        <f t="shared" si="27"/>
        <v>0</v>
      </c>
      <c r="AI21" s="62">
        <f t="shared" si="28"/>
        <v>0</v>
      </c>
      <c r="AJ21" s="63">
        <f t="shared" si="29"/>
        <v>0</v>
      </c>
      <c r="AK21" s="61">
        <f t="shared" si="30"/>
        <v>0</v>
      </c>
      <c r="AL21" s="61">
        <f t="shared" si="31"/>
        <v>0</v>
      </c>
      <c r="AM21" s="23"/>
      <c r="AN21" s="57">
        <f t="shared" si="32"/>
        <v>0</v>
      </c>
      <c r="AO21" s="57">
        <f t="shared" si="33"/>
        <v>0</v>
      </c>
      <c r="AP21" s="57">
        <f t="shared" si="34"/>
        <v>0</v>
      </c>
      <c r="AQ21" s="57">
        <f t="shared" si="35"/>
        <v>0</v>
      </c>
      <c r="AR21" s="57">
        <f t="shared" si="36"/>
        <v>0</v>
      </c>
      <c r="AS21" s="57">
        <f t="shared" ref="AS21:AS81" si="46">Z21*92</f>
        <v>0</v>
      </c>
      <c r="AT21" s="57">
        <f t="shared" si="42"/>
        <v>0</v>
      </c>
      <c r="AU21" s="64">
        <f t="shared" si="43"/>
        <v>0</v>
      </c>
      <c r="AV21" s="57">
        <f t="shared" si="14"/>
        <v>66</v>
      </c>
      <c r="AW21" s="57">
        <f t="shared" si="37"/>
        <v>-66</v>
      </c>
      <c r="AX21" s="23"/>
      <c r="AY21" s="65">
        <f t="shared" si="16"/>
        <v>0</v>
      </c>
      <c r="AZ21" s="65">
        <f t="shared" si="17"/>
        <v>0</v>
      </c>
      <c r="BA21" s="65">
        <f t="shared" si="18"/>
        <v>0</v>
      </c>
      <c r="BB21" s="65">
        <f t="shared" si="19"/>
        <v>0</v>
      </c>
      <c r="BC21" s="65">
        <f t="shared" si="20"/>
        <v>0</v>
      </c>
      <c r="BD21" s="65">
        <f t="shared" si="21"/>
        <v>0</v>
      </c>
      <c r="BE21" s="65">
        <f t="shared" si="44"/>
        <v>0</v>
      </c>
      <c r="BF21" s="66">
        <f t="shared" si="45"/>
        <v>0</v>
      </c>
    </row>
    <row r="22" spans="1:58" x14ac:dyDescent="0.2">
      <c r="A22" s="55" t="s">
        <v>112</v>
      </c>
      <c r="B22" s="56" t="s">
        <v>98</v>
      </c>
      <c r="C22" s="57">
        <v>66</v>
      </c>
      <c r="D22" s="58" t="s">
        <v>199</v>
      </c>
      <c r="E22" s="59" t="s">
        <v>147</v>
      </c>
      <c r="F22" s="59" t="s">
        <v>148</v>
      </c>
      <c r="G22" s="57">
        <v>60</v>
      </c>
      <c r="H22" s="60">
        <v>0</v>
      </c>
      <c r="I22" s="12">
        <v>3.5</v>
      </c>
      <c r="J22" s="13">
        <v>1</v>
      </c>
      <c r="K22" s="6"/>
      <c r="L22" s="61">
        <f t="shared" si="0"/>
        <v>0</v>
      </c>
      <c r="M22" s="61">
        <f t="shared" si="1"/>
        <v>0</v>
      </c>
      <c r="N22" s="6"/>
      <c r="O22" s="61">
        <f t="shared" si="2"/>
        <v>0</v>
      </c>
      <c r="P22" s="61">
        <f t="shared" si="22"/>
        <v>0</v>
      </c>
      <c r="Q22" s="6"/>
      <c r="R22" s="61">
        <f t="shared" si="4"/>
        <v>0</v>
      </c>
      <c r="S22" s="61">
        <f t="shared" si="23"/>
        <v>0</v>
      </c>
      <c r="T22" s="6"/>
      <c r="U22" s="61">
        <f t="shared" si="5"/>
        <v>0</v>
      </c>
      <c r="V22" s="61">
        <f t="shared" si="24"/>
        <v>0</v>
      </c>
      <c r="W22" s="6"/>
      <c r="X22" s="61">
        <f t="shared" si="7"/>
        <v>0</v>
      </c>
      <c r="Y22" s="61">
        <f t="shared" si="25"/>
        <v>0</v>
      </c>
      <c r="Z22" s="6"/>
      <c r="AA22" s="61">
        <f t="shared" si="38"/>
        <v>0</v>
      </c>
      <c r="AB22" s="61">
        <f t="shared" si="39"/>
        <v>0</v>
      </c>
      <c r="AC22" s="6"/>
      <c r="AD22" s="61">
        <f t="shared" si="40"/>
        <v>0</v>
      </c>
      <c r="AE22" s="61">
        <f t="shared" ref="AE22:AE23" si="47">$I$8*J22*AC22</f>
        <v>0</v>
      </c>
      <c r="AF22" s="61">
        <f t="shared" si="41"/>
        <v>0</v>
      </c>
      <c r="AG22" s="61">
        <f t="shared" si="26"/>
        <v>0</v>
      </c>
      <c r="AH22" s="61">
        <f t="shared" si="27"/>
        <v>0</v>
      </c>
      <c r="AI22" s="62">
        <f t="shared" si="28"/>
        <v>0</v>
      </c>
      <c r="AJ22" s="63">
        <f t="shared" si="29"/>
        <v>0</v>
      </c>
      <c r="AK22" s="61">
        <f t="shared" si="30"/>
        <v>0</v>
      </c>
      <c r="AL22" s="61">
        <f t="shared" si="31"/>
        <v>0</v>
      </c>
      <c r="AM22" s="23"/>
      <c r="AN22" s="57">
        <f t="shared" si="32"/>
        <v>0</v>
      </c>
      <c r="AO22" s="57">
        <f t="shared" si="33"/>
        <v>0</v>
      </c>
      <c r="AP22" s="57">
        <f t="shared" si="34"/>
        <v>0</v>
      </c>
      <c r="AQ22" s="57">
        <f t="shared" si="35"/>
        <v>0</v>
      </c>
      <c r="AR22" s="57">
        <f t="shared" si="36"/>
        <v>0</v>
      </c>
      <c r="AS22" s="57">
        <f t="shared" si="46"/>
        <v>0</v>
      </c>
      <c r="AT22" s="57">
        <f t="shared" si="42"/>
        <v>0</v>
      </c>
      <c r="AU22" s="64">
        <f t="shared" si="43"/>
        <v>0</v>
      </c>
      <c r="AV22" s="57">
        <f t="shared" si="14"/>
        <v>66</v>
      </c>
      <c r="AW22" s="57">
        <f t="shared" si="37"/>
        <v>-66</v>
      </c>
      <c r="AX22" s="23"/>
      <c r="AY22" s="65">
        <f t="shared" si="16"/>
        <v>0</v>
      </c>
      <c r="AZ22" s="65">
        <f t="shared" si="17"/>
        <v>0</v>
      </c>
      <c r="BA22" s="65">
        <f t="shared" si="18"/>
        <v>0</v>
      </c>
      <c r="BB22" s="65">
        <f t="shared" si="19"/>
        <v>0</v>
      </c>
      <c r="BC22" s="65">
        <f t="shared" si="20"/>
        <v>0</v>
      </c>
      <c r="BD22" s="65">
        <f t="shared" si="21"/>
        <v>0</v>
      </c>
      <c r="BE22" s="65">
        <f t="shared" si="44"/>
        <v>0</v>
      </c>
      <c r="BF22" s="66">
        <f t="shared" si="45"/>
        <v>0</v>
      </c>
    </row>
    <row r="23" spans="1:58" x14ac:dyDescent="0.2">
      <c r="A23" s="55" t="s">
        <v>113</v>
      </c>
      <c r="B23" s="56" t="s">
        <v>98</v>
      </c>
      <c r="C23" s="57">
        <v>98</v>
      </c>
      <c r="D23" s="58" t="s">
        <v>199</v>
      </c>
      <c r="E23" s="59" t="s">
        <v>149</v>
      </c>
      <c r="F23" s="59" t="s">
        <v>148</v>
      </c>
      <c r="G23" s="57">
        <v>120</v>
      </c>
      <c r="H23" s="60">
        <v>0</v>
      </c>
      <c r="I23" s="12">
        <v>3.75</v>
      </c>
      <c r="J23" s="13">
        <v>2.5</v>
      </c>
      <c r="K23" s="6"/>
      <c r="L23" s="61">
        <f t="shared" si="0"/>
        <v>0</v>
      </c>
      <c r="M23" s="61">
        <f t="shared" si="1"/>
        <v>0</v>
      </c>
      <c r="N23" s="6"/>
      <c r="O23" s="61">
        <f t="shared" si="2"/>
        <v>0</v>
      </c>
      <c r="P23" s="61">
        <f t="shared" si="22"/>
        <v>0</v>
      </c>
      <c r="Q23" s="6"/>
      <c r="R23" s="61">
        <f t="shared" si="4"/>
        <v>0</v>
      </c>
      <c r="S23" s="61">
        <f t="shared" si="23"/>
        <v>0</v>
      </c>
      <c r="T23" s="6"/>
      <c r="U23" s="61">
        <f t="shared" si="5"/>
        <v>0</v>
      </c>
      <c r="V23" s="61">
        <f t="shared" si="24"/>
        <v>0</v>
      </c>
      <c r="W23" s="6"/>
      <c r="X23" s="61">
        <f t="shared" si="7"/>
        <v>0</v>
      </c>
      <c r="Y23" s="61">
        <f t="shared" si="25"/>
        <v>0</v>
      </c>
      <c r="Z23" s="6"/>
      <c r="AA23" s="61">
        <f t="shared" si="38"/>
        <v>0</v>
      </c>
      <c r="AB23" s="61">
        <f t="shared" si="39"/>
        <v>0</v>
      </c>
      <c r="AC23" s="6"/>
      <c r="AD23" s="61">
        <f t="shared" si="40"/>
        <v>0</v>
      </c>
      <c r="AE23" s="61">
        <f t="shared" si="47"/>
        <v>0</v>
      </c>
      <c r="AF23" s="61">
        <f t="shared" si="41"/>
        <v>0</v>
      </c>
      <c r="AG23" s="61">
        <f t="shared" si="26"/>
        <v>0</v>
      </c>
      <c r="AH23" s="61">
        <f t="shared" si="27"/>
        <v>0</v>
      </c>
      <c r="AI23" s="62">
        <f t="shared" si="28"/>
        <v>0</v>
      </c>
      <c r="AJ23" s="63">
        <f t="shared" si="29"/>
        <v>0</v>
      </c>
      <c r="AK23" s="61">
        <f t="shared" si="30"/>
        <v>0</v>
      </c>
      <c r="AL23" s="61">
        <f t="shared" si="31"/>
        <v>0</v>
      </c>
      <c r="AM23" s="23"/>
      <c r="AN23" s="57">
        <f t="shared" si="32"/>
        <v>0</v>
      </c>
      <c r="AO23" s="57">
        <f t="shared" si="33"/>
        <v>0</v>
      </c>
      <c r="AP23" s="57">
        <f t="shared" si="34"/>
        <v>0</v>
      </c>
      <c r="AQ23" s="57">
        <f t="shared" si="35"/>
        <v>0</v>
      </c>
      <c r="AR23" s="57">
        <f t="shared" si="36"/>
        <v>0</v>
      </c>
      <c r="AS23" s="57">
        <f t="shared" si="46"/>
        <v>0</v>
      </c>
      <c r="AT23" s="57">
        <f t="shared" si="42"/>
        <v>0</v>
      </c>
      <c r="AU23" s="64">
        <f t="shared" si="43"/>
        <v>0</v>
      </c>
      <c r="AV23" s="57">
        <f t="shared" si="14"/>
        <v>98</v>
      </c>
      <c r="AW23" s="57">
        <f t="shared" si="37"/>
        <v>-98</v>
      </c>
      <c r="AX23" s="23"/>
      <c r="AY23" s="65">
        <f t="shared" si="16"/>
        <v>0</v>
      </c>
      <c r="AZ23" s="65">
        <f t="shared" si="17"/>
        <v>0</v>
      </c>
      <c r="BA23" s="65">
        <f t="shared" si="18"/>
        <v>0</v>
      </c>
      <c r="BB23" s="65">
        <f t="shared" si="19"/>
        <v>0</v>
      </c>
      <c r="BC23" s="65">
        <f t="shared" si="20"/>
        <v>0</v>
      </c>
      <c r="BD23" s="65">
        <f t="shared" si="21"/>
        <v>0</v>
      </c>
      <c r="BE23" s="65">
        <f t="shared" si="44"/>
        <v>0</v>
      </c>
      <c r="BF23" s="66">
        <f t="shared" si="45"/>
        <v>0</v>
      </c>
    </row>
    <row r="24" spans="1:58" x14ac:dyDescent="0.2">
      <c r="A24" s="55" t="s">
        <v>110</v>
      </c>
      <c r="B24" s="56" t="s">
        <v>98</v>
      </c>
      <c r="C24" s="57">
        <v>95</v>
      </c>
      <c r="D24" s="58" t="s">
        <v>199</v>
      </c>
      <c r="E24" s="59" t="s">
        <v>149</v>
      </c>
      <c r="F24" s="59" t="s">
        <v>150</v>
      </c>
      <c r="G24" s="57">
        <v>100</v>
      </c>
      <c r="H24" s="60">
        <v>0</v>
      </c>
      <c r="I24" s="12">
        <v>4.75</v>
      </c>
      <c r="J24" s="13">
        <v>2</v>
      </c>
      <c r="K24" s="6"/>
      <c r="L24" s="61">
        <f t="shared" si="0"/>
        <v>0</v>
      </c>
      <c r="M24" s="61">
        <f t="shared" si="1"/>
        <v>0</v>
      </c>
      <c r="N24" s="6"/>
      <c r="O24" s="61">
        <f t="shared" si="2"/>
        <v>0</v>
      </c>
      <c r="P24" s="61">
        <f t="shared" si="22"/>
        <v>0</v>
      </c>
      <c r="Q24" s="6"/>
      <c r="R24" s="61">
        <f t="shared" si="4"/>
        <v>0</v>
      </c>
      <c r="S24" s="61">
        <f t="shared" si="23"/>
        <v>0</v>
      </c>
      <c r="T24" s="6"/>
      <c r="U24" s="61">
        <f t="shared" si="5"/>
        <v>0</v>
      </c>
      <c r="V24" s="61">
        <f t="shared" si="24"/>
        <v>0</v>
      </c>
      <c r="W24" s="6"/>
      <c r="X24" s="61">
        <f t="shared" si="7"/>
        <v>0</v>
      </c>
      <c r="Y24" s="61">
        <f t="shared" si="25"/>
        <v>0</v>
      </c>
      <c r="Z24" s="6"/>
      <c r="AA24" s="61">
        <f t="shared" si="38"/>
        <v>0</v>
      </c>
      <c r="AB24" s="61">
        <f t="shared" si="39"/>
        <v>0</v>
      </c>
      <c r="AC24" s="6"/>
      <c r="AD24" s="61">
        <f t="shared" si="40"/>
        <v>0</v>
      </c>
      <c r="AE24" s="61">
        <f>$I$8*J24*AC24</f>
        <v>0</v>
      </c>
      <c r="AF24" s="61">
        <f t="shared" si="41"/>
        <v>0</v>
      </c>
      <c r="AG24" s="61">
        <f t="shared" si="26"/>
        <v>0</v>
      </c>
      <c r="AH24" s="61">
        <f t="shared" si="27"/>
        <v>0</v>
      </c>
      <c r="AI24" s="62">
        <f t="shared" si="28"/>
        <v>0</v>
      </c>
      <c r="AJ24" s="63">
        <f t="shared" si="29"/>
        <v>0</v>
      </c>
      <c r="AK24" s="61">
        <f t="shared" si="30"/>
        <v>0</v>
      </c>
      <c r="AL24" s="61">
        <f t="shared" si="31"/>
        <v>0</v>
      </c>
      <c r="AM24" s="23"/>
      <c r="AN24" s="57">
        <f t="shared" si="32"/>
        <v>0</v>
      </c>
      <c r="AO24" s="57">
        <f t="shared" si="33"/>
        <v>0</v>
      </c>
      <c r="AP24" s="57">
        <f t="shared" si="34"/>
        <v>0</v>
      </c>
      <c r="AQ24" s="57">
        <f t="shared" si="35"/>
        <v>0</v>
      </c>
      <c r="AR24" s="57">
        <f t="shared" si="36"/>
        <v>0</v>
      </c>
      <c r="AS24" s="57">
        <f t="shared" si="46"/>
        <v>0</v>
      </c>
      <c r="AT24" s="57">
        <f t="shared" si="42"/>
        <v>0</v>
      </c>
      <c r="AU24" s="64">
        <f t="shared" si="43"/>
        <v>0</v>
      </c>
      <c r="AV24" s="57">
        <f t="shared" si="14"/>
        <v>95</v>
      </c>
      <c r="AW24" s="57">
        <f t="shared" si="37"/>
        <v>-95</v>
      </c>
      <c r="AX24" s="23"/>
      <c r="AY24" s="65">
        <f t="shared" si="16"/>
        <v>0</v>
      </c>
      <c r="AZ24" s="65">
        <f t="shared" si="17"/>
        <v>0</v>
      </c>
      <c r="BA24" s="65">
        <f t="shared" si="18"/>
        <v>0</v>
      </c>
      <c r="BB24" s="65">
        <f t="shared" si="19"/>
        <v>0</v>
      </c>
      <c r="BC24" s="65">
        <f t="shared" si="20"/>
        <v>0</v>
      </c>
      <c r="BD24" s="65">
        <f t="shared" si="21"/>
        <v>0</v>
      </c>
      <c r="BE24" s="65">
        <f t="shared" si="44"/>
        <v>0</v>
      </c>
      <c r="BF24" s="66">
        <f t="shared" si="45"/>
        <v>0</v>
      </c>
    </row>
    <row r="25" spans="1:58" x14ac:dyDescent="0.2">
      <c r="A25" s="55" t="s">
        <v>114</v>
      </c>
      <c r="B25" s="56" t="s">
        <v>98</v>
      </c>
      <c r="C25" s="57">
        <v>110</v>
      </c>
      <c r="D25" s="58" t="s">
        <v>199</v>
      </c>
      <c r="E25" s="59" t="s">
        <v>151</v>
      </c>
      <c r="F25" s="59" t="s">
        <v>152</v>
      </c>
      <c r="G25" s="57">
        <v>80</v>
      </c>
      <c r="H25" s="60">
        <v>0</v>
      </c>
      <c r="I25" s="12">
        <v>3</v>
      </c>
      <c r="J25" s="13">
        <v>2</v>
      </c>
      <c r="K25" s="6"/>
      <c r="L25" s="61">
        <f t="shared" si="0"/>
        <v>0</v>
      </c>
      <c r="M25" s="61">
        <f t="shared" si="1"/>
        <v>0</v>
      </c>
      <c r="N25" s="6"/>
      <c r="O25" s="61">
        <f t="shared" si="2"/>
        <v>0</v>
      </c>
      <c r="P25" s="61">
        <f t="shared" si="22"/>
        <v>0</v>
      </c>
      <c r="Q25" s="6"/>
      <c r="R25" s="61">
        <f t="shared" si="4"/>
        <v>0</v>
      </c>
      <c r="S25" s="61">
        <f t="shared" si="23"/>
        <v>0</v>
      </c>
      <c r="T25" s="6"/>
      <c r="U25" s="61">
        <f t="shared" si="5"/>
        <v>0</v>
      </c>
      <c r="V25" s="61">
        <f t="shared" si="24"/>
        <v>0</v>
      </c>
      <c r="W25" s="6"/>
      <c r="X25" s="61">
        <f t="shared" ref="X25:X81" si="48">$C$12*G25*W25</f>
        <v>0</v>
      </c>
      <c r="Y25" s="61">
        <f t="shared" si="25"/>
        <v>0</v>
      </c>
      <c r="Z25" s="6"/>
      <c r="AA25" s="61">
        <f t="shared" si="38"/>
        <v>0</v>
      </c>
      <c r="AB25" s="61">
        <f t="shared" si="39"/>
        <v>0</v>
      </c>
      <c r="AC25" s="6"/>
      <c r="AD25" s="61">
        <f t="shared" si="40"/>
        <v>0</v>
      </c>
      <c r="AE25" s="61">
        <f t="shared" ref="AE25:AE26" si="49">$I$8*J25*AC25</f>
        <v>0</v>
      </c>
      <c r="AF25" s="61">
        <f t="shared" si="41"/>
        <v>0</v>
      </c>
      <c r="AG25" s="61">
        <f t="shared" si="26"/>
        <v>0</v>
      </c>
      <c r="AH25" s="61">
        <f t="shared" si="27"/>
        <v>0</v>
      </c>
      <c r="AI25" s="62">
        <f t="shared" si="28"/>
        <v>0</v>
      </c>
      <c r="AJ25" s="63">
        <f t="shared" si="29"/>
        <v>0</v>
      </c>
      <c r="AK25" s="61">
        <f t="shared" si="30"/>
        <v>0</v>
      </c>
      <c r="AL25" s="61">
        <f t="shared" si="31"/>
        <v>0</v>
      </c>
      <c r="AM25" s="23"/>
      <c r="AN25" s="57">
        <f t="shared" si="32"/>
        <v>0</v>
      </c>
      <c r="AO25" s="57">
        <f t="shared" si="33"/>
        <v>0</v>
      </c>
      <c r="AP25" s="57">
        <f t="shared" si="34"/>
        <v>0</v>
      </c>
      <c r="AQ25" s="57">
        <f t="shared" si="35"/>
        <v>0</v>
      </c>
      <c r="AR25" s="57">
        <f t="shared" si="36"/>
        <v>0</v>
      </c>
      <c r="AS25" s="57">
        <f t="shared" si="46"/>
        <v>0</v>
      </c>
      <c r="AT25" s="57">
        <f t="shared" si="42"/>
        <v>0</v>
      </c>
      <c r="AU25" s="64">
        <f t="shared" si="43"/>
        <v>0</v>
      </c>
      <c r="AV25" s="57">
        <f t="shared" si="14"/>
        <v>110</v>
      </c>
      <c r="AW25" s="57">
        <f t="shared" si="37"/>
        <v>-110</v>
      </c>
      <c r="AX25" s="23"/>
      <c r="AY25" s="65">
        <f t="shared" si="16"/>
        <v>0</v>
      </c>
      <c r="AZ25" s="65">
        <f t="shared" si="17"/>
        <v>0</v>
      </c>
      <c r="BA25" s="65">
        <f t="shared" si="18"/>
        <v>0</v>
      </c>
      <c r="BB25" s="65">
        <f t="shared" si="19"/>
        <v>0</v>
      </c>
      <c r="BC25" s="65">
        <f t="shared" si="20"/>
        <v>0</v>
      </c>
      <c r="BD25" s="65">
        <f t="shared" si="21"/>
        <v>0</v>
      </c>
      <c r="BE25" s="65">
        <f t="shared" si="44"/>
        <v>0</v>
      </c>
      <c r="BF25" s="66">
        <f t="shared" si="45"/>
        <v>0</v>
      </c>
    </row>
    <row r="26" spans="1:58" x14ac:dyDescent="0.2">
      <c r="A26" s="55" t="s">
        <v>115</v>
      </c>
      <c r="B26" s="56" t="s">
        <v>98</v>
      </c>
      <c r="C26" s="57">
        <v>48</v>
      </c>
      <c r="D26" s="58" t="s">
        <v>99</v>
      </c>
      <c r="E26" s="59" t="s">
        <v>153</v>
      </c>
      <c r="F26" s="59" t="s">
        <v>147</v>
      </c>
      <c r="G26" s="57">
        <v>150</v>
      </c>
      <c r="H26" s="60">
        <v>0</v>
      </c>
      <c r="I26" s="12">
        <v>2</v>
      </c>
      <c r="J26" s="13">
        <v>3</v>
      </c>
      <c r="K26" s="6"/>
      <c r="L26" s="61">
        <f t="shared" si="0"/>
        <v>0</v>
      </c>
      <c r="M26" s="61">
        <f t="shared" si="1"/>
        <v>0</v>
      </c>
      <c r="N26" s="6"/>
      <c r="O26" s="61">
        <f t="shared" ref="O26:O81" si="50">$C$9*G26*N26</f>
        <v>0</v>
      </c>
      <c r="P26" s="61">
        <f t="shared" si="22"/>
        <v>0</v>
      </c>
      <c r="Q26" s="6"/>
      <c r="R26" s="61">
        <f t="shared" ref="R26:R81" si="51">$C$10*G26*Q26</f>
        <v>0</v>
      </c>
      <c r="S26" s="61">
        <f t="shared" si="23"/>
        <v>0</v>
      </c>
      <c r="T26" s="6"/>
      <c r="U26" s="61">
        <f t="shared" ref="U26:U81" si="52">$C$11*G26*T26</f>
        <v>0</v>
      </c>
      <c r="V26" s="61">
        <f t="shared" si="24"/>
        <v>0</v>
      </c>
      <c r="W26" s="6"/>
      <c r="X26" s="61">
        <f t="shared" si="48"/>
        <v>0</v>
      </c>
      <c r="Y26" s="61">
        <f t="shared" si="25"/>
        <v>0</v>
      </c>
      <c r="Z26" s="6"/>
      <c r="AA26" s="61">
        <f t="shared" si="38"/>
        <v>0</v>
      </c>
      <c r="AB26" s="61">
        <f t="shared" si="39"/>
        <v>0</v>
      </c>
      <c r="AC26" s="6"/>
      <c r="AD26" s="61">
        <f t="shared" si="40"/>
        <v>0</v>
      </c>
      <c r="AE26" s="61">
        <f t="shared" si="49"/>
        <v>0</v>
      </c>
      <c r="AF26" s="61">
        <f t="shared" si="41"/>
        <v>0</v>
      </c>
      <c r="AG26" s="61">
        <f t="shared" si="26"/>
        <v>0</v>
      </c>
      <c r="AH26" s="61">
        <f t="shared" si="27"/>
        <v>0</v>
      </c>
      <c r="AI26" s="62">
        <f t="shared" si="28"/>
        <v>0</v>
      </c>
      <c r="AJ26" s="63">
        <f t="shared" si="29"/>
        <v>0</v>
      </c>
      <c r="AK26" s="61">
        <f t="shared" si="30"/>
        <v>0</v>
      </c>
      <c r="AL26" s="61">
        <f t="shared" si="31"/>
        <v>0</v>
      </c>
      <c r="AM26" s="23"/>
      <c r="AN26" s="57">
        <f t="shared" si="32"/>
        <v>0</v>
      </c>
      <c r="AO26" s="57">
        <f t="shared" si="33"/>
        <v>0</v>
      </c>
      <c r="AP26" s="57">
        <f t="shared" si="34"/>
        <v>0</v>
      </c>
      <c r="AQ26" s="57">
        <f t="shared" si="35"/>
        <v>0</v>
      </c>
      <c r="AR26" s="57">
        <f t="shared" si="36"/>
        <v>0</v>
      </c>
      <c r="AS26" s="57">
        <f t="shared" si="46"/>
        <v>0</v>
      </c>
      <c r="AT26" s="57">
        <f t="shared" si="42"/>
        <v>0</v>
      </c>
      <c r="AU26" s="64">
        <f t="shared" si="43"/>
        <v>0</v>
      </c>
      <c r="AV26" s="57">
        <f t="shared" si="14"/>
        <v>48</v>
      </c>
      <c r="AW26" s="57">
        <f t="shared" si="37"/>
        <v>-48</v>
      </c>
      <c r="AX26" s="23"/>
      <c r="AY26" s="65">
        <f t="shared" si="16"/>
        <v>0</v>
      </c>
      <c r="AZ26" s="65">
        <f t="shared" si="17"/>
        <v>0</v>
      </c>
      <c r="BA26" s="65">
        <f t="shared" si="18"/>
        <v>0</v>
      </c>
      <c r="BB26" s="65">
        <f t="shared" si="19"/>
        <v>0</v>
      </c>
      <c r="BC26" s="65">
        <f t="shared" si="20"/>
        <v>0</v>
      </c>
      <c r="BD26" s="65">
        <f t="shared" si="21"/>
        <v>0</v>
      </c>
      <c r="BE26" s="65">
        <f t="shared" si="44"/>
        <v>0</v>
      </c>
      <c r="BF26" s="66">
        <f t="shared" si="45"/>
        <v>0</v>
      </c>
    </row>
    <row r="27" spans="1:58" x14ac:dyDescent="0.2">
      <c r="A27" s="55" t="s">
        <v>116</v>
      </c>
      <c r="B27" s="56" t="s">
        <v>98</v>
      </c>
      <c r="C27" s="57">
        <v>165</v>
      </c>
      <c r="D27" s="58" t="s">
        <v>99</v>
      </c>
      <c r="E27" s="59" t="s">
        <v>154</v>
      </c>
      <c r="F27" s="59" t="s">
        <v>155</v>
      </c>
      <c r="G27" s="57">
        <v>210</v>
      </c>
      <c r="H27" s="60">
        <v>0</v>
      </c>
      <c r="I27" s="12">
        <v>5</v>
      </c>
      <c r="J27" s="13">
        <v>3.5</v>
      </c>
      <c r="K27" s="6"/>
      <c r="L27" s="61">
        <f t="shared" si="0"/>
        <v>0</v>
      </c>
      <c r="M27" s="61">
        <f t="shared" si="1"/>
        <v>0</v>
      </c>
      <c r="N27" s="6"/>
      <c r="O27" s="61">
        <f t="shared" si="50"/>
        <v>0</v>
      </c>
      <c r="P27" s="61">
        <f t="shared" si="22"/>
        <v>0</v>
      </c>
      <c r="Q27" s="6"/>
      <c r="R27" s="61">
        <f t="shared" si="51"/>
        <v>0</v>
      </c>
      <c r="S27" s="61">
        <f t="shared" si="23"/>
        <v>0</v>
      </c>
      <c r="T27" s="6"/>
      <c r="U27" s="61">
        <f t="shared" si="52"/>
        <v>0</v>
      </c>
      <c r="V27" s="61">
        <f t="shared" si="24"/>
        <v>0</v>
      </c>
      <c r="W27" s="6"/>
      <c r="X27" s="61">
        <f t="shared" si="48"/>
        <v>0</v>
      </c>
      <c r="Y27" s="61">
        <f t="shared" si="25"/>
        <v>0</v>
      </c>
      <c r="Z27" s="6"/>
      <c r="AA27" s="61">
        <f t="shared" si="38"/>
        <v>0</v>
      </c>
      <c r="AB27" s="61">
        <f t="shared" si="39"/>
        <v>0</v>
      </c>
      <c r="AC27" s="6"/>
      <c r="AD27" s="61">
        <f t="shared" si="40"/>
        <v>0</v>
      </c>
      <c r="AE27" s="61">
        <f>$I$8*J27*AC27</f>
        <v>0</v>
      </c>
      <c r="AF27" s="61">
        <f t="shared" si="41"/>
        <v>0</v>
      </c>
      <c r="AG27" s="61">
        <f t="shared" si="26"/>
        <v>0</v>
      </c>
      <c r="AH27" s="61">
        <f t="shared" si="27"/>
        <v>0</v>
      </c>
      <c r="AI27" s="62">
        <f t="shared" si="28"/>
        <v>0</v>
      </c>
      <c r="AJ27" s="63">
        <f t="shared" si="29"/>
        <v>0</v>
      </c>
      <c r="AK27" s="61">
        <f t="shared" si="30"/>
        <v>0</v>
      </c>
      <c r="AL27" s="61">
        <f t="shared" si="31"/>
        <v>0</v>
      </c>
      <c r="AM27" s="23"/>
      <c r="AN27" s="57">
        <f t="shared" si="32"/>
        <v>0</v>
      </c>
      <c r="AO27" s="57">
        <f t="shared" si="33"/>
        <v>0</v>
      </c>
      <c r="AP27" s="57">
        <f t="shared" si="34"/>
        <v>0</v>
      </c>
      <c r="AQ27" s="57">
        <f t="shared" si="35"/>
        <v>0</v>
      </c>
      <c r="AR27" s="57">
        <f t="shared" si="36"/>
        <v>0</v>
      </c>
      <c r="AS27" s="57">
        <f t="shared" si="46"/>
        <v>0</v>
      </c>
      <c r="AT27" s="57">
        <f t="shared" si="42"/>
        <v>0</v>
      </c>
      <c r="AU27" s="64">
        <f t="shared" si="43"/>
        <v>0</v>
      </c>
      <c r="AV27" s="57">
        <f t="shared" si="14"/>
        <v>165</v>
      </c>
      <c r="AW27" s="57">
        <f t="shared" si="37"/>
        <v>-165</v>
      </c>
      <c r="AX27" s="23"/>
      <c r="AY27" s="65">
        <f t="shared" si="16"/>
        <v>0</v>
      </c>
      <c r="AZ27" s="65">
        <f t="shared" si="17"/>
        <v>0</v>
      </c>
      <c r="BA27" s="65">
        <f t="shared" si="18"/>
        <v>0</v>
      </c>
      <c r="BB27" s="65">
        <f t="shared" si="19"/>
        <v>0</v>
      </c>
      <c r="BC27" s="65">
        <f t="shared" si="20"/>
        <v>0</v>
      </c>
      <c r="BD27" s="65">
        <f t="shared" si="21"/>
        <v>0</v>
      </c>
      <c r="BE27" s="65">
        <f t="shared" si="44"/>
        <v>0</v>
      </c>
      <c r="BF27" s="66">
        <f t="shared" si="45"/>
        <v>0</v>
      </c>
    </row>
    <row r="28" spans="1:58" x14ac:dyDescent="0.2">
      <c r="A28" s="55" t="s">
        <v>116</v>
      </c>
      <c r="B28" s="56" t="s">
        <v>98</v>
      </c>
      <c r="C28" s="57">
        <v>100</v>
      </c>
      <c r="D28" s="58" t="s">
        <v>99</v>
      </c>
      <c r="E28" s="59" t="s">
        <v>141</v>
      </c>
      <c r="F28" s="59" t="s">
        <v>156</v>
      </c>
      <c r="G28" s="57">
        <v>210</v>
      </c>
      <c r="H28" s="60">
        <v>0</v>
      </c>
      <c r="I28" s="12">
        <v>4</v>
      </c>
      <c r="J28" s="13">
        <v>3.5</v>
      </c>
      <c r="K28" s="6"/>
      <c r="L28" s="61">
        <f t="shared" si="0"/>
        <v>0</v>
      </c>
      <c r="M28" s="61">
        <f t="shared" si="1"/>
        <v>0</v>
      </c>
      <c r="N28" s="6"/>
      <c r="O28" s="61">
        <f t="shared" si="50"/>
        <v>0</v>
      </c>
      <c r="P28" s="61">
        <f t="shared" si="22"/>
        <v>0</v>
      </c>
      <c r="Q28" s="6"/>
      <c r="R28" s="61">
        <f t="shared" si="51"/>
        <v>0</v>
      </c>
      <c r="S28" s="61">
        <f t="shared" si="23"/>
        <v>0</v>
      </c>
      <c r="T28" s="6"/>
      <c r="U28" s="61">
        <f t="shared" si="52"/>
        <v>0</v>
      </c>
      <c r="V28" s="61">
        <f t="shared" si="24"/>
        <v>0</v>
      </c>
      <c r="W28" s="6"/>
      <c r="X28" s="61">
        <f t="shared" si="48"/>
        <v>0</v>
      </c>
      <c r="Y28" s="61">
        <f t="shared" si="25"/>
        <v>0</v>
      </c>
      <c r="Z28" s="6"/>
      <c r="AA28" s="61">
        <f t="shared" si="38"/>
        <v>0</v>
      </c>
      <c r="AB28" s="61">
        <f t="shared" si="39"/>
        <v>0</v>
      </c>
      <c r="AC28" s="6"/>
      <c r="AD28" s="61">
        <f t="shared" si="40"/>
        <v>0</v>
      </c>
      <c r="AE28" s="61">
        <f t="shared" ref="AE28:AE29" si="53">$I$8*J28*AC28</f>
        <v>0</v>
      </c>
      <c r="AF28" s="61">
        <f t="shared" si="41"/>
        <v>0</v>
      </c>
      <c r="AG28" s="61">
        <f t="shared" si="26"/>
        <v>0</v>
      </c>
      <c r="AH28" s="61">
        <f t="shared" si="27"/>
        <v>0</v>
      </c>
      <c r="AI28" s="62">
        <f t="shared" si="28"/>
        <v>0</v>
      </c>
      <c r="AJ28" s="63">
        <f t="shared" si="29"/>
        <v>0</v>
      </c>
      <c r="AK28" s="61">
        <f t="shared" si="30"/>
        <v>0</v>
      </c>
      <c r="AL28" s="61">
        <f t="shared" si="31"/>
        <v>0</v>
      </c>
      <c r="AM28" s="23"/>
      <c r="AN28" s="57">
        <f t="shared" si="32"/>
        <v>0</v>
      </c>
      <c r="AO28" s="57">
        <f t="shared" si="33"/>
        <v>0</v>
      </c>
      <c r="AP28" s="57">
        <f t="shared" si="34"/>
        <v>0</v>
      </c>
      <c r="AQ28" s="57">
        <f t="shared" si="35"/>
        <v>0</v>
      </c>
      <c r="AR28" s="57">
        <f t="shared" si="36"/>
        <v>0</v>
      </c>
      <c r="AS28" s="57">
        <f t="shared" si="46"/>
        <v>0</v>
      </c>
      <c r="AT28" s="57">
        <f t="shared" si="42"/>
        <v>0</v>
      </c>
      <c r="AU28" s="64">
        <f t="shared" si="43"/>
        <v>0</v>
      </c>
      <c r="AV28" s="57">
        <f t="shared" si="14"/>
        <v>100</v>
      </c>
      <c r="AW28" s="57">
        <f t="shared" si="37"/>
        <v>-100</v>
      </c>
      <c r="AX28" s="23"/>
      <c r="AY28" s="65">
        <f t="shared" si="16"/>
        <v>0</v>
      </c>
      <c r="AZ28" s="65">
        <f t="shared" si="17"/>
        <v>0</v>
      </c>
      <c r="BA28" s="65">
        <f t="shared" si="18"/>
        <v>0</v>
      </c>
      <c r="BB28" s="65">
        <f t="shared" si="19"/>
        <v>0</v>
      </c>
      <c r="BC28" s="65">
        <f t="shared" si="20"/>
        <v>0</v>
      </c>
      <c r="BD28" s="65">
        <f t="shared" si="21"/>
        <v>0</v>
      </c>
      <c r="BE28" s="65">
        <f t="shared" si="44"/>
        <v>0</v>
      </c>
      <c r="BF28" s="66">
        <f t="shared" si="45"/>
        <v>0</v>
      </c>
    </row>
    <row r="29" spans="1:58" x14ac:dyDescent="0.2">
      <c r="A29" s="55" t="s">
        <v>98</v>
      </c>
      <c r="B29" s="56" t="s">
        <v>100</v>
      </c>
      <c r="C29" s="57">
        <v>50</v>
      </c>
      <c r="D29" s="58" t="s">
        <v>99</v>
      </c>
      <c r="E29" s="59" t="s">
        <v>157</v>
      </c>
      <c r="F29" s="59" t="s">
        <v>150</v>
      </c>
      <c r="G29" s="57">
        <v>20</v>
      </c>
      <c r="H29" s="60">
        <v>0</v>
      </c>
      <c r="I29" s="12">
        <v>2.75</v>
      </c>
      <c r="J29" s="13">
        <v>0.5</v>
      </c>
      <c r="K29" s="6"/>
      <c r="L29" s="61">
        <f t="shared" si="0"/>
        <v>0</v>
      </c>
      <c r="M29" s="61">
        <f t="shared" si="1"/>
        <v>0</v>
      </c>
      <c r="N29" s="6"/>
      <c r="O29" s="61">
        <f t="shared" si="50"/>
        <v>0</v>
      </c>
      <c r="P29" s="61">
        <f t="shared" si="22"/>
        <v>0</v>
      </c>
      <c r="Q29" s="6"/>
      <c r="R29" s="61">
        <f t="shared" si="51"/>
        <v>0</v>
      </c>
      <c r="S29" s="61">
        <f t="shared" si="23"/>
        <v>0</v>
      </c>
      <c r="T29" s="6"/>
      <c r="U29" s="61">
        <f t="shared" si="52"/>
        <v>0</v>
      </c>
      <c r="V29" s="61">
        <f t="shared" si="24"/>
        <v>0</v>
      </c>
      <c r="W29" s="6"/>
      <c r="X29" s="61">
        <f t="shared" si="48"/>
        <v>0</v>
      </c>
      <c r="Y29" s="61">
        <f t="shared" si="25"/>
        <v>0</v>
      </c>
      <c r="Z29" s="6"/>
      <c r="AA29" s="61">
        <f t="shared" si="38"/>
        <v>0</v>
      </c>
      <c r="AB29" s="61">
        <f t="shared" si="39"/>
        <v>0</v>
      </c>
      <c r="AC29" s="6"/>
      <c r="AD29" s="61">
        <f t="shared" si="40"/>
        <v>0</v>
      </c>
      <c r="AE29" s="61">
        <f t="shared" si="53"/>
        <v>0</v>
      </c>
      <c r="AF29" s="61">
        <f t="shared" si="41"/>
        <v>0</v>
      </c>
      <c r="AG29" s="61">
        <f t="shared" si="26"/>
        <v>0</v>
      </c>
      <c r="AH29" s="61">
        <f t="shared" si="27"/>
        <v>0</v>
      </c>
      <c r="AI29" s="62">
        <f t="shared" si="28"/>
        <v>0</v>
      </c>
      <c r="AJ29" s="63">
        <f t="shared" si="29"/>
        <v>0</v>
      </c>
      <c r="AK29" s="61">
        <f t="shared" si="30"/>
        <v>0</v>
      </c>
      <c r="AL29" s="61">
        <f t="shared" si="31"/>
        <v>0</v>
      </c>
      <c r="AM29" s="23"/>
      <c r="AN29" s="57">
        <f t="shared" si="32"/>
        <v>0</v>
      </c>
      <c r="AO29" s="57">
        <f t="shared" si="33"/>
        <v>0</v>
      </c>
      <c r="AP29" s="57">
        <f t="shared" si="34"/>
        <v>0</v>
      </c>
      <c r="AQ29" s="57">
        <f t="shared" si="35"/>
        <v>0</v>
      </c>
      <c r="AR29" s="57">
        <f t="shared" si="36"/>
        <v>0</v>
      </c>
      <c r="AS29" s="57">
        <f t="shared" si="46"/>
        <v>0</v>
      </c>
      <c r="AT29" s="57">
        <f t="shared" si="42"/>
        <v>0</v>
      </c>
      <c r="AU29" s="64">
        <f t="shared" si="43"/>
        <v>0</v>
      </c>
      <c r="AV29" s="57">
        <f t="shared" si="14"/>
        <v>50</v>
      </c>
      <c r="AW29" s="57">
        <f t="shared" si="37"/>
        <v>-50</v>
      </c>
      <c r="AX29" s="23"/>
      <c r="AY29" s="65">
        <f t="shared" si="16"/>
        <v>0</v>
      </c>
      <c r="AZ29" s="65">
        <f t="shared" si="17"/>
        <v>0</v>
      </c>
      <c r="BA29" s="65">
        <f t="shared" si="18"/>
        <v>0</v>
      </c>
      <c r="BB29" s="65">
        <f t="shared" si="19"/>
        <v>0</v>
      </c>
      <c r="BC29" s="65">
        <f t="shared" si="20"/>
        <v>0</v>
      </c>
      <c r="BD29" s="65">
        <f t="shared" si="21"/>
        <v>0</v>
      </c>
      <c r="BE29" s="65">
        <f t="shared" si="44"/>
        <v>0</v>
      </c>
      <c r="BF29" s="66">
        <f t="shared" si="45"/>
        <v>0</v>
      </c>
    </row>
    <row r="30" spans="1:58" x14ac:dyDescent="0.2">
      <c r="A30" s="55" t="s">
        <v>115</v>
      </c>
      <c r="B30" s="56" t="s">
        <v>98</v>
      </c>
      <c r="C30" s="57">
        <v>24</v>
      </c>
      <c r="D30" s="58" t="s">
        <v>99</v>
      </c>
      <c r="E30" s="59" t="s">
        <v>158</v>
      </c>
      <c r="F30" s="59" t="s">
        <v>152</v>
      </c>
      <c r="G30" s="57">
        <v>150</v>
      </c>
      <c r="H30" s="60">
        <v>0</v>
      </c>
      <c r="I30" s="12">
        <v>0</v>
      </c>
      <c r="J30" s="13">
        <v>1.5</v>
      </c>
      <c r="K30" s="6"/>
      <c r="L30" s="61">
        <f t="shared" si="0"/>
        <v>0</v>
      </c>
      <c r="M30" s="61">
        <f t="shared" si="1"/>
        <v>0</v>
      </c>
      <c r="N30" s="6"/>
      <c r="O30" s="61">
        <f t="shared" si="50"/>
        <v>0</v>
      </c>
      <c r="P30" s="61">
        <f t="shared" si="22"/>
        <v>0</v>
      </c>
      <c r="Q30" s="6"/>
      <c r="R30" s="61">
        <f t="shared" si="51"/>
        <v>0</v>
      </c>
      <c r="S30" s="61">
        <f t="shared" si="23"/>
        <v>0</v>
      </c>
      <c r="T30" s="6"/>
      <c r="U30" s="61">
        <f t="shared" si="52"/>
        <v>0</v>
      </c>
      <c r="V30" s="61">
        <f t="shared" si="24"/>
        <v>0</v>
      </c>
      <c r="W30" s="6"/>
      <c r="X30" s="61">
        <f t="shared" si="48"/>
        <v>0</v>
      </c>
      <c r="Y30" s="61">
        <f t="shared" si="25"/>
        <v>0</v>
      </c>
      <c r="Z30" s="6"/>
      <c r="AA30" s="61">
        <f t="shared" si="38"/>
        <v>0</v>
      </c>
      <c r="AB30" s="61">
        <f t="shared" si="39"/>
        <v>0</v>
      </c>
      <c r="AC30" s="6"/>
      <c r="AD30" s="61">
        <f t="shared" si="40"/>
        <v>0</v>
      </c>
      <c r="AE30" s="61">
        <f>$I$8*J30*AC30</f>
        <v>0</v>
      </c>
      <c r="AF30" s="61">
        <f t="shared" si="41"/>
        <v>0</v>
      </c>
      <c r="AG30" s="61">
        <f t="shared" si="26"/>
        <v>0</v>
      </c>
      <c r="AH30" s="61">
        <f t="shared" si="27"/>
        <v>0</v>
      </c>
      <c r="AI30" s="62">
        <f t="shared" si="28"/>
        <v>0</v>
      </c>
      <c r="AJ30" s="63">
        <f t="shared" si="29"/>
        <v>0</v>
      </c>
      <c r="AK30" s="61">
        <f t="shared" si="30"/>
        <v>0</v>
      </c>
      <c r="AL30" s="61">
        <f t="shared" si="31"/>
        <v>0</v>
      </c>
      <c r="AM30" s="23"/>
      <c r="AN30" s="57">
        <f t="shared" si="32"/>
        <v>0</v>
      </c>
      <c r="AO30" s="57">
        <f t="shared" si="33"/>
        <v>0</v>
      </c>
      <c r="AP30" s="57">
        <f t="shared" si="34"/>
        <v>0</v>
      </c>
      <c r="AQ30" s="57">
        <f t="shared" si="35"/>
        <v>0</v>
      </c>
      <c r="AR30" s="57">
        <f t="shared" si="36"/>
        <v>0</v>
      </c>
      <c r="AS30" s="57">
        <f t="shared" si="46"/>
        <v>0</v>
      </c>
      <c r="AT30" s="57">
        <f t="shared" si="42"/>
        <v>0</v>
      </c>
      <c r="AU30" s="64">
        <f t="shared" si="43"/>
        <v>0</v>
      </c>
      <c r="AV30" s="57">
        <f t="shared" si="14"/>
        <v>24</v>
      </c>
      <c r="AW30" s="57">
        <f t="shared" si="37"/>
        <v>-24</v>
      </c>
      <c r="AX30" s="23"/>
      <c r="AY30" s="65">
        <f t="shared" si="16"/>
        <v>0</v>
      </c>
      <c r="AZ30" s="65">
        <f t="shared" si="17"/>
        <v>0</v>
      </c>
      <c r="BA30" s="65">
        <f t="shared" si="18"/>
        <v>0</v>
      </c>
      <c r="BB30" s="65">
        <f t="shared" si="19"/>
        <v>0</v>
      </c>
      <c r="BC30" s="65">
        <f t="shared" si="20"/>
        <v>0</v>
      </c>
      <c r="BD30" s="65">
        <f t="shared" si="21"/>
        <v>0</v>
      </c>
      <c r="BE30" s="65">
        <f t="shared" si="44"/>
        <v>0</v>
      </c>
      <c r="BF30" s="66">
        <f t="shared" si="45"/>
        <v>0</v>
      </c>
    </row>
    <row r="31" spans="1:58" x14ac:dyDescent="0.2">
      <c r="A31" s="55" t="s">
        <v>117</v>
      </c>
      <c r="B31" s="56" t="s">
        <v>101</v>
      </c>
      <c r="C31" s="57">
        <v>56</v>
      </c>
      <c r="D31" s="58" t="s">
        <v>99</v>
      </c>
      <c r="E31" s="59" t="s">
        <v>159</v>
      </c>
      <c r="F31" s="59" t="s">
        <v>148</v>
      </c>
      <c r="G31" s="57">
        <v>110</v>
      </c>
      <c r="H31" s="60">
        <v>0</v>
      </c>
      <c r="I31" s="12">
        <v>5.5</v>
      </c>
      <c r="J31" s="13">
        <v>2</v>
      </c>
      <c r="K31" s="6"/>
      <c r="L31" s="61">
        <f t="shared" si="0"/>
        <v>0</v>
      </c>
      <c r="M31" s="61">
        <f t="shared" si="1"/>
        <v>0</v>
      </c>
      <c r="N31" s="6"/>
      <c r="O31" s="61">
        <f t="shared" si="50"/>
        <v>0</v>
      </c>
      <c r="P31" s="61">
        <f t="shared" si="22"/>
        <v>0</v>
      </c>
      <c r="Q31" s="6"/>
      <c r="R31" s="61">
        <f t="shared" si="51"/>
        <v>0</v>
      </c>
      <c r="S31" s="61">
        <f t="shared" si="23"/>
        <v>0</v>
      </c>
      <c r="T31" s="6"/>
      <c r="U31" s="61">
        <f t="shared" si="52"/>
        <v>0</v>
      </c>
      <c r="V31" s="61">
        <f t="shared" si="24"/>
        <v>0</v>
      </c>
      <c r="W31" s="6"/>
      <c r="X31" s="61">
        <f t="shared" si="48"/>
        <v>0</v>
      </c>
      <c r="Y31" s="61">
        <f t="shared" si="25"/>
        <v>0</v>
      </c>
      <c r="Z31" s="6"/>
      <c r="AA31" s="61">
        <f t="shared" si="38"/>
        <v>0</v>
      </c>
      <c r="AB31" s="61">
        <f t="shared" si="39"/>
        <v>0</v>
      </c>
      <c r="AC31" s="6"/>
      <c r="AD31" s="61">
        <f t="shared" si="40"/>
        <v>0</v>
      </c>
      <c r="AE31" s="61">
        <f t="shared" ref="AE31:AE32" si="54">$I$8*J31*AC31</f>
        <v>0</v>
      </c>
      <c r="AF31" s="61">
        <f t="shared" si="41"/>
        <v>0</v>
      </c>
      <c r="AG31" s="61">
        <f t="shared" si="26"/>
        <v>0</v>
      </c>
      <c r="AH31" s="61">
        <f t="shared" si="27"/>
        <v>0</v>
      </c>
      <c r="AI31" s="62">
        <f t="shared" si="28"/>
        <v>0</v>
      </c>
      <c r="AJ31" s="63">
        <f t="shared" si="29"/>
        <v>0</v>
      </c>
      <c r="AK31" s="61">
        <f t="shared" si="30"/>
        <v>0</v>
      </c>
      <c r="AL31" s="61">
        <f t="shared" si="31"/>
        <v>0</v>
      </c>
      <c r="AM31" s="23"/>
      <c r="AN31" s="57">
        <f t="shared" si="32"/>
        <v>0</v>
      </c>
      <c r="AO31" s="57">
        <f t="shared" si="33"/>
        <v>0</v>
      </c>
      <c r="AP31" s="57">
        <f t="shared" si="34"/>
        <v>0</v>
      </c>
      <c r="AQ31" s="57">
        <f t="shared" si="35"/>
        <v>0</v>
      </c>
      <c r="AR31" s="57">
        <f t="shared" si="36"/>
        <v>0</v>
      </c>
      <c r="AS31" s="57">
        <f t="shared" si="46"/>
        <v>0</v>
      </c>
      <c r="AT31" s="57">
        <f t="shared" si="42"/>
        <v>0</v>
      </c>
      <c r="AU31" s="64">
        <f t="shared" si="43"/>
        <v>0</v>
      </c>
      <c r="AV31" s="57">
        <f t="shared" si="14"/>
        <v>56</v>
      </c>
      <c r="AW31" s="57">
        <f t="shared" si="37"/>
        <v>-56</v>
      </c>
      <c r="AX31" s="23"/>
      <c r="AY31" s="65">
        <f t="shared" si="16"/>
        <v>0</v>
      </c>
      <c r="AZ31" s="65">
        <f t="shared" si="17"/>
        <v>0</v>
      </c>
      <c r="BA31" s="65">
        <f t="shared" si="18"/>
        <v>0</v>
      </c>
      <c r="BB31" s="65">
        <f t="shared" si="19"/>
        <v>0</v>
      </c>
      <c r="BC31" s="65">
        <f t="shared" si="20"/>
        <v>0</v>
      </c>
      <c r="BD31" s="65">
        <f t="shared" si="21"/>
        <v>0</v>
      </c>
      <c r="BE31" s="65">
        <f t="shared" si="44"/>
        <v>0</v>
      </c>
      <c r="BF31" s="66">
        <f t="shared" si="45"/>
        <v>0</v>
      </c>
    </row>
    <row r="32" spans="1:58" x14ac:dyDescent="0.2">
      <c r="A32" s="55" t="s">
        <v>98</v>
      </c>
      <c r="B32" s="56" t="s">
        <v>100</v>
      </c>
      <c r="C32" s="57">
        <v>20</v>
      </c>
      <c r="D32" s="58" t="s">
        <v>99</v>
      </c>
      <c r="E32" s="59" t="s">
        <v>160</v>
      </c>
      <c r="F32" s="59" t="s">
        <v>161</v>
      </c>
      <c r="G32" s="57">
        <v>20</v>
      </c>
      <c r="H32" s="60">
        <v>0</v>
      </c>
      <c r="I32" s="12">
        <v>4.25</v>
      </c>
      <c r="J32" s="13">
        <v>0.5</v>
      </c>
      <c r="K32" s="6"/>
      <c r="L32" s="61">
        <f t="shared" si="0"/>
        <v>0</v>
      </c>
      <c r="M32" s="61">
        <f t="shared" ref="M32:M81" si="55">$I$8*J32*K32</f>
        <v>0</v>
      </c>
      <c r="N32" s="6"/>
      <c r="O32" s="61">
        <f t="shared" si="50"/>
        <v>0</v>
      </c>
      <c r="P32" s="61">
        <f t="shared" si="22"/>
        <v>0</v>
      </c>
      <c r="Q32" s="6"/>
      <c r="R32" s="61">
        <f t="shared" si="51"/>
        <v>0</v>
      </c>
      <c r="S32" s="61">
        <f t="shared" si="23"/>
        <v>0</v>
      </c>
      <c r="T32" s="6"/>
      <c r="U32" s="61">
        <f t="shared" si="52"/>
        <v>0</v>
      </c>
      <c r="V32" s="61">
        <f t="shared" si="24"/>
        <v>0</v>
      </c>
      <c r="W32" s="6"/>
      <c r="X32" s="61">
        <f t="shared" si="48"/>
        <v>0</v>
      </c>
      <c r="Y32" s="61">
        <f t="shared" si="25"/>
        <v>0</v>
      </c>
      <c r="Z32" s="6"/>
      <c r="AA32" s="61">
        <f t="shared" si="38"/>
        <v>0</v>
      </c>
      <c r="AB32" s="61">
        <f t="shared" si="39"/>
        <v>0</v>
      </c>
      <c r="AC32" s="6"/>
      <c r="AD32" s="61">
        <f t="shared" si="40"/>
        <v>0</v>
      </c>
      <c r="AE32" s="61">
        <f t="shared" si="54"/>
        <v>0</v>
      </c>
      <c r="AF32" s="61">
        <f t="shared" si="41"/>
        <v>0</v>
      </c>
      <c r="AG32" s="61">
        <f t="shared" si="26"/>
        <v>0</v>
      </c>
      <c r="AH32" s="61">
        <f t="shared" si="27"/>
        <v>0</v>
      </c>
      <c r="AI32" s="62">
        <f t="shared" si="28"/>
        <v>0</v>
      </c>
      <c r="AJ32" s="63">
        <f t="shared" si="29"/>
        <v>0</v>
      </c>
      <c r="AK32" s="61">
        <f t="shared" si="30"/>
        <v>0</v>
      </c>
      <c r="AL32" s="61">
        <f t="shared" si="31"/>
        <v>0</v>
      </c>
      <c r="AM32" s="23"/>
      <c r="AN32" s="57">
        <f t="shared" si="32"/>
        <v>0</v>
      </c>
      <c r="AO32" s="57">
        <f t="shared" si="33"/>
        <v>0</v>
      </c>
      <c r="AP32" s="57">
        <f t="shared" si="34"/>
        <v>0</v>
      </c>
      <c r="AQ32" s="57">
        <f t="shared" si="35"/>
        <v>0</v>
      </c>
      <c r="AR32" s="57">
        <f t="shared" si="36"/>
        <v>0</v>
      </c>
      <c r="AS32" s="57">
        <f t="shared" si="46"/>
        <v>0</v>
      </c>
      <c r="AT32" s="57">
        <f t="shared" si="42"/>
        <v>0</v>
      </c>
      <c r="AU32" s="64">
        <f t="shared" si="43"/>
        <v>0</v>
      </c>
      <c r="AV32" s="57">
        <f t="shared" si="14"/>
        <v>20</v>
      </c>
      <c r="AW32" s="57">
        <f t="shared" si="37"/>
        <v>-20</v>
      </c>
      <c r="AX32" s="23"/>
      <c r="AY32" s="65">
        <f t="shared" si="16"/>
        <v>0</v>
      </c>
      <c r="AZ32" s="65">
        <f t="shared" si="17"/>
        <v>0</v>
      </c>
      <c r="BA32" s="65">
        <f t="shared" si="18"/>
        <v>0</v>
      </c>
      <c r="BB32" s="65">
        <f t="shared" si="19"/>
        <v>0</v>
      </c>
      <c r="BC32" s="65">
        <f t="shared" si="20"/>
        <v>0</v>
      </c>
      <c r="BD32" s="65">
        <f t="shared" si="21"/>
        <v>0</v>
      </c>
      <c r="BE32" s="65">
        <f t="shared" si="44"/>
        <v>0</v>
      </c>
      <c r="BF32" s="66">
        <f t="shared" si="45"/>
        <v>0</v>
      </c>
    </row>
    <row r="33" spans="1:58" x14ac:dyDescent="0.2">
      <c r="A33" s="56" t="s">
        <v>118</v>
      </c>
      <c r="B33" s="56" t="s">
        <v>101</v>
      </c>
      <c r="C33" s="57">
        <v>80</v>
      </c>
      <c r="D33" s="58" t="s">
        <v>99</v>
      </c>
      <c r="E33" s="78">
        <v>0.375</v>
      </c>
      <c r="F33" s="59" t="s">
        <v>142</v>
      </c>
      <c r="G33" s="57">
        <v>165</v>
      </c>
      <c r="H33" s="60">
        <v>1</v>
      </c>
      <c r="I33" s="12">
        <v>5</v>
      </c>
      <c r="J33" s="13">
        <v>3</v>
      </c>
      <c r="K33" s="6"/>
      <c r="L33" s="61">
        <f t="shared" si="0"/>
        <v>0</v>
      </c>
      <c r="M33" s="61">
        <f t="shared" si="55"/>
        <v>0</v>
      </c>
      <c r="N33" s="6"/>
      <c r="O33" s="61">
        <f t="shared" si="50"/>
        <v>0</v>
      </c>
      <c r="P33" s="61">
        <f t="shared" si="22"/>
        <v>0</v>
      </c>
      <c r="Q33" s="6"/>
      <c r="R33" s="61">
        <f t="shared" si="51"/>
        <v>0</v>
      </c>
      <c r="S33" s="61">
        <f t="shared" si="23"/>
        <v>0</v>
      </c>
      <c r="T33" s="6"/>
      <c r="U33" s="61">
        <f t="shared" si="52"/>
        <v>0</v>
      </c>
      <c r="V33" s="61">
        <f t="shared" si="24"/>
        <v>0</v>
      </c>
      <c r="W33" s="6"/>
      <c r="X33" s="61">
        <f t="shared" si="48"/>
        <v>0</v>
      </c>
      <c r="Y33" s="61">
        <f t="shared" si="25"/>
        <v>0</v>
      </c>
      <c r="Z33" s="6"/>
      <c r="AA33" s="61">
        <f t="shared" si="38"/>
        <v>0</v>
      </c>
      <c r="AB33" s="61">
        <f t="shared" si="39"/>
        <v>0</v>
      </c>
      <c r="AC33" s="6"/>
      <c r="AD33" s="61">
        <f t="shared" si="40"/>
        <v>0</v>
      </c>
      <c r="AE33" s="61">
        <f>$I$8*J33*AC33</f>
        <v>0</v>
      </c>
      <c r="AF33" s="61">
        <f t="shared" si="41"/>
        <v>0</v>
      </c>
      <c r="AG33" s="61">
        <f t="shared" si="26"/>
        <v>0</v>
      </c>
      <c r="AH33" s="61">
        <f t="shared" si="27"/>
        <v>0</v>
      </c>
      <c r="AI33" s="62">
        <f t="shared" si="28"/>
        <v>0</v>
      </c>
      <c r="AJ33" s="63">
        <f t="shared" si="29"/>
        <v>0</v>
      </c>
      <c r="AK33" s="61">
        <f t="shared" si="30"/>
        <v>0</v>
      </c>
      <c r="AL33" s="61">
        <f t="shared" si="31"/>
        <v>0</v>
      </c>
      <c r="AM33" s="23"/>
      <c r="AN33" s="57">
        <f t="shared" si="32"/>
        <v>0</v>
      </c>
      <c r="AO33" s="57">
        <f t="shared" si="33"/>
        <v>0</v>
      </c>
      <c r="AP33" s="57">
        <f t="shared" si="34"/>
        <v>0</v>
      </c>
      <c r="AQ33" s="57">
        <f t="shared" si="35"/>
        <v>0</v>
      </c>
      <c r="AR33" s="57">
        <f t="shared" si="36"/>
        <v>0</v>
      </c>
      <c r="AS33" s="57">
        <f t="shared" si="46"/>
        <v>0</v>
      </c>
      <c r="AT33" s="57">
        <f t="shared" si="42"/>
        <v>0</v>
      </c>
      <c r="AU33" s="64">
        <f t="shared" si="43"/>
        <v>0</v>
      </c>
      <c r="AV33" s="57">
        <f t="shared" si="14"/>
        <v>80</v>
      </c>
      <c r="AW33" s="57">
        <f t="shared" si="37"/>
        <v>-80</v>
      </c>
      <c r="AX33" s="23"/>
      <c r="AY33" s="65">
        <f t="shared" si="16"/>
        <v>0</v>
      </c>
      <c r="AZ33" s="65">
        <f t="shared" si="17"/>
        <v>0</v>
      </c>
      <c r="BA33" s="65">
        <f t="shared" si="18"/>
        <v>0</v>
      </c>
      <c r="BB33" s="65">
        <f t="shared" si="19"/>
        <v>0</v>
      </c>
      <c r="BC33" s="65">
        <f t="shared" si="20"/>
        <v>0</v>
      </c>
      <c r="BD33" s="65">
        <f t="shared" si="21"/>
        <v>0</v>
      </c>
      <c r="BE33" s="65">
        <f t="shared" si="44"/>
        <v>0</v>
      </c>
      <c r="BF33" s="66">
        <f t="shared" si="45"/>
        <v>0</v>
      </c>
    </row>
    <row r="34" spans="1:58" x14ac:dyDescent="0.2">
      <c r="A34" s="56" t="s">
        <v>116</v>
      </c>
      <c r="B34" s="56" t="s">
        <v>98</v>
      </c>
      <c r="C34" s="57">
        <v>88</v>
      </c>
      <c r="D34" s="58" t="s">
        <v>195</v>
      </c>
      <c r="E34" s="59" t="s">
        <v>154</v>
      </c>
      <c r="F34" s="59" t="s">
        <v>162</v>
      </c>
      <c r="G34" s="57">
        <v>180</v>
      </c>
      <c r="H34" s="60">
        <v>0</v>
      </c>
      <c r="I34" s="12">
        <v>5.25</v>
      </c>
      <c r="J34" s="13">
        <v>3.5</v>
      </c>
      <c r="K34" s="6"/>
      <c r="L34" s="61">
        <f t="shared" si="0"/>
        <v>0</v>
      </c>
      <c r="M34" s="61">
        <f t="shared" si="55"/>
        <v>0</v>
      </c>
      <c r="N34" s="6"/>
      <c r="O34" s="61">
        <f t="shared" si="50"/>
        <v>0</v>
      </c>
      <c r="P34" s="61">
        <f t="shared" si="22"/>
        <v>0</v>
      </c>
      <c r="Q34" s="6"/>
      <c r="R34" s="61">
        <f t="shared" si="51"/>
        <v>0</v>
      </c>
      <c r="S34" s="61">
        <f t="shared" si="23"/>
        <v>0</v>
      </c>
      <c r="T34" s="6"/>
      <c r="U34" s="61">
        <f t="shared" si="52"/>
        <v>0</v>
      </c>
      <c r="V34" s="61">
        <f t="shared" si="24"/>
        <v>0</v>
      </c>
      <c r="W34" s="6"/>
      <c r="X34" s="61">
        <f t="shared" si="48"/>
        <v>0</v>
      </c>
      <c r="Y34" s="61">
        <f t="shared" si="25"/>
        <v>0</v>
      </c>
      <c r="Z34" s="6"/>
      <c r="AA34" s="61">
        <f t="shared" si="38"/>
        <v>0</v>
      </c>
      <c r="AB34" s="61">
        <f t="shared" si="39"/>
        <v>0</v>
      </c>
      <c r="AC34" s="6"/>
      <c r="AD34" s="61">
        <f t="shared" si="40"/>
        <v>0</v>
      </c>
      <c r="AE34" s="61">
        <f t="shared" ref="AE34:AE35" si="56">$I$8*J34*AC34</f>
        <v>0</v>
      </c>
      <c r="AF34" s="61">
        <f t="shared" si="41"/>
        <v>0</v>
      </c>
      <c r="AG34" s="61">
        <f t="shared" si="26"/>
        <v>0</v>
      </c>
      <c r="AH34" s="61">
        <f t="shared" si="27"/>
        <v>0</v>
      </c>
      <c r="AI34" s="62">
        <f t="shared" si="28"/>
        <v>0</v>
      </c>
      <c r="AJ34" s="63">
        <f t="shared" si="29"/>
        <v>0</v>
      </c>
      <c r="AK34" s="61">
        <f t="shared" si="30"/>
        <v>0</v>
      </c>
      <c r="AL34" s="61">
        <f t="shared" si="31"/>
        <v>0</v>
      </c>
      <c r="AM34" s="23"/>
      <c r="AN34" s="57">
        <f t="shared" si="32"/>
        <v>0</v>
      </c>
      <c r="AO34" s="57">
        <f t="shared" si="33"/>
        <v>0</v>
      </c>
      <c r="AP34" s="57">
        <f t="shared" si="34"/>
        <v>0</v>
      </c>
      <c r="AQ34" s="57">
        <f t="shared" si="35"/>
        <v>0</v>
      </c>
      <c r="AR34" s="57">
        <f t="shared" si="36"/>
        <v>0</v>
      </c>
      <c r="AS34" s="57">
        <f t="shared" si="46"/>
        <v>0</v>
      </c>
      <c r="AT34" s="57">
        <f t="shared" si="42"/>
        <v>0</v>
      </c>
      <c r="AU34" s="64">
        <f t="shared" si="43"/>
        <v>0</v>
      </c>
      <c r="AV34" s="57">
        <f t="shared" si="14"/>
        <v>88</v>
      </c>
      <c r="AW34" s="57">
        <f t="shared" si="37"/>
        <v>-88</v>
      </c>
      <c r="AX34" s="23"/>
      <c r="AY34" s="65">
        <f t="shared" si="16"/>
        <v>0</v>
      </c>
      <c r="AZ34" s="65">
        <f t="shared" si="17"/>
        <v>0</v>
      </c>
      <c r="BA34" s="65">
        <f t="shared" si="18"/>
        <v>0</v>
      </c>
      <c r="BB34" s="65">
        <f t="shared" si="19"/>
        <v>0</v>
      </c>
      <c r="BC34" s="65">
        <f t="shared" si="20"/>
        <v>0</v>
      </c>
      <c r="BD34" s="65">
        <f t="shared" si="21"/>
        <v>0</v>
      </c>
      <c r="BE34" s="65">
        <f t="shared" si="44"/>
        <v>0</v>
      </c>
      <c r="BF34" s="66">
        <f t="shared" si="45"/>
        <v>0</v>
      </c>
    </row>
    <row r="35" spans="1:58" x14ac:dyDescent="0.2">
      <c r="A35" s="56" t="s">
        <v>119</v>
      </c>
      <c r="B35" s="56" t="s">
        <v>98</v>
      </c>
      <c r="C35" s="57">
        <v>54</v>
      </c>
      <c r="D35" s="58" t="s">
        <v>195</v>
      </c>
      <c r="E35" s="59" t="s">
        <v>143</v>
      </c>
      <c r="F35" s="59" t="s">
        <v>148</v>
      </c>
      <c r="G35" s="57">
        <v>120</v>
      </c>
      <c r="H35" s="60">
        <v>0</v>
      </c>
      <c r="I35" s="12">
        <v>3</v>
      </c>
      <c r="J35" s="13">
        <v>2</v>
      </c>
      <c r="K35" s="6"/>
      <c r="L35" s="61">
        <f t="shared" si="0"/>
        <v>0</v>
      </c>
      <c r="M35" s="61">
        <f t="shared" si="55"/>
        <v>0</v>
      </c>
      <c r="N35" s="6"/>
      <c r="O35" s="61">
        <f t="shared" si="50"/>
        <v>0</v>
      </c>
      <c r="P35" s="61">
        <f t="shared" si="22"/>
        <v>0</v>
      </c>
      <c r="Q35" s="6"/>
      <c r="R35" s="61">
        <f t="shared" si="51"/>
        <v>0</v>
      </c>
      <c r="S35" s="61">
        <f t="shared" si="23"/>
        <v>0</v>
      </c>
      <c r="T35" s="6"/>
      <c r="U35" s="61">
        <f t="shared" si="52"/>
        <v>0</v>
      </c>
      <c r="V35" s="61">
        <f t="shared" si="24"/>
        <v>0</v>
      </c>
      <c r="W35" s="6"/>
      <c r="X35" s="61">
        <f t="shared" si="48"/>
        <v>0</v>
      </c>
      <c r="Y35" s="61">
        <f t="shared" si="25"/>
        <v>0</v>
      </c>
      <c r="Z35" s="6"/>
      <c r="AA35" s="61">
        <f t="shared" si="38"/>
        <v>0</v>
      </c>
      <c r="AB35" s="61">
        <f t="shared" si="39"/>
        <v>0</v>
      </c>
      <c r="AC35" s="6"/>
      <c r="AD35" s="61">
        <f t="shared" si="40"/>
        <v>0</v>
      </c>
      <c r="AE35" s="61">
        <f t="shared" si="56"/>
        <v>0</v>
      </c>
      <c r="AF35" s="61">
        <f t="shared" si="41"/>
        <v>0</v>
      </c>
      <c r="AG35" s="61">
        <f t="shared" si="26"/>
        <v>0</v>
      </c>
      <c r="AH35" s="61">
        <f t="shared" si="27"/>
        <v>0</v>
      </c>
      <c r="AI35" s="62">
        <f t="shared" si="28"/>
        <v>0</v>
      </c>
      <c r="AJ35" s="63">
        <f t="shared" si="29"/>
        <v>0</v>
      </c>
      <c r="AK35" s="61">
        <f t="shared" si="30"/>
        <v>0</v>
      </c>
      <c r="AL35" s="61">
        <f t="shared" si="31"/>
        <v>0</v>
      </c>
      <c r="AM35" s="23"/>
      <c r="AN35" s="57">
        <f t="shared" si="32"/>
        <v>0</v>
      </c>
      <c r="AO35" s="57">
        <f t="shared" si="33"/>
        <v>0</v>
      </c>
      <c r="AP35" s="57">
        <f t="shared" si="34"/>
        <v>0</v>
      </c>
      <c r="AQ35" s="57">
        <f t="shared" si="35"/>
        <v>0</v>
      </c>
      <c r="AR35" s="57">
        <f t="shared" si="36"/>
        <v>0</v>
      </c>
      <c r="AS35" s="57">
        <f t="shared" si="46"/>
        <v>0</v>
      </c>
      <c r="AT35" s="57">
        <f t="shared" si="42"/>
        <v>0</v>
      </c>
      <c r="AU35" s="64">
        <f t="shared" si="43"/>
        <v>0</v>
      </c>
      <c r="AV35" s="57">
        <f t="shared" si="14"/>
        <v>54</v>
      </c>
      <c r="AW35" s="57">
        <f t="shared" si="37"/>
        <v>-54</v>
      </c>
      <c r="AX35" s="23"/>
      <c r="AY35" s="65">
        <f t="shared" si="16"/>
        <v>0</v>
      </c>
      <c r="AZ35" s="65">
        <f t="shared" si="17"/>
        <v>0</v>
      </c>
      <c r="BA35" s="65">
        <f t="shared" si="18"/>
        <v>0</v>
      </c>
      <c r="BB35" s="65">
        <f t="shared" si="19"/>
        <v>0</v>
      </c>
      <c r="BC35" s="65">
        <f t="shared" si="20"/>
        <v>0</v>
      </c>
      <c r="BD35" s="65">
        <f t="shared" si="21"/>
        <v>0</v>
      </c>
      <c r="BE35" s="65">
        <f t="shared" si="44"/>
        <v>0</v>
      </c>
      <c r="BF35" s="66">
        <f t="shared" si="45"/>
        <v>0</v>
      </c>
    </row>
    <row r="36" spans="1:58" x14ac:dyDescent="0.2">
      <c r="A36" s="56" t="s">
        <v>120</v>
      </c>
      <c r="B36" s="56" t="s">
        <v>98</v>
      </c>
      <c r="C36" s="57">
        <v>110</v>
      </c>
      <c r="D36" s="58" t="s">
        <v>195</v>
      </c>
      <c r="E36" s="59" t="s">
        <v>159</v>
      </c>
      <c r="F36" s="59" t="s">
        <v>163</v>
      </c>
      <c r="G36" s="57">
        <v>80</v>
      </c>
      <c r="H36" s="60">
        <v>0</v>
      </c>
      <c r="I36" s="12">
        <v>3.5</v>
      </c>
      <c r="J36" s="13">
        <v>2</v>
      </c>
      <c r="K36" s="6"/>
      <c r="L36" s="61">
        <f t="shared" si="0"/>
        <v>0</v>
      </c>
      <c r="M36" s="61">
        <f t="shared" si="55"/>
        <v>0</v>
      </c>
      <c r="N36" s="6"/>
      <c r="O36" s="61">
        <f t="shared" si="50"/>
        <v>0</v>
      </c>
      <c r="P36" s="61">
        <f t="shared" si="22"/>
        <v>0</v>
      </c>
      <c r="Q36" s="6"/>
      <c r="R36" s="61">
        <f t="shared" si="51"/>
        <v>0</v>
      </c>
      <c r="S36" s="61">
        <f t="shared" si="23"/>
        <v>0</v>
      </c>
      <c r="T36" s="6"/>
      <c r="U36" s="61">
        <f t="shared" si="52"/>
        <v>0</v>
      </c>
      <c r="V36" s="61">
        <f t="shared" si="24"/>
        <v>0</v>
      </c>
      <c r="W36" s="6"/>
      <c r="X36" s="61">
        <f t="shared" si="48"/>
        <v>0</v>
      </c>
      <c r="Y36" s="61">
        <f t="shared" si="25"/>
        <v>0</v>
      </c>
      <c r="Z36" s="6"/>
      <c r="AA36" s="61">
        <f t="shared" si="38"/>
        <v>0</v>
      </c>
      <c r="AB36" s="61">
        <f t="shared" si="39"/>
        <v>0</v>
      </c>
      <c r="AC36" s="6"/>
      <c r="AD36" s="61">
        <f t="shared" si="40"/>
        <v>0</v>
      </c>
      <c r="AE36" s="61">
        <f>$I$8*J36*AC36</f>
        <v>0</v>
      </c>
      <c r="AF36" s="61">
        <f t="shared" si="41"/>
        <v>0</v>
      </c>
      <c r="AG36" s="61">
        <f t="shared" si="26"/>
        <v>0</v>
      </c>
      <c r="AH36" s="61">
        <f t="shared" si="27"/>
        <v>0</v>
      </c>
      <c r="AI36" s="62">
        <f t="shared" si="28"/>
        <v>0</v>
      </c>
      <c r="AJ36" s="63">
        <f t="shared" si="29"/>
        <v>0</v>
      </c>
      <c r="AK36" s="61">
        <f t="shared" si="30"/>
        <v>0</v>
      </c>
      <c r="AL36" s="61">
        <f t="shared" si="31"/>
        <v>0</v>
      </c>
      <c r="AM36" s="23"/>
      <c r="AN36" s="57">
        <f t="shared" si="32"/>
        <v>0</v>
      </c>
      <c r="AO36" s="57">
        <f t="shared" si="33"/>
        <v>0</v>
      </c>
      <c r="AP36" s="57">
        <f t="shared" si="34"/>
        <v>0</v>
      </c>
      <c r="AQ36" s="57">
        <f t="shared" si="35"/>
        <v>0</v>
      </c>
      <c r="AR36" s="57">
        <f t="shared" si="36"/>
        <v>0</v>
      </c>
      <c r="AS36" s="57">
        <f t="shared" si="46"/>
        <v>0</v>
      </c>
      <c r="AT36" s="57">
        <f t="shared" si="42"/>
        <v>0</v>
      </c>
      <c r="AU36" s="64">
        <f t="shared" si="43"/>
        <v>0</v>
      </c>
      <c r="AV36" s="57">
        <f t="shared" si="14"/>
        <v>110</v>
      </c>
      <c r="AW36" s="57">
        <f t="shared" si="37"/>
        <v>-110</v>
      </c>
      <c r="AX36" s="23"/>
      <c r="AY36" s="65">
        <f t="shared" si="16"/>
        <v>0</v>
      </c>
      <c r="AZ36" s="65">
        <f t="shared" si="17"/>
        <v>0</v>
      </c>
      <c r="BA36" s="65">
        <f t="shared" si="18"/>
        <v>0</v>
      </c>
      <c r="BB36" s="65">
        <f t="shared" si="19"/>
        <v>0</v>
      </c>
      <c r="BC36" s="65">
        <f t="shared" si="20"/>
        <v>0</v>
      </c>
      <c r="BD36" s="65">
        <f t="shared" si="21"/>
        <v>0</v>
      </c>
      <c r="BE36" s="65">
        <f t="shared" si="44"/>
        <v>0</v>
      </c>
      <c r="BF36" s="66">
        <f t="shared" si="45"/>
        <v>0</v>
      </c>
    </row>
    <row r="37" spans="1:58" x14ac:dyDescent="0.2">
      <c r="A37" s="56" t="s">
        <v>118</v>
      </c>
      <c r="B37" s="56" t="s">
        <v>98</v>
      </c>
      <c r="C37" s="57">
        <v>66</v>
      </c>
      <c r="D37" s="58" t="s">
        <v>200</v>
      </c>
      <c r="E37" s="59" t="s">
        <v>164</v>
      </c>
      <c r="F37" s="59" t="s">
        <v>148</v>
      </c>
      <c r="G37" s="57">
        <v>140</v>
      </c>
      <c r="H37" s="60">
        <v>0</v>
      </c>
      <c r="I37" s="12">
        <v>3.5</v>
      </c>
      <c r="J37" s="13">
        <v>2.5</v>
      </c>
      <c r="K37" s="6"/>
      <c r="L37" s="61">
        <f t="shared" ref="L37:L42" si="57">$C$8*G37*K37</f>
        <v>0</v>
      </c>
      <c r="M37" s="61">
        <f t="shared" si="55"/>
        <v>0</v>
      </c>
      <c r="N37" s="6"/>
      <c r="O37" s="61">
        <f t="shared" si="50"/>
        <v>0</v>
      </c>
      <c r="P37" s="61">
        <f t="shared" si="22"/>
        <v>0</v>
      </c>
      <c r="Q37" s="6"/>
      <c r="R37" s="61">
        <f t="shared" si="51"/>
        <v>0</v>
      </c>
      <c r="S37" s="61">
        <f t="shared" si="23"/>
        <v>0</v>
      </c>
      <c r="T37" s="6"/>
      <c r="U37" s="61">
        <f t="shared" si="52"/>
        <v>0</v>
      </c>
      <c r="V37" s="61">
        <f t="shared" si="24"/>
        <v>0</v>
      </c>
      <c r="W37" s="6"/>
      <c r="X37" s="61">
        <f t="shared" si="48"/>
        <v>0</v>
      </c>
      <c r="Y37" s="61">
        <f t="shared" si="25"/>
        <v>0</v>
      </c>
      <c r="Z37" s="6"/>
      <c r="AA37" s="61">
        <f t="shared" si="38"/>
        <v>0</v>
      </c>
      <c r="AB37" s="61">
        <f t="shared" si="39"/>
        <v>0</v>
      </c>
      <c r="AC37" s="6"/>
      <c r="AD37" s="61">
        <f t="shared" si="40"/>
        <v>0</v>
      </c>
      <c r="AE37" s="61">
        <f t="shared" ref="AE37:AE38" si="58">$I$8*J37*AC37</f>
        <v>0</v>
      </c>
      <c r="AF37" s="61">
        <f t="shared" si="41"/>
        <v>0</v>
      </c>
      <c r="AG37" s="61">
        <f t="shared" si="26"/>
        <v>0</v>
      </c>
      <c r="AH37" s="61">
        <f t="shared" si="27"/>
        <v>0</v>
      </c>
      <c r="AI37" s="62">
        <f t="shared" si="28"/>
        <v>0</v>
      </c>
      <c r="AJ37" s="63">
        <f t="shared" si="29"/>
        <v>0</v>
      </c>
      <c r="AK37" s="61">
        <f t="shared" si="30"/>
        <v>0</v>
      </c>
      <c r="AL37" s="61">
        <f t="shared" si="31"/>
        <v>0</v>
      </c>
      <c r="AM37" s="23"/>
      <c r="AN37" s="57">
        <f t="shared" si="32"/>
        <v>0</v>
      </c>
      <c r="AO37" s="57">
        <f t="shared" si="33"/>
        <v>0</v>
      </c>
      <c r="AP37" s="57">
        <f t="shared" si="34"/>
        <v>0</v>
      </c>
      <c r="AQ37" s="57">
        <f t="shared" si="35"/>
        <v>0</v>
      </c>
      <c r="AR37" s="57">
        <f t="shared" si="36"/>
        <v>0</v>
      </c>
      <c r="AS37" s="57">
        <f t="shared" si="46"/>
        <v>0</v>
      </c>
      <c r="AT37" s="57">
        <f t="shared" si="42"/>
        <v>0</v>
      </c>
      <c r="AU37" s="64">
        <f t="shared" si="43"/>
        <v>0</v>
      </c>
      <c r="AV37" s="57">
        <f t="shared" si="14"/>
        <v>66</v>
      </c>
      <c r="AW37" s="57">
        <f t="shared" si="37"/>
        <v>-66</v>
      </c>
      <c r="AX37" s="23"/>
      <c r="AY37" s="65">
        <f t="shared" si="16"/>
        <v>0</v>
      </c>
      <c r="AZ37" s="65">
        <f t="shared" si="17"/>
        <v>0</v>
      </c>
      <c r="BA37" s="65">
        <f t="shared" si="18"/>
        <v>0</v>
      </c>
      <c r="BB37" s="65">
        <f t="shared" si="19"/>
        <v>0</v>
      </c>
      <c r="BC37" s="65">
        <f t="shared" si="20"/>
        <v>0</v>
      </c>
      <c r="BD37" s="65">
        <f t="shared" si="21"/>
        <v>0</v>
      </c>
      <c r="BE37" s="65">
        <f t="shared" si="44"/>
        <v>0</v>
      </c>
      <c r="BF37" s="66">
        <f t="shared" si="45"/>
        <v>0</v>
      </c>
    </row>
    <row r="38" spans="1:58" x14ac:dyDescent="0.2">
      <c r="A38" s="56" t="s">
        <v>111</v>
      </c>
      <c r="B38" s="56" t="s">
        <v>101</v>
      </c>
      <c r="C38" s="57">
        <v>27</v>
      </c>
      <c r="D38" s="58" t="s">
        <v>200</v>
      </c>
      <c r="E38" s="59" t="s">
        <v>159</v>
      </c>
      <c r="F38" s="59" t="s">
        <v>165</v>
      </c>
      <c r="G38" s="57">
        <v>55</v>
      </c>
      <c r="H38" s="60">
        <v>0</v>
      </c>
      <c r="I38" s="12">
        <v>3</v>
      </c>
      <c r="J38" s="13">
        <v>1</v>
      </c>
      <c r="K38" s="6"/>
      <c r="L38" s="61">
        <f t="shared" si="57"/>
        <v>0</v>
      </c>
      <c r="M38" s="61">
        <f t="shared" si="55"/>
        <v>0</v>
      </c>
      <c r="N38" s="6"/>
      <c r="O38" s="61">
        <f t="shared" si="50"/>
        <v>0</v>
      </c>
      <c r="P38" s="61">
        <f t="shared" si="22"/>
        <v>0</v>
      </c>
      <c r="Q38" s="6"/>
      <c r="R38" s="61">
        <f t="shared" si="51"/>
        <v>0</v>
      </c>
      <c r="S38" s="61">
        <f t="shared" si="23"/>
        <v>0</v>
      </c>
      <c r="T38" s="6"/>
      <c r="U38" s="61">
        <f t="shared" si="52"/>
        <v>0</v>
      </c>
      <c r="V38" s="61">
        <f t="shared" si="24"/>
        <v>0</v>
      </c>
      <c r="W38" s="6"/>
      <c r="X38" s="61">
        <f t="shared" si="48"/>
        <v>0</v>
      </c>
      <c r="Y38" s="61">
        <f t="shared" si="25"/>
        <v>0</v>
      </c>
      <c r="Z38" s="6"/>
      <c r="AA38" s="61">
        <f t="shared" si="38"/>
        <v>0</v>
      </c>
      <c r="AB38" s="61">
        <f t="shared" si="39"/>
        <v>0</v>
      </c>
      <c r="AC38" s="6"/>
      <c r="AD38" s="61">
        <f t="shared" si="40"/>
        <v>0</v>
      </c>
      <c r="AE38" s="61">
        <f t="shared" si="58"/>
        <v>0</v>
      </c>
      <c r="AF38" s="61">
        <f t="shared" si="41"/>
        <v>0</v>
      </c>
      <c r="AG38" s="61">
        <f t="shared" si="26"/>
        <v>0</v>
      </c>
      <c r="AH38" s="61">
        <f t="shared" si="27"/>
        <v>0</v>
      </c>
      <c r="AI38" s="62">
        <f t="shared" si="28"/>
        <v>0</v>
      </c>
      <c r="AJ38" s="63">
        <f t="shared" si="29"/>
        <v>0</v>
      </c>
      <c r="AK38" s="61">
        <f t="shared" si="30"/>
        <v>0</v>
      </c>
      <c r="AL38" s="61">
        <f t="shared" si="31"/>
        <v>0</v>
      </c>
      <c r="AM38" s="23"/>
      <c r="AN38" s="57">
        <f t="shared" si="32"/>
        <v>0</v>
      </c>
      <c r="AO38" s="57">
        <f t="shared" si="33"/>
        <v>0</v>
      </c>
      <c r="AP38" s="57">
        <f t="shared" si="34"/>
        <v>0</v>
      </c>
      <c r="AQ38" s="57">
        <f t="shared" si="35"/>
        <v>0</v>
      </c>
      <c r="AR38" s="57">
        <f t="shared" si="36"/>
        <v>0</v>
      </c>
      <c r="AS38" s="57">
        <f t="shared" si="46"/>
        <v>0</v>
      </c>
      <c r="AT38" s="57">
        <f t="shared" si="42"/>
        <v>0</v>
      </c>
      <c r="AU38" s="64">
        <f t="shared" si="43"/>
        <v>0</v>
      </c>
      <c r="AV38" s="57">
        <f t="shared" si="14"/>
        <v>27</v>
      </c>
      <c r="AW38" s="57">
        <f t="shared" si="37"/>
        <v>-27</v>
      </c>
      <c r="AX38" s="23"/>
      <c r="AY38" s="65">
        <f t="shared" si="16"/>
        <v>0</v>
      </c>
      <c r="AZ38" s="65">
        <f t="shared" si="17"/>
        <v>0</v>
      </c>
      <c r="BA38" s="65">
        <f t="shared" si="18"/>
        <v>0</v>
      </c>
      <c r="BB38" s="65">
        <f t="shared" si="19"/>
        <v>0</v>
      </c>
      <c r="BC38" s="65">
        <f t="shared" si="20"/>
        <v>0</v>
      </c>
      <c r="BD38" s="65">
        <f t="shared" si="21"/>
        <v>0</v>
      </c>
      <c r="BE38" s="65">
        <f t="shared" si="44"/>
        <v>0</v>
      </c>
      <c r="BF38" s="66">
        <f t="shared" si="45"/>
        <v>0</v>
      </c>
    </row>
    <row r="39" spans="1:58" x14ac:dyDescent="0.2">
      <c r="A39" s="56" t="s">
        <v>121</v>
      </c>
      <c r="B39" s="56" t="s">
        <v>98</v>
      </c>
      <c r="C39" s="57">
        <v>250</v>
      </c>
      <c r="D39" s="58" t="s">
        <v>200</v>
      </c>
      <c r="E39" s="59" t="s">
        <v>166</v>
      </c>
      <c r="F39" s="59" t="s">
        <v>167</v>
      </c>
      <c r="G39" s="57">
        <v>320</v>
      </c>
      <c r="H39" s="60">
        <v>1</v>
      </c>
      <c r="I39" s="12">
        <v>6</v>
      </c>
      <c r="J39" s="13">
        <v>5</v>
      </c>
      <c r="K39" s="6"/>
      <c r="L39" s="61">
        <f t="shared" si="57"/>
        <v>0</v>
      </c>
      <c r="M39" s="61">
        <f t="shared" si="55"/>
        <v>0</v>
      </c>
      <c r="N39" s="6"/>
      <c r="O39" s="61">
        <f t="shared" si="50"/>
        <v>0</v>
      </c>
      <c r="P39" s="61">
        <f t="shared" si="22"/>
        <v>0</v>
      </c>
      <c r="Q39" s="6"/>
      <c r="R39" s="61">
        <f t="shared" si="51"/>
        <v>0</v>
      </c>
      <c r="S39" s="61">
        <f t="shared" si="23"/>
        <v>0</v>
      </c>
      <c r="T39" s="6"/>
      <c r="U39" s="61">
        <f t="shared" si="52"/>
        <v>0</v>
      </c>
      <c r="V39" s="61">
        <f t="shared" si="24"/>
        <v>0</v>
      </c>
      <c r="W39" s="6"/>
      <c r="X39" s="61">
        <f t="shared" si="48"/>
        <v>0</v>
      </c>
      <c r="Y39" s="61">
        <f t="shared" si="25"/>
        <v>0</v>
      </c>
      <c r="Z39" s="6"/>
      <c r="AA39" s="61">
        <f t="shared" si="38"/>
        <v>0</v>
      </c>
      <c r="AB39" s="61">
        <f t="shared" si="39"/>
        <v>0</v>
      </c>
      <c r="AC39" s="6"/>
      <c r="AD39" s="61">
        <f t="shared" si="40"/>
        <v>0</v>
      </c>
      <c r="AE39" s="61">
        <f>$I$8*J39*AC39</f>
        <v>0</v>
      </c>
      <c r="AF39" s="61">
        <f t="shared" si="41"/>
        <v>0</v>
      </c>
      <c r="AG39" s="61">
        <f t="shared" si="26"/>
        <v>0</v>
      </c>
      <c r="AH39" s="61">
        <f t="shared" si="27"/>
        <v>0</v>
      </c>
      <c r="AI39" s="62">
        <f t="shared" si="28"/>
        <v>0</v>
      </c>
      <c r="AJ39" s="63">
        <f t="shared" si="29"/>
        <v>0</v>
      </c>
      <c r="AK39" s="61">
        <f t="shared" si="30"/>
        <v>0</v>
      </c>
      <c r="AL39" s="61">
        <f t="shared" si="31"/>
        <v>0</v>
      </c>
      <c r="AM39" s="23"/>
      <c r="AN39" s="57">
        <f t="shared" si="32"/>
        <v>0</v>
      </c>
      <c r="AO39" s="57">
        <f t="shared" si="33"/>
        <v>0</v>
      </c>
      <c r="AP39" s="57">
        <f t="shared" si="34"/>
        <v>0</v>
      </c>
      <c r="AQ39" s="57">
        <f t="shared" si="35"/>
        <v>0</v>
      </c>
      <c r="AR39" s="57">
        <f t="shared" si="36"/>
        <v>0</v>
      </c>
      <c r="AS39" s="57">
        <f t="shared" si="46"/>
        <v>0</v>
      </c>
      <c r="AT39" s="57">
        <f t="shared" si="42"/>
        <v>0</v>
      </c>
      <c r="AU39" s="64">
        <f t="shared" si="43"/>
        <v>0</v>
      </c>
      <c r="AV39" s="57">
        <f t="shared" si="14"/>
        <v>250</v>
      </c>
      <c r="AW39" s="57">
        <f t="shared" si="37"/>
        <v>-250</v>
      </c>
      <c r="AX39" s="23"/>
      <c r="AY39" s="65">
        <f t="shared" si="16"/>
        <v>0</v>
      </c>
      <c r="AZ39" s="65">
        <f t="shared" si="17"/>
        <v>0</v>
      </c>
      <c r="BA39" s="65">
        <f t="shared" si="18"/>
        <v>0</v>
      </c>
      <c r="BB39" s="65">
        <f t="shared" si="19"/>
        <v>0</v>
      </c>
      <c r="BC39" s="65">
        <f t="shared" si="20"/>
        <v>0</v>
      </c>
      <c r="BD39" s="65">
        <f t="shared" si="21"/>
        <v>0</v>
      </c>
      <c r="BE39" s="65">
        <f t="shared" si="44"/>
        <v>0</v>
      </c>
      <c r="BF39" s="66">
        <f t="shared" si="45"/>
        <v>0</v>
      </c>
    </row>
    <row r="40" spans="1:58" x14ac:dyDescent="0.2">
      <c r="A40" s="56" t="s">
        <v>122</v>
      </c>
      <c r="B40" s="56" t="s">
        <v>98</v>
      </c>
      <c r="C40" s="57">
        <v>55</v>
      </c>
      <c r="D40" s="58" t="s">
        <v>200</v>
      </c>
      <c r="E40" s="59" t="s">
        <v>159</v>
      </c>
      <c r="F40" s="59" t="s">
        <v>142</v>
      </c>
      <c r="G40" s="57">
        <v>150</v>
      </c>
      <c r="H40" s="60">
        <v>0</v>
      </c>
      <c r="I40" s="12">
        <v>5</v>
      </c>
      <c r="J40" s="13">
        <v>3</v>
      </c>
      <c r="K40" s="6"/>
      <c r="L40" s="61">
        <f t="shared" si="57"/>
        <v>0</v>
      </c>
      <c r="M40" s="61">
        <f t="shared" si="55"/>
        <v>0</v>
      </c>
      <c r="N40" s="6"/>
      <c r="O40" s="61">
        <f t="shared" si="50"/>
        <v>0</v>
      </c>
      <c r="P40" s="61">
        <f t="shared" si="22"/>
        <v>0</v>
      </c>
      <c r="Q40" s="6"/>
      <c r="R40" s="61">
        <f t="shared" si="51"/>
        <v>0</v>
      </c>
      <c r="S40" s="61">
        <f t="shared" si="23"/>
        <v>0</v>
      </c>
      <c r="T40" s="6"/>
      <c r="U40" s="61">
        <f t="shared" si="52"/>
        <v>0</v>
      </c>
      <c r="V40" s="61">
        <f t="shared" si="24"/>
        <v>0</v>
      </c>
      <c r="W40" s="6"/>
      <c r="X40" s="61">
        <f t="shared" si="48"/>
        <v>0</v>
      </c>
      <c r="Y40" s="61">
        <f t="shared" si="25"/>
        <v>0</v>
      </c>
      <c r="Z40" s="6"/>
      <c r="AA40" s="61">
        <f t="shared" si="38"/>
        <v>0</v>
      </c>
      <c r="AB40" s="61">
        <f t="shared" si="39"/>
        <v>0</v>
      </c>
      <c r="AC40" s="6"/>
      <c r="AD40" s="61">
        <f t="shared" si="40"/>
        <v>0</v>
      </c>
      <c r="AE40" s="61">
        <f t="shared" ref="AE40:AE41" si="59">$I$8*J40*AC40</f>
        <v>0</v>
      </c>
      <c r="AF40" s="61">
        <f t="shared" si="41"/>
        <v>0</v>
      </c>
      <c r="AG40" s="61">
        <f t="shared" si="26"/>
        <v>0</v>
      </c>
      <c r="AH40" s="61">
        <f t="shared" si="27"/>
        <v>0</v>
      </c>
      <c r="AI40" s="62">
        <f t="shared" si="28"/>
        <v>0</v>
      </c>
      <c r="AJ40" s="63">
        <f t="shared" si="29"/>
        <v>0</v>
      </c>
      <c r="AK40" s="61">
        <f t="shared" si="30"/>
        <v>0</v>
      </c>
      <c r="AL40" s="61">
        <f t="shared" si="31"/>
        <v>0</v>
      </c>
      <c r="AM40" s="23"/>
      <c r="AN40" s="57">
        <f t="shared" si="32"/>
        <v>0</v>
      </c>
      <c r="AO40" s="57">
        <f t="shared" si="33"/>
        <v>0</v>
      </c>
      <c r="AP40" s="57">
        <f t="shared" si="34"/>
        <v>0</v>
      </c>
      <c r="AQ40" s="57">
        <f t="shared" si="35"/>
        <v>0</v>
      </c>
      <c r="AR40" s="57">
        <f t="shared" si="36"/>
        <v>0</v>
      </c>
      <c r="AS40" s="57">
        <f t="shared" si="46"/>
        <v>0</v>
      </c>
      <c r="AT40" s="57">
        <f t="shared" si="42"/>
        <v>0</v>
      </c>
      <c r="AU40" s="64">
        <f t="shared" si="43"/>
        <v>0</v>
      </c>
      <c r="AV40" s="57">
        <f t="shared" si="14"/>
        <v>55</v>
      </c>
      <c r="AW40" s="57">
        <f t="shared" si="37"/>
        <v>-55</v>
      </c>
      <c r="AX40" s="23"/>
      <c r="AY40" s="65">
        <f t="shared" si="16"/>
        <v>0</v>
      </c>
      <c r="AZ40" s="65">
        <f t="shared" si="17"/>
        <v>0</v>
      </c>
      <c r="BA40" s="65">
        <f t="shared" si="18"/>
        <v>0</v>
      </c>
      <c r="BB40" s="65">
        <f t="shared" si="19"/>
        <v>0</v>
      </c>
      <c r="BC40" s="65">
        <f t="shared" si="20"/>
        <v>0</v>
      </c>
      <c r="BD40" s="65">
        <f t="shared" si="21"/>
        <v>0</v>
      </c>
      <c r="BE40" s="65">
        <f t="shared" si="44"/>
        <v>0</v>
      </c>
      <c r="BF40" s="66">
        <f t="shared" si="45"/>
        <v>0</v>
      </c>
    </row>
    <row r="41" spans="1:58" x14ac:dyDescent="0.2">
      <c r="A41" s="56" t="s">
        <v>123</v>
      </c>
      <c r="B41" s="56" t="s">
        <v>100</v>
      </c>
      <c r="C41" s="57">
        <v>79</v>
      </c>
      <c r="D41" s="58" t="s">
        <v>200</v>
      </c>
      <c r="E41" s="59" t="s">
        <v>168</v>
      </c>
      <c r="F41" s="59" t="s">
        <v>169</v>
      </c>
      <c r="G41" s="57">
        <v>120</v>
      </c>
      <c r="H41" s="60">
        <v>0</v>
      </c>
      <c r="I41" s="12">
        <v>3</v>
      </c>
      <c r="J41" s="13">
        <v>2</v>
      </c>
      <c r="K41" s="6"/>
      <c r="L41" s="61">
        <f t="shared" si="57"/>
        <v>0</v>
      </c>
      <c r="M41" s="61">
        <f t="shared" si="55"/>
        <v>0</v>
      </c>
      <c r="N41" s="6"/>
      <c r="O41" s="61">
        <f t="shared" si="50"/>
        <v>0</v>
      </c>
      <c r="P41" s="61">
        <f t="shared" si="22"/>
        <v>0</v>
      </c>
      <c r="Q41" s="6"/>
      <c r="R41" s="61">
        <f t="shared" si="51"/>
        <v>0</v>
      </c>
      <c r="S41" s="61">
        <f t="shared" si="23"/>
        <v>0</v>
      </c>
      <c r="T41" s="6"/>
      <c r="U41" s="61">
        <f t="shared" si="52"/>
        <v>0</v>
      </c>
      <c r="V41" s="61">
        <f t="shared" si="24"/>
        <v>0</v>
      </c>
      <c r="W41" s="6"/>
      <c r="X41" s="61">
        <f t="shared" si="48"/>
        <v>0</v>
      </c>
      <c r="Y41" s="61">
        <f t="shared" si="25"/>
        <v>0</v>
      </c>
      <c r="Z41" s="6"/>
      <c r="AA41" s="61">
        <f t="shared" si="38"/>
        <v>0</v>
      </c>
      <c r="AB41" s="61">
        <f t="shared" si="39"/>
        <v>0</v>
      </c>
      <c r="AC41" s="6"/>
      <c r="AD41" s="61">
        <f t="shared" si="40"/>
        <v>0</v>
      </c>
      <c r="AE41" s="61">
        <f t="shared" si="59"/>
        <v>0</v>
      </c>
      <c r="AF41" s="61">
        <f t="shared" si="41"/>
        <v>0</v>
      </c>
      <c r="AG41" s="61">
        <f t="shared" si="26"/>
        <v>0</v>
      </c>
      <c r="AH41" s="61">
        <f t="shared" si="27"/>
        <v>0</v>
      </c>
      <c r="AI41" s="62">
        <f t="shared" si="28"/>
        <v>0</v>
      </c>
      <c r="AJ41" s="63">
        <f t="shared" si="29"/>
        <v>0</v>
      </c>
      <c r="AK41" s="61">
        <f t="shared" si="30"/>
        <v>0</v>
      </c>
      <c r="AL41" s="61">
        <f t="shared" si="31"/>
        <v>0</v>
      </c>
      <c r="AM41" s="23"/>
      <c r="AN41" s="57">
        <f t="shared" si="32"/>
        <v>0</v>
      </c>
      <c r="AO41" s="57">
        <f t="shared" si="33"/>
        <v>0</v>
      </c>
      <c r="AP41" s="57">
        <f t="shared" si="34"/>
        <v>0</v>
      </c>
      <c r="AQ41" s="57">
        <f t="shared" si="35"/>
        <v>0</v>
      </c>
      <c r="AR41" s="57">
        <f t="shared" si="36"/>
        <v>0</v>
      </c>
      <c r="AS41" s="57">
        <f t="shared" si="46"/>
        <v>0</v>
      </c>
      <c r="AT41" s="57">
        <f t="shared" si="42"/>
        <v>0</v>
      </c>
      <c r="AU41" s="64">
        <f t="shared" si="43"/>
        <v>0</v>
      </c>
      <c r="AV41" s="57">
        <f t="shared" si="14"/>
        <v>79</v>
      </c>
      <c r="AW41" s="57">
        <f t="shared" si="37"/>
        <v>-79</v>
      </c>
      <c r="AX41" s="23"/>
      <c r="AY41" s="65">
        <f t="shared" si="16"/>
        <v>0</v>
      </c>
      <c r="AZ41" s="65">
        <f t="shared" si="17"/>
        <v>0</v>
      </c>
      <c r="BA41" s="65">
        <f t="shared" si="18"/>
        <v>0</v>
      </c>
      <c r="BB41" s="65">
        <f t="shared" si="19"/>
        <v>0</v>
      </c>
      <c r="BC41" s="65">
        <f t="shared" si="20"/>
        <v>0</v>
      </c>
      <c r="BD41" s="65">
        <f t="shared" si="21"/>
        <v>0</v>
      </c>
      <c r="BE41" s="65">
        <f t="shared" si="44"/>
        <v>0</v>
      </c>
      <c r="BF41" s="66">
        <f t="shared" si="45"/>
        <v>0</v>
      </c>
    </row>
    <row r="42" spans="1:58" x14ac:dyDescent="0.2">
      <c r="A42" s="56" t="s">
        <v>124</v>
      </c>
      <c r="B42" s="56" t="s">
        <v>98</v>
      </c>
      <c r="C42" s="57">
        <v>50</v>
      </c>
      <c r="D42" s="58" t="s">
        <v>201</v>
      </c>
      <c r="E42" s="59" t="s">
        <v>170</v>
      </c>
      <c r="F42" s="59" t="s">
        <v>171</v>
      </c>
      <c r="G42" s="57">
        <v>480</v>
      </c>
      <c r="H42" s="60">
        <v>0</v>
      </c>
      <c r="I42" s="12">
        <v>7.5</v>
      </c>
      <c r="J42" s="13">
        <v>6</v>
      </c>
      <c r="K42" s="6"/>
      <c r="L42" s="61">
        <f t="shared" si="57"/>
        <v>0</v>
      </c>
      <c r="M42" s="61">
        <f t="shared" si="55"/>
        <v>0</v>
      </c>
      <c r="N42" s="6"/>
      <c r="O42" s="61">
        <f t="shared" si="50"/>
        <v>0</v>
      </c>
      <c r="P42" s="61">
        <f t="shared" si="22"/>
        <v>0</v>
      </c>
      <c r="Q42" s="6"/>
      <c r="R42" s="61">
        <f t="shared" si="51"/>
        <v>0</v>
      </c>
      <c r="S42" s="61">
        <f t="shared" si="23"/>
        <v>0</v>
      </c>
      <c r="T42" s="6"/>
      <c r="U42" s="61">
        <f t="shared" si="52"/>
        <v>0</v>
      </c>
      <c r="V42" s="61">
        <f t="shared" si="24"/>
        <v>0</v>
      </c>
      <c r="W42" s="6"/>
      <c r="X42" s="61">
        <f t="shared" si="48"/>
        <v>0</v>
      </c>
      <c r="Y42" s="61">
        <f t="shared" si="25"/>
        <v>0</v>
      </c>
      <c r="Z42" s="6"/>
      <c r="AA42" s="61">
        <f t="shared" si="38"/>
        <v>0</v>
      </c>
      <c r="AB42" s="61">
        <f t="shared" si="39"/>
        <v>0</v>
      </c>
      <c r="AC42" s="6"/>
      <c r="AD42" s="61">
        <f t="shared" si="40"/>
        <v>0</v>
      </c>
      <c r="AE42" s="61">
        <f>$I$8*J42*AC42</f>
        <v>0</v>
      </c>
      <c r="AF42" s="61">
        <f t="shared" si="41"/>
        <v>0</v>
      </c>
      <c r="AG42" s="61">
        <f t="shared" si="26"/>
        <v>0</v>
      </c>
      <c r="AH42" s="61">
        <f t="shared" si="27"/>
        <v>0</v>
      </c>
      <c r="AI42" s="62">
        <f t="shared" si="28"/>
        <v>0</v>
      </c>
      <c r="AJ42" s="63">
        <f t="shared" si="29"/>
        <v>0</v>
      </c>
      <c r="AK42" s="61">
        <f t="shared" si="30"/>
        <v>0</v>
      </c>
      <c r="AL42" s="61">
        <f t="shared" si="31"/>
        <v>0</v>
      </c>
      <c r="AM42" s="23"/>
      <c r="AN42" s="57">
        <f t="shared" si="32"/>
        <v>0</v>
      </c>
      <c r="AO42" s="57">
        <f t="shared" si="33"/>
        <v>0</v>
      </c>
      <c r="AP42" s="57">
        <f t="shared" si="34"/>
        <v>0</v>
      </c>
      <c r="AQ42" s="57">
        <f t="shared" si="35"/>
        <v>0</v>
      </c>
      <c r="AR42" s="57">
        <f t="shared" si="36"/>
        <v>0</v>
      </c>
      <c r="AS42" s="57">
        <f t="shared" si="46"/>
        <v>0</v>
      </c>
      <c r="AT42" s="57">
        <f t="shared" si="42"/>
        <v>0</v>
      </c>
      <c r="AU42" s="64">
        <f t="shared" si="43"/>
        <v>0</v>
      </c>
      <c r="AV42" s="57">
        <f t="shared" si="14"/>
        <v>50</v>
      </c>
      <c r="AW42" s="57">
        <f t="shared" si="37"/>
        <v>-50</v>
      </c>
      <c r="AX42" s="23"/>
      <c r="AY42" s="65">
        <f t="shared" si="16"/>
        <v>0</v>
      </c>
      <c r="AZ42" s="65">
        <f t="shared" si="17"/>
        <v>0</v>
      </c>
      <c r="BA42" s="65">
        <f t="shared" si="18"/>
        <v>0</v>
      </c>
      <c r="BB42" s="65">
        <f t="shared" si="19"/>
        <v>0</v>
      </c>
      <c r="BC42" s="65">
        <f t="shared" si="20"/>
        <v>0</v>
      </c>
      <c r="BD42" s="65">
        <f t="shared" si="21"/>
        <v>0</v>
      </c>
      <c r="BE42" s="65">
        <f t="shared" si="44"/>
        <v>0</v>
      </c>
      <c r="BF42" s="66">
        <f t="shared" si="45"/>
        <v>0</v>
      </c>
    </row>
    <row r="43" spans="1:58" x14ac:dyDescent="0.2">
      <c r="A43" s="56" t="s">
        <v>125</v>
      </c>
      <c r="B43" s="56" t="s">
        <v>98</v>
      </c>
      <c r="C43" s="57">
        <v>49</v>
      </c>
      <c r="D43" s="58" t="s">
        <v>201</v>
      </c>
      <c r="E43" s="59" t="s">
        <v>168</v>
      </c>
      <c r="F43" s="59" t="s">
        <v>172</v>
      </c>
      <c r="G43" s="57">
        <v>145</v>
      </c>
      <c r="H43" s="60">
        <v>1</v>
      </c>
      <c r="I43" s="12">
        <v>8</v>
      </c>
      <c r="J43" s="13">
        <v>2.5</v>
      </c>
      <c r="K43" s="6"/>
      <c r="L43" s="61">
        <f t="shared" ref="L43:L81" si="60">$C$8*G43*K43</f>
        <v>0</v>
      </c>
      <c r="M43" s="61">
        <f t="shared" si="55"/>
        <v>0</v>
      </c>
      <c r="N43" s="6"/>
      <c r="O43" s="61">
        <f t="shared" si="50"/>
        <v>0</v>
      </c>
      <c r="P43" s="61">
        <f t="shared" si="22"/>
        <v>0</v>
      </c>
      <c r="Q43" s="6"/>
      <c r="R43" s="61">
        <f t="shared" si="51"/>
        <v>0</v>
      </c>
      <c r="S43" s="61">
        <f t="shared" si="23"/>
        <v>0</v>
      </c>
      <c r="T43" s="6"/>
      <c r="U43" s="61">
        <f t="shared" si="52"/>
        <v>0</v>
      </c>
      <c r="V43" s="61">
        <f t="shared" si="24"/>
        <v>0</v>
      </c>
      <c r="W43" s="6"/>
      <c r="X43" s="61">
        <f t="shared" si="48"/>
        <v>0</v>
      </c>
      <c r="Y43" s="61">
        <f t="shared" si="25"/>
        <v>0</v>
      </c>
      <c r="Z43" s="6"/>
      <c r="AA43" s="61">
        <f t="shared" si="38"/>
        <v>0</v>
      </c>
      <c r="AB43" s="61">
        <f t="shared" si="39"/>
        <v>0</v>
      </c>
      <c r="AC43" s="6"/>
      <c r="AD43" s="61">
        <f t="shared" si="40"/>
        <v>0</v>
      </c>
      <c r="AE43" s="61">
        <f t="shared" ref="AE43:AE44" si="61">$I$8*J43*AC43</f>
        <v>0</v>
      </c>
      <c r="AF43" s="61">
        <f t="shared" si="41"/>
        <v>0</v>
      </c>
      <c r="AG43" s="61">
        <f t="shared" si="26"/>
        <v>0</v>
      </c>
      <c r="AH43" s="61">
        <f t="shared" si="27"/>
        <v>0</v>
      </c>
      <c r="AI43" s="62">
        <f t="shared" si="28"/>
        <v>0</v>
      </c>
      <c r="AJ43" s="63">
        <f t="shared" si="29"/>
        <v>0</v>
      </c>
      <c r="AK43" s="61">
        <f t="shared" si="30"/>
        <v>0</v>
      </c>
      <c r="AL43" s="61">
        <f t="shared" si="31"/>
        <v>0</v>
      </c>
      <c r="AM43" s="23"/>
      <c r="AN43" s="57">
        <f t="shared" si="32"/>
        <v>0</v>
      </c>
      <c r="AO43" s="57">
        <f t="shared" si="33"/>
        <v>0</v>
      </c>
      <c r="AP43" s="57">
        <f t="shared" si="34"/>
        <v>0</v>
      </c>
      <c r="AQ43" s="57">
        <f t="shared" si="35"/>
        <v>0</v>
      </c>
      <c r="AR43" s="57">
        <f t="shared" si="36"/>
        <v>0</v>
      </c>
      <c r="AS43" s="57">
        <f t="shared" si="46"/>
        <v>0</v>
      </c>
      <c r="AT43" s="57">
        <f t="shared" si="42"/>
        <v>0</v>
      </c>
      <c r="AU43" s="64">
        <f t="shared" si="43"/>
        <v>0</v>
      </c>
      <c r="AV43" s="57">
        <f t="shared" si="14"/>
        <v>49</v>
      </c>
      <c r="AW43" s="57">
        <f t="shared" si="37"/>
        <v>-49</v>
      </c>
      <c r="AX43" s="23"/>
      <c r="AY43" s="65">
        <f t="shared" si="16"/>
        <v>0</v>
      </c>
      <c r="AZ43" s="65">
        <f t="shared" si="17"/>
        <v>0</v>
      </c>
      <c r="BA43" s="65">
        <f t="shared" si="18"/>
        <v>0</v>
      </c>
      <c r="BB43" s="65">
        <f t="shared" si="19"/>
        <v>0</v>
      </c>
      <c r="BC43" s="65">
        <f t="shared" si="20"/>
        <v>0</v>
      </c>
      <c r="BD43" s="65">
        <f t="shared" si="21"/>
        <v>0</v>
      </c>
      <c r="BE43" s="65">
        <f t="shared" si="44"/>
        <v>0</v>
      </c>
      <c r="BF43" s="66">
        <f t="shared" si="45"/>
        <v>0</v>
      </c>
    </row>
    <row r="44" spans="1:58" x14ac:dyDescent="0.2">
      <c r="A44" s="56" t="s">
        <v>118</v>
      </c>
      <c r="B44" s="56" t="s">
        <v>100</v>
      </c>
      <c r="C44" s="57">
        <v>60</v>
      </c>
      <c r="D44" s="58" t="s">
        <v>202</v>
      </c>
      <c r="E44" s="59" t="s">
        <v>173</v>
      </c>
      <c r="F44" s="59" t="s">
        <v>174</v>
      </c>
      <c r="G44" s="57">
        <v>150</v>
      </c>
      <c r="H44" s="60">
        <v>0</v>
      </c>
      <c r="I44" s="12">
        <v>9.5</v>
      </c>
      <c r="J44" s="13">
        <v>2.5</v>
      </c>
      <c r="K44" s="6"/>
      <c r="L44" s="61">
        <f t="shared" si="60"/>
        <v>0</v>
      </c>
      <c r="M44" s="61">
        <f t="shared" si="55"/>
        <v>0</v>
      </c>
      <c r="N44" s="6"/>
      <c r="O44" s="61">
        <f t="shared" si="50"/>
        <v>0</v>
      </c>
      <c r="P44" s="61">
        <f t="shared" si="22"/>
        <v>0</v>
      </c>
      <c r="Q44" s="6"/>
      <c r="R44" s="61">
        <f t="shared" si="51"/>
        <v>0</v>
      </c>
      <c r="S44" s="61">
        <f t="shared" si="23"/>
        <v>0</v>
      </c>
      <c r="T44" s="6"/>
      <c r="U44" s="61">
        <f t="shared" si="52"/>
        <v>0</v>
      </c>
      <c r="V44" s="61">
        <f t="shared" si="24"/>
        <v>0</v>
      </c>
      <c r="W44" s="6"/>
      <c r="X44" s="61">
        <f t="shared" si="48"/>
        <v>0</v>
      </c>
      <c r="Y44" s="61">
        <f t="shared" si="25"/>
        <v>0</v>
      </c>
      <c r="Z44" s="6"/>
      <c r="AA44" s="61">
        <f t="shared" si="38"/>
        <v>0</v>
      </c>
      <c r="AB44" s="61">
        <f t="shared" si="39"/>
        <v>0</v>
      </c>
      <c r="AC44" s="6"/>
      <c r="AD44" s="61">
        <f t="shared" si="40"/>
        <v>0</v>
      </c>
      <c r="AE44" s="61">
        <f t="shared" si="61"/>
        <v>0</v>
      </c>
      <c r="AF44" s="61">
        <f t="shared" si="41"/>
        <v>0</v>
      </c>
      <c r="AG44" s="61">
        <f t="shared" si="26"/>
        <v>0</v>
      </c>
      <c r="AH44" s="61">
        <f t="shared" si="27"/>
        <v>0</v>
      </c>
      <c r="AI44" s="62">
        <f t="shared" si="28"/>
        <v>0</v>
      </c>
      <c r="AJ44" s="63">
        <f t="shared" si="29"/>
        <v>0</v>
      </c>
      <c r="AK44" s="61">
        <f t="shared" si="30"/>
        <v>0</v>
      </c>
      <c r="AL44" s="61">
        <f t="shared" si="31"/>
        <v>0</v>
      </c>
      <c r="AM44" s="23"/>
      <c r="AN44" s="57">
        <f t="shared" si="32"/>
        <v>0</v>
      </c>
      <c r="AO44" s="57">
        <f t="shared" si="33"/>
        <v>0</v>
      </c>
      <c r="AP44" s="57">
        <f t="shared" si="34"/>
        <v>0</v>
      </c>
      <c r="AQ44" s="57">
        <f t="shared" si="35"/>
        <v>0</v>
      </c>
      <c r="AR44" s="57">
        <f t="shared" si="36"/>
        <v>0</v>
      </c>
      <c r="AS44" s="57">
        <f t="shared" si="46"/>
        <v>0</v>
      </c>
      <c r="AT44" s="57">
        <f t="shared" si="42"/>
        <v>0</v>
      </c>
      <c r="AU44" s="64">
        <f t="shared" si="43"/>
        <v>0</v>
      </c>
      <c r="AV44" s="57">
        <f t="shared" si="14"/>
        <v>60</v>
      </c>
      <c r="AW44" s="57">
        <f t="shared" si="37"/>
        <v>-60</v>
      </c>
      <c r="AX44" s="23"/>
      <c r="AY44" s="65">
        <f t="shared" si="16"/>
        <v>0</v>
      </c>
      <c r="AZ44" s="65">
        <f t="shared" si="17"/>
        <v>0</v>
      </c>
      <c r="BA44" s="65">
        <f t="shared" si="18"/>
        <v>0</v>
      </c>
      <c r="BB44" s="65">
        <f t="shared" si="19"/>
        <v>0</v>
      </c>
      <c r="BC44" s="65">
        <f t="shared" si="20"/>
        <v>0</v>
      </c>
      <c r="BD44" s="65">
        <f t="shared" si="21"/>
        <v>0</v>
      </c>
      <c r="BE44" s="65">
        <f t="shared" si="44"/>
        <v>0</v>
      </c>
      <c r="BF44" s="66">
        <f t="shared" si="45"/>
        <v>0</v>
      </c>
    </row>
    <row r="45" spans="1:58" x14ac:dyDescent="0.2">
      <c r="A45" s="56" t="s">
        <v>115</v>
      </c>
      <c r="B45" s="56" t="s">
        <v>101</v>
      </c>
      <c r="C45" s="57">
        <v>28</v>
      </c>
      <c r="D45" s="58" t="s">
        <v>202</v>
      </c>
      <c r="E45" s="59" t="s">
        <v>175</v>
      </c>
      <c r="F45" s="59" t="s">
        <v>148</v>
      </c>
      <c r="G45" s="57">
        <v>180</v>
      </c>
      <c r="H45" s="60">
        <v>0</v>
      </c>
      <c r="I45" s="12">
        <v>4.5</v>
      </c>
      <c r="J45" s="13">
        <v>2.5</v>
      </c>
      <c r="K45" s="6"/>
      <c r="L45" s="61">
        <f t="shared" si="60"/>
        <v>0</v>
      </c>
      <c r="M45" s="61">
        <f t="shared" si="55"/>
        <v>0</v>
      </c>
      <c r="N45" s="6"/>
      <c r="O45" s="61">
        <f t="shared" si="50"/>
        <v>0</v>
      </c>
      <c r="P45" s="61">
        <f t="shared" si="22"/>
        <v>0</v>
      </c>
      <c r="Q45" s="6"/>
      <c r="R45" s="61">
        <f t="shared" si="51"/>
        <v>0</v>
      </c>
      <c r="S45" s="61">
        <f t="shared" si="23"/>
        <v>0</v>
      </c>
      <c r="T45" s="6"/>
      <c r="U45" s="61">
        <f t="shared" si="52"/>
        <v>0</v>
      </c>
      <c r="V45" s="61">
        <f t="shared" si="24"/>
        <v>0</v>
      </c>
      <c r="W45" s="6"/>
      <c r="X45" s="61">
        <f t="shared" si="48"/>
        <v>0</v>
      </c>
      <c r="Y45" s="61">
        <f t="shared" si="25"/>
        <v>0</v>
      </c>
      <c r="Z45" s="6"/>
      <c r="AA45" s="61">
        <f t="shared" si="38"/>
        <v>0</v>
      </c>
      <c r="AB45" s="61">
        <f t="shared" si="39"/>
        <v>0</v>
      </c>
      <c r="AC45" s="6"/>
      <c r="AD45" s="61">
        <f t="shared" si="40"/>
        <v>0</v>
      </c>
      <c r="AE45" s="61">
        <f>$I$8*J45*AC45</f>
        <v>0</v>
      </c>
      <c r="AF45" s="61">
        <f t="shared" si="41"/>
        <v>0</v>
      </c>
      <c r="AG45" s="61">
        <f t="shared" si="26"/>
        <v>0</v>
      </c>
      <c r="AH45" s="61">
        <f t="shared" si="27"/>
        <v>0</v>
      </c>
      <c r="AI45" s="62">
        <f t="shared" si="28"/>
        <v>0</v>
      </c>
      <c r="AJ45" s="63">
        <f t="shared" si="29"/>
        <v>0</v>
      </c>
      <c r="AK45" s="61">
        <f t="shared" si="30"/>
        <v>0</v>
      </c>
      <c r="AL45" s="61">
        <f t="shared" si="31"/>
        <v>0</v>
      </c>
      <c r="AM45" s="23"/>
      <c r="AN45" s="57">
        <f t="shared" si="32"/>
        <v>0</v>
      </c>
      <c r="AO45" s="57">
        <f t="shared" si="33"/>
        <v>0</v>
      </c>
      <c r="AP45" s="57">
        <f t="shared" si="34"/>
        <v>0</v>
      </c>
      <c r="AQ45" s="57">
        <f t="shared" si="35"/>
        <v>0</v>
      </c>
      <c r="AR45" s="57">
        <f t="shared" si="36"/>
        <v>0</v>
      </c>
      <c r="AS45" s="57">
        <f t="shared" si="46"/>
        <v>0</v>
      </c>
      <c r="AT45" s="57">
        <f t="shared" si="42"/>
        <v>0</v>
      </c>
      <c r="AU45" s="64">
        <f t="shared" si="43"/>
        <v>0</v>
      </c>
      <c r="AV45" s="57">
        <f t="shared" si="14"/>
        <v>28</v>
      </c>
      <c r="AW45" s="57">
        <f t="shared" si="37"/>
        <v>-28</v>
      </c>
      <c r="AX45" s="23"/>
      <c r="AY45" s="65">
        <f t="shared" si="16"/>
        <v>0</v>
      </c>
      <c r="AZ45" s="65">
        <f t="shared" si="17"/>
        <v>0</v>
      </c>
      <c r="BA45" s="65">
        <f t="shared" si="18"/>
        <v>0</v>
      </c>
      <c r="BB45" s="65">
        <f t="shared" si="19"/>
        <v>0</v>
      </c>
      <c r="BC45" s="65">
        <f t="shared" si="20"/>
        <v>0</v>
      </c>
      <c r="BD45" s="65">
        <f t="shared" si="21"/>
        <v>0</v>
      </c>
      <c r="BE45" s="65">
        <f t="shared" si="44"/>
        <v>0</v>
      </c>
      <c r="BF45" s="66">
        <f t="shared" si="45"/>
        <v>0</v>
      </c>
    </row>
    <row r="46" spans="1:58" x14ac:dyDescent="0.2">
      <c r="A46" s="56" t="s">
        <v>126</v>
      </c>
      <c r="B46" s="56" t="s">
        <v>100</v>
      </c>
      <c r="C46" s="57">
        <v>95</v>
      </c>
      <c r="D46" s="58" t="s">
        <v>202</v>
      </c>
      <c r="E46" s="59" t="s">
        <v>149</v>
      </c>
      <c r="F46" s="59" t="s">
        <v>150</v>
      </c>
      <c r="G46" s="57">
        <v>40</v>
      </c>
      <c r="H46" s="60">
        <v>0</v>
      </c>
      <c r="I46" s="12">
        <v>5.75</v>
      </c>
      <c r="J46" s="13">
        <v>1</v>
      </c>
      <c r="K46" s="6"/>
      <c r="L46" s="61">
        <f t="shared" si="60"/>
        <v>0</v>
      </c>
      <c r="M46" s="61">
        <f t="shared" si="55"/>
        <v>0</v>
      </c>
      <c r="N46" s="6"/>
      <c r="O46" s="61">
        <f t="shared" si="50"/>
        <v>0</v>
      </c>
      <c r="P46" s="61">
        <f t="shared" si="22"/>
        <v>0</v>
      </c>
      <c r="Q46" s="6"/>
      <c r="R46" s="61">
        <f t="shared" si="51"/>
        <v>0</v>
      </c>
      <c r="S46" s="61">
        <f t="shared" si="23"/>
        <v>0</v>
      </c>
      <c r="T46" s="6"/>
      <c r="U46" s="61">
        <f t="shared" si="52"/>
        <v>0</v>
      </c>
      <c r="V46" s="61">
        <f t="shared" si="24"/>
        <v>0</v>
      </c>
      <c r="W46" s="6"/>
      <c r="X46" s="61">
        <f t="shared" si="48"/>
        <v>0</v>
      </c>
      <c r="Y46" s="61">
        <f t="shared" si="25"/>
        <v>0</v>
      </c>
      <c r="Z46" s="6"/>
      <c r="AA46" s="61">
        <f t="shared" si="38"/>
        <v>0</v>
      </c>
      <c r="AB46" s="61">
        <f t="shared" si="39"/>
        <v>0</v>
      </c>
      <c r="AC46" s="6"/>
      <c r="AD46" s="61">
        <f t="shared" si="40"/>
        <v>0</v>
      </c>
      <c r="AE46" s="61">
        <f t="shared" ref="AE46:AE47" si="62">$I$8*J46*AC46</f>
        <v>0</v>
      </c>
      <c r="AF46" s="61">
        <f t="shared" si="41"/>
        <v>0</v>
      </c>
      <c r="AG46" s="61">
        <f t="shared" si="26"/>
        <v>0</v>
      </c>
      <c r="AH46" s="61">
        <f t="shared" si="27"/>
        <v>0</v>
      </c>
      <c r="AI46" s="62">
        <f t="shared" si="28"/>
        <v>0</v>
      </c>
      <c r="AJ46" s="63">
        <f t="shared" si="29"/>
        <v>0</v>
      </c>
      <c r="AK46" s="61">
        <f t="shared" si="30"/>
        <v>0</v>
      </c>
      <c r="AL46" s="61">
        <f t="shared" si="31"/>
        <v>0</v>
      </c>
      <c r="AM46" s="23"/>
      <c r="AN46" s="57">
        <f t="shared" si="32"/>
        <v>0</v>
      </c>
      <c r="AO46" s="57">
        <f t="shared" si="33"/>
        <v>0</v>
      </c>
      <c r="AP46" s="57">
        <f t="shared" si="34"/>
        <v>0</v>
      </c>
      <c r="AQ46" s="57">
        <f t="shared" si="35"/>
        <v>0</v>
      </c>
      <c r="AR46" s="57">
        <f t="shared" si="36"/>
        <v>0</v>
      </c>
      <c r="AS46" s="57">
        <f t="shared" si="46"/>
        <v>0</v>
      </c>
      <c r="AT46" s="57">
        <f t="shared" si="42"/>
        <v>0</v>
      </c>
      <c r="AU46" s="64">
        <f t="shared" si="43"/>
        <v>0</v>
      </c>
      <c r="AV46" s="57">
        <f t="shared" si="14"/>
        <v>95</v>
      </c>
      <c r="AW46" s="57">
        <f t="shared" si="37"/>
        <v>-95</v>
      </c>
      <c r="AX46" s="23"/>
      <c r="AY46" s="65">
        <f t="shared" si="16"/>
        <v>0</v>
      </c>
      <c r="AZ46" s="65">
        <f t="shared" si="17"/>
        <v>0</v>
      </c>
      <c r="BA46" s="65">
        <f t="shared" si="18"/>
        <v>0</v>
      </c>
      <c r="BB46" s="65">
        <f t="shared" si="19"/>
        <v>0</v>
      </c>
      <c r="BC46" s="65">
        <f t="shared" si="20"/>
        <v>0</v>
      </c>
      <c r="BD46" s="65">
        <f t="shared" si="21"/>
        <v>0</v>
      </c>
      <c r="BE46" s="65">
        <f t="shared" si="44"/>
        <v>0</v>
      </c>
      <c r="BF46" s="66">
        <f t="shared" si="45"/>
        <v>0</v>
      </c>
    </row>
    <row r="47" spans="1:58" x14ac:dyDescent="0.2">
      <c r="A47" s="56" t="s">
        <v>122</v>
      </c>
      <c r="B47" s="56" t="s">
        <v>101</v>
      </c>
      <c r="C47" s="57">
        <v>185</v>
      </c>
      <c r="D47" s="58" t="s">
        <v>202</v>
      </c>
      <c r="E47" s="59" t="s">
        <v>168</v>
      </c>
      <c r="F47" s="59" t="s">
        <v>176</v>
      </c>
      <c r="G47" s="57">
        <v>180</v>
      </c>
      <c r="H47" s="60">
        <v>0</v>
      </c>
      <c r="I47" s="12">
        <v>5</v>
      </c>
      <c r="J47" s="13">
        <v>2.5</v>
      </c>
      <c r="K47" s="6"/>
      <c r="L47" s="61">
        <f t="shared" si="60"/>
        <v>0</v>
      </c>
      <c r="M47" s="61">
        <f t="shared" si="55"/>
        <v>0</v>
      </c>
      <c r="N47" s="6"/>
      <c r="O47" s="61">
        <f t="shared" si="50"/>
        <v>0</v>
      </c>
      <c r="P47" s="61">
        <f t="shared" si="22"/>
        <v>0</v>
      </c>
      <c r="Q47" s="6"/>
      <c r="R47" s="61">
        <f t="shared" si="51"/>
        <v>0</v>
      </c>
      <c r="S47" s="61">
        <f t="shared" si="23"/>
        <v>0</v>
      </c>
      <c r="T47" s="6"/>
      <c r="U47" s="61">
        <f t="shared" si="52"/>
        <v>0</v>
      </c>
      <c r="V47" s="61">
        <f t="shared" si="24"/>
        <v>0</v>
      </c>
      <c r="W47" s="6"/>
      <c r="X47" s="61">
        <f t="shared" si="48"/>
        <v>0</v>
      </c>
      <c r="Y47" s="61">
        <f t="shared" si="25"/>
        <v>0</v>
      </c>
      <c r="Z47" s="6"/>
      <c r="AA47" s="61">
        <f t="shared" si="38"/>
        <v>0</v>
      </c>
      <c r="AB47" s="61">
        <f t="shared" si="39"/>
        <v>0</v>
      </c>
      <c r="AC47" s="6"/>
      <c r="AD47" s="61">
        <f t="shared" si="40"/>
        <v>0</v>
      </c>
      <c r="AE47" s="61">
        <f t="shared" si="62"/>
        <v>0</v>
      </c>
      <c r="AF47" s="61">
        <f t="shared" si="41"/>
        <v>0</v>
      </c>
      <c r="AG47" s="61">
        <f t="shared" si="26"/>
        <v>0</v>
      </c>
      <c r="AH47" s="61">
        <f t="shared" si="27"/>
        <v>0</v>
      </c>
      <c r="AI47" s="62">
        <f t="shared" si="28"/>
        <v>0</v>
      </c>
      <c r="AJ47" s="63">
        <f t="shared" si="29"/>
        <v>0</v>
      </c>
      <c r="AK47" s="61">
        <f t="shared" si="30"/>
        <v>0</v>
      </c>
      <c r="AL47" s="61">
        <f t="shared" si="31"/>
        <v>0</v>
      </c>
      <c r="AM47" s="23"/>
      <c r="AN47" s="57">
        <f t="shared" si="32"/>
        <v>0</v>
      </c>
      <c r="AO47" s="57">
        <f t="shared" si="33"/>
        <v>0</v>
      </c>
      <c r="AP47" s="57">
        <f t="shared" si="34"/>
        <v>0</v>
      </c>
      <c r="AQ47" s="57">
        <f t="shared" si="35"/>
        <v>0</v>
      </c>
      <c r="AR47" s="57">
        <f t="shared" si="36"/>
        <v>0</v>
      </c>
      <c r="AS47" s="57">
        <f t="shared" si="46"/>
        <v>0</v>
      </c>
      <c r="AT47" s="57">
        <f t="shared" si="42"/>
        <v>0</v>
      </c>
      <c r="AU47" s="64">
        <f t="shared" si="43"/>
        <v>0</v>
      </c>
      <c r="AV47" s="57">
        <f t="shared" si="14"/>
        <v>185</v>
      </c>
      <c r="AW47" s="57">
        <f t="shared" si="37"/>
        <v>-185</v>
      </c>
      <c r="AX47" s="23"/>
      <c r="AY47" s="65">
        <f t="shared" si="16"/>
        <v>0</v>
      </c>
      <c r="AZ47" s="65">
        <f t="shared" si="17"/>
        <v>0</v>
      </c>
      <c r="BA47" s="65">
        <f t="shared" si="18"/>
        <v>0</v>
      </c>
      <c r="BB47" s="65">
        <f t="shared" si="19"/>
        <v>0</v>
      </c>
      <c r="BC47" s="65">
        <f t="shared" si="20"/>
        <v>0</v>
      </c>
      <c r="BD47" s="65">
        <f t="shared" si="21"/>
        <v>0</v>
      </c>
      <c r="BE47" s="65">
        <f t="shared" si="44"/>
        <v>0</v>
      </c>
      <c r="BF47" s="66">
        <f t="shared" si="45"/>
        <v>0</v>
      </c>
    </row>
    <row r="48" spans="1:58" x14ac:dyDescent="0.2">
      <c r="A48" s="56" t="s">
        <v>127</v>
      </c>
      <c r="B48" s="56" t="s">
        <v>98</v>
      </c>
      <c r="C48" s="57">
        <v>74</v>
      </c>
      <c r="D48" s="58" t="s">
        <v>202</v>
      </c>
      <c r="E48" s="59" t="s">
        <v>160</v>
      </c>
      <c r="F48" s="59" t="s">
        <v>142</v>
      </c>
      <c r="G48" s="57">
        <v>250</v>
      </c>
      <c r="H48" s="60">
        <v>0</v>
      </c>
      <c r="I48" s="12">
        <v>5.5</v>
      </c>
      <c r="J48" s="13">
        <v>3</v>
      </c>
      <c r="K48" s="6"/>
      <c r="L48" s="61">
        <f t="shared" si="60"/>
        <v>0</v>
      </c>
      <c r="M48" s="61">
        <f t="shared" si="55"/>
        <v>0</v>
      </c>
      <c r="N48" s="6"/>
      <c r="O48" s="61">
        <f t="shared" si="50"/>
        <v>0</v>
      </c>
      <c r="P48" s="61">
        <f t="shared" si="22"/>
        <v>0</v>
      </c>
      <c r="Q48" s="6"/>
      <c r="R48" s="61">
        <f t="shared" si="51"/>
        <v>0</v>
      </c>
      <c r="S48" s="61">
        <f t="shared" si="23"/>
        <v>0</v>
      </c>
      <c r="T48" s="6"/>
      <c r="U48" s="61">
        <f t="shared" si="52"/>
        <v>0</v>
      </c>
      <c r="V48" s="61">
        <f t="shared" si="24"/>
        <v>0</v>
      </c>
      <c r="W48" s="6"/>
      <c r="X48" s="61">
        <f t="shared" si="48"/>
        <v>0</v>
      </c>
      <c r="Y48" s="61">
        <f t="shared" si="25"/>
        <v>0</v>
      </c>
      <c r="Z48" s="6"/>
      <c r="AA48" s="61">
        <f t="shared" si="38"/>
        <v>0</v>
      </c>
      <c r="AB48" s="61">
        <f t="shared" si="39"/>
        <v>0</v>
      </c>
      <c r="AC48" s="6"/>
      <c r="AD48" s="61">
        <f t="shared" si="40"/>
        <v>0</v>
      </c>
      <c r="AE48" s="61">
        <f>$I$8*J48*AC48</f>
        <v>0</v>
      </c>
      <c r="AF48" s="61">
        <f t="shared" si="41"/>
        <v>0</v>
      </c>
      <c r="AG48" s="61">
        <f t="shared" si="26"/>
        <v>0</v>
      </c>
      <c r="AH48" s="61">
        <f t="shared" si="27"/>
        <v>0</v>
      </c>
      <c r="AI48" s="62">
        <f t="shared" si="28"/>
        <v>0</v>
      </c>
      <c r="AJ48" s="63">
        <f t="shared" si="29"/>
        <v>0</v>
      </c>
      <c r="AK48" s="61">
        <f t="shared" si="30"/>
        <v>0</v>
      </c>
      <c r="AL48" s="61">
        <f t="shared" si="31"/>
        <v>0</v>
      </c>
      <c r="AM48" s="23"/>
      <c r="AN48" s="57">
        <f t="shared" si="32"/>
        <v>0</v>
      </c>
      <c r="AO48" s="57">
        <f t="shared" si="33"/>
        <v>0</v>
      </c>
      <c r="AP48" s="57">
        <f t="shared" si="34"/>
        <v>0</v>
      </c>
      <c r="AQ48" s="57">
        <f t="shared" si="35"/>
        <v>0</v>
      </c>
      <c r="AR48" s="57">
        <f t="shared" si="36"/>
        <v>0</v>
      </c>
      <c r="AS48" s="57">
        <f t="shared" si="46"/>
        <v>0</v>
      </c>
      <c r="AT48" s="57">
        <f t="shared" si="42"/>
        <v>0</v>
      </c>
      <c r="AU48" s="64">
        <f t="shared" si="43"/>
        <v>0</v>
      </c>
      <c r="AV48" s="57">
        <f t="shared" si="14"/>
        <v>74</v>
      </c>
      <c r="AW48" s="57">
        <f t="shared" si="37"/>
        <v>-74</v>
      </c>
      <c r="AX48" s="23"/>
      <c r="AY48" s="65">
        <f t="shared" si="16"/>
        <v>0</v>
      </c>
      <c r="AZ48" s="65">
        <f t="shared" si="17"/>
        <v>0</v>
      </c>
      <c r="BA48" s="65">
        <f t="shared" si="18"/>
        <v>0</v>
      </c>
      <c r="BB48" s="65">
        <f t="shared" si="19"/>
        <v>0</v>
      </c>
      <c r="BC48" s="65">
        <f t="shared" si="20"/>
        <v>0</v>
      </c>
      <c r="BD48" s="65">
        <f t="shared" si="21"/>
        <v>0</v>
      </c>
      <c r="BE48" s="65">
        <f t="shared" si="44"/>
        <v>0</v>
      </c>
      <c r="BF48" s="66">
        <f t="shared" si="45"/>
        <v>0</v>
      </c>
    </row>
    <row r="49" spans="1:58" x14ac:dyDescent="0.2">
      <c r="A49" s="56" t="s">
        <v>122</v>
      </c>
      <c r="B49" s="56" t="s">
        <v>98</v>
      </c>
      <c r="C49" s="57">
        <v>72</v>
      </c>
      <c r="D49" s="58" t="s">
        <v>202</v>
      </c>
      <c r="E49" s="59" t="s">
        <v>159</v>
      </c>
      <c r="F49" s="59" t="s">
        <v>142</v>
      </c>
      <c r="G49" s="57">
        <v>150</v>
      </c>
      <c r="H49" s="60">
        <v>0</v>
      </c>
      <c r="I49" s="12">
        <v>5</v>
      </c>
      <c r="J49" s="13">
        <v>3</v>
      </c>
      <c r="K49" s="6"/>
      <c r="L49" s="61">
        <f t="shared" si="60"/>
        <v>0</v>
      </c>
      <c r="M49" s="61">
        <f t="shared" si="55"/>
        <v>0</v>
      </c>
      <c r="N49" s="6"/>
      <c r="O49" s="61">
        <f t="shared" si="50"/>
        <v>0</v>
      </c>
      <c r="P49" s="61">
        <f t="shared" si="22"/>
        <v>0</v>
      </c>
      <c r="Q49" s="6"/>
      <c r="R49" s="61">
        <f t="shared" si="51"/>
        <v>0</v>
      </c>
      <c r="S49" s="61">
        <f t="shared" si="23"/>
        <v>0</v>
      </c>
      <c r="T49" s="6"/>
      <c r="U49" s="61">
        <f t="shared" si="52"/>
        <v>0</v>
      </c>
      <c r="V49" s="61">
        <f t="shared" si="24"/>
        <v>0</v>
      </c>
      <c r="W49" s="6"/>
      <c r="X49" s="61">
        <f t="shared" si="48"/>
        <v>0</v>
      </c>
      <c r="Y49" s="61">
        <f t="shared" si="25"/>
        <v>0</v>
      </c>
      <c r="Z49" s="6"/>
      <c r="AA49" s="61">
        <f t="shared" si="38"/>
        <v>0</v>
      </c>
      <c r="AB49" s="61">
        <f t="shared" si="39"/>
        <v>0</v>
      </c>
      <c r="AC49" s="6"/>
      <c r="AD49" s="61">
        <f t="shared" si="40"/>
        <v>0</v>
      </c>
      <c r="AE49" s="61">
        <f t="shared" ref="AE49:AE50" si="63">$I$8*J49*AC49</f>
        <v>0</v>
      </c>
      <c r="AF49" s="61">
        <f t="shared" si="41"/>
        <v>0</v>
      </c>
      <c r="AG49" s="61">
        <f t="shared" si="26"/>
        <v>0</v>
      </c>
      <c r="AH49" s="61">
        <f t="shared" si="27"/>
        <v>0</v>
      </c>
      <c r="AI49" s="62">
        <f t="shared" si="28"/>
        <v>0</v>
      </c>
      <c r="AJ49" s="63">
        <f t="shared" si="29"/>
        <v>0</v>
      </c>
      <c r="AK49" s="61">
        <f t="shared" si="30"/>
        <v>0</v>
      </c>
      <c r="AL49" s="61">
        <f t="shared" si="31"/>
        <v>0</v>
      </c>
      <c r="AM49" s="23"/>
      <c r="AN49" s="57">
        <f t="shared" si="32"/>
        <v>0</v>
      </c>
      <c r="AO49" s="57">
        <f t="shared" si="33"/>
        <v>0</v>
      </c>
      <c r="AP49" s="57">
        <f t="shared" si="34"/>
        <v>0</v>
      </c>
      <c r="AQ49" s="57">
        <f t="shared" si="35"/>
        <v>0</v>
      </c>
      <c r="AR49" s="57">
        <f t="shared" si="36"/>
        <v>0</v>
      </c>
      <c r="AS49" s="57">
        <f t="shared" si="46"/>
        <v>0</v>
      </c>
      <c r="AT49" s="57">
        <f t="shared" si="42"/>
        <v>0</v>
      </c>
      <c r="AU49" s="64">
        <f t="shared" si="43"/>
        <v>0</v>
      </c>
      <c r="AV49" s="57">
        <f t="shared" si="14"/>
        <v>72</v>
      </c>
      <c r="AW49" s="57">
        <f t="shared" si="37"/>
        <v>-72</v>
      </c>
      <c r="AX49" s="23"/>
      <c r="AY49" s="65">
        <f t="shared" si="16"/>
        <v>0</v>
      </c>
      <c r="AZ49" s="65">
        <f t="shared" si="17"/>
        <v>0</v>
      </c>
      <c r="BA49" s="65">
        <f t="shared" si="18"/>
        <v>0</v>
      </c>
      <c r="BB49" s="65">
        <f t="shared" si="19"/>
        <v>0</v>
      </c>
      <c r="BC49" s="65">
        <f t="shared" si="20"/>
        <v>0</v>
      </c>
      <c r="BD49" s="65">
        <f t="shared" si="21"/>
        <v>0</v>
      </c>
      <c r="BE49" s="65">
        <f t="shared" si="44"/>
        <v>0</v>
      </c>
      <c r="BF49" s="66">
        <f t="shared" si="45"/>
        <v>0</v>
      </c>
    </row>
    <row r="50" spans="1:58" x14ac:dyDescent="0.2">
      <c r="A50" s="56" t="s">
        <v>125</v>
      </c>
      <c r="B50" s="56" t="s">
        <v>98</v>
      </c>
      <c r="C50" s="57">
        <v>75</v>
      </c>
      <c r="D50" s="58" t="s">
        <v>202</v>
      </c>
      <c r="E50" s="59" t="s">
        <v>168</v>
      </c>
      <c r="F50" s="59" t="s">
        <v>142</v>
      </c>
      <c r="G50" s="57">
        <v>160</v>
      </c>
      <c r="H50" s="60">
        <v>0</v>
      </c>
      <c r="I50" s="12">
        <v>5.75</v>
      </c>
      <c r="J50" s="13">
        <v>2.5</v>
      </c>
      <c r="K50" s="6"/>
      <c r="L50" s="61">
        <f t="shared" si="60"/>
        <v>0</v>
      </c>
      <c r="M50" s="61">
        <f t="shared" si="55"/>
        <v>0</v>
      </c>
      <c r="N50" s="6"/>
      <c r="O50" s="61">
        <f t="shared" si="50"/>
        <v>0</v>
      </c>
      <c r="P50" s="61">
        <f t="shared" si="22"/>
        <v>0</v>
      </c>
      <c r="Q50" s="6"/>
      <c r="R50" s="61">
        <f t="shared" si="51"/>
        <v>0</v>
      </c>
      <c r="S50" s="61">
        <f t="shared" si="23"/>
        <v>0</v>
      </c>
      <c r="T50" s="6"/>
      <c r="U50" s="61">
        <f t="shared" si="52"/>
        <v>0</v>
      </c>
      <c r="V50" s="61">
        <f t="shared" si="24"/>
        <v>0</v>
      </c>
      <c r="W50" s="6"/>
      <c r="X50" s="61">
        <f t="shared" si="48"/>
        <v>0</v>
      </c>
      <c r="Y50" s="61">
        <f t="shared" si="25"/>
        <v>0</v>
      </c>
      <c r="Z50" s="6"/>
      <c r="AA50" s="61">
        <f t="shared" si="38"/>
        <v>0</v>
      </c>
      <c r="AB50" s="61">
        <f t="shared" si="39"/>
        <v>0</v>
      </c>
      <c r="AC50" s="6"/>
      <c r="AD50" s="61">
        <f t="shared" si="40"/>
        <v>0</v>
      </c>
      <c r="AE50" s="61">
        <f t="shared" si="63"/>
        <v>0</v>
      </c>
      <c r="AF50" s="61">
        <f t="shared" si="41"/>
        <v>0</v>
      </c>
      <c r="AG50" s="61">
        <f t="shared" si="26"/>
        <v>0</v>
      </c>
      <c r="AH50" s="61">
        <f t="shared" si="27"/>
        <v>0</v>
      </c>
      <c r="AI50" s="62">
        <f t="shared" si="28"/>
        <v>0</v>
      </c>
      <c r="AJ50" s="63">
        <f t="shared" si="29"/>
        <v>0</v>
      </c>
      <c r="AK50" s="61">
        <f t="shared" si="30"/>
        <v>0</v>
      </c>
      <c r="AL50" s="61">
        <f t="shared" si="31"/>
        <v>0</v>
      </c>
      <c r="AM50" s="23"/>
      <c r="AN50" s="57">
        <f t="shared" si="32"/>
        <v>0</v>
      </c>
      <c r="AO50" s="57">
        <f t="shared" si="33"/>
        <v>0</v>
      </c>
      <c r="AP50" s="57">
        <f t="shared" si="34"/>
        <v>0</v>
      </c>
      <c r="AQ50" s="57">
        <f t="shared" si="35"/>
        <v>0</v>
      </c>
      <c r="AR50" s="57">
        <f t="shared" si="36"/>
        <v>0</v>
      </c>
      <c r="AS50" s="57">
        <f t="shared" si="46"/>
        <v>0</v>
      </c>
      <c r="AT50" s="57">
        <f t="shared" si="42"/>
        <v>0</v>
      </c>
      <c r="AU50" s="64">
        <f t="shared" si="43"/>
        <v>0</v>
      </c>
      <c r="AV50" s="57">
        <f t="shared" ref="AV50:AV81" si="64">C50</f>
        <v>75</v>
      </c>
      <c r="AW50" s="57">
        <f t="shared" si="37"/>
        <v>-75</v>
      </c>
      <c r="AX50" s="23"/>
      <c r="AY50" s="65">
        <f t="shared" ref="AY50:AY81" si="65">K50*$F$8</f>
        <v>0</v>
      </c>
      <c r="AZ50" s="65">
        <f t="shared" ref="AZ50:AZ81" si="66">N50*$F$9</f>
        <v>0</v>
      </c>
      <c r="BA50" s="65">
        <f t="shared" ref="BA50:BA81" si="67">Q50*$F$10</f>
        <v>0</v>
      </c>
      <c r="BB50" s="65">
        <f t="shared" ref="BB50:BB81" si="68">T50*$F$11</f>
        <v>0</v>
      </c>
      <c r="BC50" s="65">
        <f t="shared" ref="BC50:BC81" si="69">W50*$F$12</f>
        <v>0</v>
      </c>
      <c r="BD50" s="65">
        <f t="shared" ref="BD50:BE81" si="70">Z50*$F$13</f>
        <v>0</v>
      </c>
      <c r="BE50" s="65">
        <f t="shared" si="44"/>
        <v>0</v>
      </c>
      <c r="BF50" s="66">
        <f t="shared" si="45"/>
        <v>0</v>
      </c>
    </row>
    <row r="51" spans="1:58" x14ac:dyDescent="0.2">
      <c r="A51" s="56" t="s">
        <v>125</v>
      </c>
      <c r="B51" s="56" t="s">
        <v>100</v>
      </c>
      <c r="C51" s="57">
        <v>82</v>
      </c>
      <c r="D51" s="58" t="s">
        <v>202</v>
      </c>
      <c r="E51" s="59" t="s">
        <v>175</v>
      </c>
      <c r="F51" s="59" t="s">
        <v>177</v>
      </c>
      <c r="G51" s="57">
        <v>140</v>
      </c>
      <c r="H51" s="60">
        <v>0</v>
      </c>
      <c r="I51" s="12">
        <v>8.25</v>
      </c>
      <c r="J51" s="13">
        <v>2</v>
      </c>
      <c r="K51" s="6"/>
      <c r="L51" s="61">
        <f t="shared" si="60"/>
        <v>0</v>
      </c>
      <c r="M51" s="61">
        <f t="shared" si="55"/>
        <v>0</v>
      </c>
      <c r="N51" s="6"/>
      <c r="O51" s="61">
        <f t="shared" si="50"/>
        <v>0</v>
      </c>
      <c r="P51" s="61">
        <f t="shared" si="22"/>
        <v>0</v>
      </c>
      <c r="Q51" s="6"/>
      <c r="R51" s="61">
        <f t="shared" si="51"/>
        <v>0</v>
      </c>
      <c r="S51" s="61">
        <f t="shared" si="23"/>
        <v>0</v>
      </c>
      <c r="T51" s="6"/>
      <c r="U51" s="61">
        <f t="shared" si="52"/>
        <v>0</v>
      </c>
      <c r="V51" s="61">
        <f t="shared" si="24"/>
        <v>0</v>
      </c>
      <c r="W51" s="6"/>
      <c r="X51" s="61">
        <f t="shared" si="48"/>
        <v>0</v>
      </c>
      <c r="Y51" s="61">
        <f t="shared" si="25"/>
        <v>0</v>
      </c>
      <c r="Z51" s="6"/>
      <c r="AA51" s="61">
        <f t="shared" si="38"/>
        <v>0</v>
      </c>
      <c r="AB51" s="61">
        <f t="shared" si="39"/>
        <v>0</v>
      </c>
      <c r="AC51" s="6"/>
      <c r="AD51" s="61">
        <f t="shared" si="40"/>
        <v>0</v>
      </c>
      <c r="AE51" s="61">
        <f>$I$8*J51*AC51</f>
        <v>0</v>
      </c>
      <c r="AF51" s="61">
        <f t="shared" si="41"/>
        <v>0</v>
      </c>
      <c r="AG51" s="61">
        <f t="shared" si="26"/>
        <v>0</v>
      </c>
      <c r="AH51" s="61">
        <f t="shared" si="27"/>
        <v>0</v>
      </c>
      <c r="AI51" s="62">
        <f t="shared" si="28"/>
        <v>0</v>
      </c>
      <c r="AJ51" s="63">
        <f t="shared" si="29"/>
        <v>0</v>
      </c>
      <c r="AK51" s="61">
        <f t="shared" si="30"/>
        <v>0</v>
      </c>
      <c r="AL51" s="61">
        <f t="shared" si="31"/>
        <v>0</v>
      </c>
      <c r="AM51" s="23"/>
      <c r="AN51" s="57">
        <f t="shared" si="32"/>
        <v>0</v>
      </c>
      <c r="AO51" s="57">
        <f t="shared" si="33"/>
        <v>0</v>
      </c>
      <c r="AP51" s="57">
        <f t="shared" si="34"/>
        <v>0</v>
      </c>
      <c r="AQ51" s="57">
        <f t="shared" si="35"/>
        <v>0</v>
      </c>
      <c r="AR51" s="57">
        <f t="shared" si="36"/>
        <v>0</v>
      </c>
      <c r="AS51" s="57">
        <f t="shared" si="46"/>
        <v>0</v>
      </c>
      <c r="AT51" s="57">
        <f t="shared" si="42"/>
        <v>0</v>
      </c>
      <c r="AU51" s="64">
        <f t="shared" si="43"/>
        <v>0</v>
      </c>
      <c r="AV51" s="57">
        <f t="shared" si="64"/>
        <v>82</v>
      </c>
      <c r="AW51" s="57">
        <f t="shared" si="37"/>
        <v>-82</v>
      </c>
      <c r="AX51" s="23"/>
      <c r="AY51" s="65">
        <f t="shared" si="65"/>
        <v>0</v>
      </c>
      <c r="AZ51" s="65">
        <f t="shared" si="66"/>
        <v>0</v>
      </c>
      <c r="BA51" s="65">
        <f t="shared" si="67"/>
        <v>0</v>
      </c>
      <c r="BB51" s="65">
        <f t="shared" si="68"/>
        <v>0</v>
      </c>
      <c r="BC51" s="65">
        <f t="shared" si="69"/>
        <v>0</v>
      </c>
      <c r="BD51" s="65">
        <f t="shared" si="70"/>
        <v>0</v>
      </c>
      <c r="BE51" s="65">
        <f t="shared" si="44"/>
        <v>0</v>
      </c>
      <c r="BF51" s="66">
        <f t="shared" si="45"/>
        <v>0</v>
      </c>
    </row>
    <row r="52" spans="1:58" x14ac:dyDescent="0.2">
      <c r="A52" s="56" t="s">
        <v>128</v>
      </c>
      <c r="B52" s="56" t="s">
        <v>100</v>
      </c>
      <c r="C52" s="57">
        <v>55</v>
      </c>
      <c r="D52" s="58" t="s">
        <v>196</v>
      </c>
      <c r="E52" s="59" t="s">
        <v>149</v>
      </c>
      <c r="F52" s="59" t="s">
        <v>150</v>
      </c>
      <c r="G52" s="57">
        <v>60</v>
      </c>
      <c r="H52" s="60">
        <v>0</v>
      </c>
      <c r="I52" s="12">
        <v>5.75</v>
      </c>
      <c r="J52" s="13">
        <v>1</v>
      </c>
      <c r="K52" s="6"/>
      <c r="L52" s="61">
        <f t="shared" si="60"/>
        <v>0</v>
      </c>
      <c r="M52" s="61">
        <f t="shared" si="55"/>
        <v>0</v>
      </c>
      <c r="N52" s="6"/>
      <c r="O52" s="61">
        <f t="shared" si="50"/>
        <v>0</v>
      </c>
      <c r="P52" s="61">
        <f t="shared" si="22"/>
        <v>0</v>
      </c>
      <c r="Q52" s="6"/>
      <c r="R52" s="61">
        <f t="shared" si="51"/>
        <v>0</v>
      </c>
      <c r="S52" s="61">
        <f t="shared" si="23"/>
        <v>0</v>
      </c>
      <c r="T52" s="6"/>
      <c r="U52" s="61">
        <f t="shared" si="52"/>
        <v>0</v>
      </c>
      <c r="V52" s="61">
        <f t="shared" si="24"/>
        <v>0</v>
      </c>
      <c r="W52" s="6"/>
      <c r="X52" s="61">
        <f t="shared" si="48"/>
        <v>0</v>
      </c>
      <c r="Y52" s="61">
        <f t="shared" si="25"/>
        <v>0</v>
      </c>
      <c r="Z52" s="6"/>
      <c r="AA52" s="61">
        <f t="shared" si="38"/>
        <v>0</v>
      </c>
      <c r="AB52" s="61">
        <f t="shared" si="39"/>
        <v>0</v>
      </c>
      <c r="AC52" s="6"/>
      <c r="AD52" s="61">
        <f t="shared" si="40"/>
        <v>0</v>
      </c>
      <c r="AE52" s="61">
        <f t="shared" ref="AE52:AE53" si="71">$I$8*J52*AC52</f>
        <v>0</v>
      </c>
      <c r="AF52" s="61">
        <f t="shared" si="41"/>
        <v>0</v>
      </c>
      <c r="AG52" s="61">
        <f t="shared" si="26"/>
        <v>0</v>
      </c>
      <c r="AH52" s="61">
        <f t="shared" si="27"/>
        <v>0</v>
      </c>
      <c r="AI52" s="62">
        <f t="shared" si="28"/>
        <v>0</v>
      </c>
      <c r="AJ52" s="63">
        <f t="shared" si="29"/>
        <v>0</v>
      </c>
      <c r="AK52" s="61">
        <f t="shared" si="30"/>
        <v>0</v>
      </c>
      <c r="AL52" s="61">
        <f t="shared" si="31"/>
        <v>0</v>
      </c>
      <c r="AM52" s="23"/>
      <c r="AN52" s="57">
        <f t="shared" si="32"/>
        <v>0</v>
      </c>
      <c r="AO52" s="57">
        <f t="shared" si="33"/>
        <v>0</v>
      </c>
      <c r="AP52" s="57">
        <f t="shared" si="34"/>
        <v>0</v>
      </c>
      <c r="AQ52" s="57">
        <f t="shared" si="35"/>
        <v>0</v>
      </c>
      <c r="AR52" s="57">
        <f t="shared" si="36"/>
        <v>0</v>
      </c>
      <c r="AS52" s="57">
        <f t="shared" si="46"/>
        <v>0</v>
      </c>
      <c r="AT52" s="57">
        <f t="shared" si="42"/>
        <v>0</v>
      </c>
      <c r="AU52" s="64">
        <f t="shared" si="43"/>
        <v>0</v>
      </c>
      <c r="AV52" s="57">
        <f t="shared" si="64"/>
        <v>55</v>
      </c>
      <c r="AW52" s="57">
        <f t="shared" si="37"/>
        <v>-55</v>
      </c>
      <c r="AX52" s="23"/>
      <c r="AY52" s="65">
        <f t="shared" si="65"/>
        <v>0</v>
      </c>
      <c r="AZ52" s="65">
        <f t="shared" si="66"/>
        <v>0</v>
      </c>
      <c r="BA52" s="65">
        <f t="shared" si="67"/>
        <v>0</v>
      </c>
      <c r="BB52" s="65">
        <f t="shared" si="68"/>
        <v>0</v>
      </c>
      <c r="BC52" s="65">
        <f t="shared" si="69"/>
        <v>0</v>
      </c>
      <c r="BD52" s="65">
        <f t="shared" si="70"/>
        <v>0</v>
      </c>
      <c r="BE52" s="65">
        <f t="shared" si="44"/>
        <v>0</v>
      </c>
      <c r="BF52" s="66">
        <f t="shared" si="45"/>
        <v>0</v>
      </c>
    </row>
    <row r="53" spans="1:58" x14ac:dyDescent="0.2">
      <c r="A53" s="56" t="s">
        <v>129</v>
      </c>
      <c r="B53" s="56" t="s">
        <v>100</v>
      </c>
      <c r="C53" s="57">
        <v>101</v>
      </c>
      <c r="D53" s="58" t="s">
        <v>196</v>
      </c>
      <c r="E53" s="59" t="s">
        <v>173</v>
      </c>
      <c r="F53" s="59" t="s">
        <v>178</v>
      </c>
      <c r="G53" s="57">
        <v>200</v>
      </c>
      <c r="H53" s="60">
        <v>0</v>
      </c>
      <c r="I53" s="12">
        <v>6.5</v>
      </c>
      <c r="J53" s="13">
        <v>3</v>
      </c>
      <c r="K53" s="6"/>
      <c r="L53" s="61">
        <f t="shared" si="60"/>
        <v>0</v>
      </c>
      <c r="M53" s="61">
        <f t="shared" si="55"/>
        <v>0</v>
      </c>
      <c r="N53" s="6"/>
      <c r="O53" s="61">
        <f t="shared" si="50"/>
        <v>0</v>
      </c>
      <c r="P53" s="61">
        <f t="shared" si="22"/>
        <v>0</v>
      </c>
      <c r="Q53" s="6"/>
      <c r="R53" s="61">
        <f t="shared" si="51"/>
        <v>0</v>
      </c>
      <c r="S53" s="61">
        <f t="shared" si="23"/>
        <v>0</v>
      </c>
      <c r="T53" s="6"/>
      <c r="U53" s="61">
        <f t="shared" si="52"/>
        <v>0</v>
      </c>
      <c r="V53" s="61">
        <f t="shared" si="24"/>
        <v>0</v>
      </c>
      <c r="W53" s="6"/>
      <c r="X53" s="61">
        <f t="shared" si="48"/>
        <v>0</v>
      </c>
      <c r="Y53" s="61">
        <f t="shared" si="25"/>
        <v>0</v>
      </c>
      <c r="Z53" s="6"/>
      <c r="AA53" s="61">
        <f t="shared" si="38"/>
        <v>0</v>
      </c>
      <c r="AB53" s="61">
        <f t="shared" si="39"/>
        <v>0</v>
      </c>
      <c r="AC53" s="6"/>
      <c r="AD53" s="61">
        <f t="shared" si="40"/>
        <v>0</v>
      </c>
      <c r="AE53" s="61">
        <f t="shared" si="71"/>
        <v>0</v>
      </c>
      <c r="AF53" s="61">
        <f t="shared" si="41"/>
        <v>0</v>
      </c>
      <c r="AG53" s="61">
        <f t="shared" si="26"/>
        <v>0</v>
      </c>
      <c r="AH53" s="61">
        <f t="shared" si="27"/>
        <v>0</v>
      </c>
      <c r="AI53" s="62">
        <f t="shared" si="28"/>
        <v>0</v>
      </c>
      <c r="AJ53" s="63">
        <f t="shared" si="29"/>
        <v>0</v>
      </c>
      <c r="AK53" s="61">
        <f t="shared" si="30"/>
        <v>0</v>
      </c>
      <c r="AL53" s="61">
        <f t="shared" si="31"/>
        <v>0</v>
      </c>
      <c r="AM53" s="23"/>
      <c r="AN53" s="57">
        <f t="shared" si="32"/>
        <v>0</v>
      </c>
      <c r="AO53" s="57">
        <f t="shared" si="33"/>
        <v>0</v>
      </c>
      <c r="AP53" s="57">
        <f t="shared" si="34"/>
        <v>0</v>
      </c>
      <c r="AQ53" s="57">
        <f t="shared" si="35"/>
        <v>0</v>
      </c>
      <c r="AR53" s="57">
        <f t="shared" si="36"/>
        <v>0</v>
      </c>
      <c r="AS53" s="57">
        <f t="shared" si="46"/>
        <v>0</v>
      </c>
      <c r="AT53" s="57">
        <f t="shared" si="42"/>
        <v>0</v>
      </c>
      <c r="AU53" s="64">
        <f t="shared" si="43"/>
        <v>0</v>
      </c>
      <c r="AV53" s="57">
        <f t="shared" si="64"/>
        <v>101</v>
      </c>
      <c r="AW53" s="57">
        <f t="shared" si="37"/>
        <v>-101</v>
      </c>
      <c r="AX53" s="23"/>
      <c r="AY53" s="65">
        <f t="shared" si="65"/>
        <v>0</v>
      </c>
      <c r="AZ53" s="65">
        <f t="shared" si="66"/>
        <v>0</v>
      </c>
      <c r="BA53" s="65">
        <f t="shared" si="67"/>
        <v>0</v>
      </c>
      <c r="BB53" s="65">
        <f t="shared" si="68"/>
        <v>0</v>
      </c>
      <c r="BC53" s="65">
        <f t="shared" si="69"/>
        <v>0</v>
      </c>
      <c r="BD53" s="65">
        <f t="shared" si="70"/>
        <v>0</v>
      </c>
      <c r="BE53" s="65">
        <f t="shared" si="44"/>
        <v>0</v>
      </c>
      <c r="BF53" s="66">
        <f t="shared" si="45"/>
        <v>0</v>
      </c>
    </row>
    <row r="54" spans="1:58" x14ac:dyDescent="0.2">
      <c r="A54" s="56" t="s">
        <v>130</v>
      </c>
      <c r="B54" s="56" t="s">
        <v>101</v>
      </c>
      <c r="C54" s="57">
        <v>66</v>
      </c>
      <c r="D54" s="58" t="s">
        <v>196</v>
      </c>
      <c r="E54" s="59" t="s">
        <v>168</v>
      </c>
      <c r="F54" s="59" t="s">
        <v>179</v>
      </c>
      <c r="G54" s="57">
        <v>280</v>
      </c>
      <c r="H54" s="60">
        <v>0</v>
      </c>
      <c r="I54" s="12">
        <v>9.75</v>
      </c>
      <c r="J54" s="13">
        <v>3.5</v>
      </c>
      <c r="K54" s="6"/>
      <c r="L54" s="61">
        <f t="shared" si="60"/>
        <v>0</v>
      </c>
      <c r="M54" s="61">
        <f t="shared" si="55"/>
        <v>0</v>
      </c>
      <c r="N54" s="6"/>
      <c r="O54" s="61">
        <f t="shared" si="50"/>
        <v>0</v>
      </c>
      <c r="P54" s="61">
        <f t="shared" si="22"/>
        <v>0</v>
      </c>
      <c r="Q54" s="6"/>
      <c r="R54" s="61">
        <f t="shared" si="51"/>
        <v>0</v>
      </c>
      <c r="S54" s="61">
        <f t="shared" si="23"/>
        <v>0</v>
      </c>
      <c r="T54" s="6"/>
      <c r="U54" s="61">
        <f t="shared" si="52"/>
        <v>0</v>
      </c>
      <c r="V54" s="61">
        <f t="shared" si="24"/>
        <v>0</v>
      </c>
      <c r="W54" s="6"/>
      <c r="X54" s="61">
        <f t="shared" si="48"/>
        <v>0</v>
      </c>
      <c r="Y54" s="61">
        <f t="shared" si="25"/>
        <v>0</v>
      </c>
      <c r="Z54" s="6"/>
      <c r="AA54" s="61">
        <f t="shared" si="38"/>
        <v>0</v>
      </c>
      <c r="AB54" s="61">
        <f t="shared" si="39"/>
        <v>0</v>
      </c>
      <c r="AC54" s="6"/>
      <c r="AD54" s="61">
        <f t="shared" si="40"/>
        <v>0</v>
      </c>
      <c r="AE54" s="61">
        <f>$I$8*J54*AC54</f>
        <v>0</v>
      </c>
      <c r="AF54" s="61">
        <f t="shared" si="41"/>
        <v>0</v>
      </c>
      <c r="AG54" s="61">
        <f t="shared" si="26"/>
        <v>0</v>
      </c>
      <c r="AH54" s="61">
        <f t="shared" si="27"/>
        <v>0</v>
      </c>
      <c r="AI54" s="62">
        <f t="shared" si="28"/>
        <v>0</v>
      </c>
      <c r="AJ54" s="63">
        <f t="shared" si="29"/>
        <v>0</v>
      </c>
      <c r="AK54" s="61">
        <f t="shared" si="30"/>
        <v>0</v>
      </c>
      <c r="AL54" s="61">
        <f t="shared" si="31"/>
        <v>0</v>
      </c>
      <c r="AM54" s="23"/>
      <c r="AN54" s="57">
        <f t="shared" si="32"/>
        <v>0</v>
      </c>
      <c r="AO54" s="57">
        <f t="shared" si="33"/>
        <v>0</v>
      </c>
      <c r="AP54" s="57">
        <f t="shared" si="34"/>
        <v>0</v>
      </c>
      <c r="AQ54" s="57">
        <f t="shared" si="35"/>
        <v>0</v>
      </c>
      <c r="AR54" s="57">
        <f t="shared" si="36"/>
        <v>0</v>
      </c>
      <c r="AS54" s="57">
        <f t="shared" si="46"/>
        <v>0</v>
      </c>
      <c r="AT54" s="57">
        <f t="shared" si="42"/>
        <v>0</v>
      </c>
      <c r="AU54" s="64">
        <f t="shared" si="43"/>
        <v>0</v>
      </c>
      <c r="AV54" s="57">
        <f t="shared" si="64"/>
        <v>66</v>
      </c>
      <c r="AW54" s="57">
        <f t="shared" si="37"/>
        <v>-66</v>
      </c>
      <c r="AX54" s="23"/>
      <c r="AY54" s="65">
        <f t="shared" si="65"/>
        <v>0</v>
      </c>
      <c r="AZ54" s="65">
        <f t="shared" si="66"/>
        <v>0</v>
      </c>
      <c r="BA54" s="65">
        <f t="shared" si="67"/>
        <v>0</v>
      </c>
      <c r="BB54" s="65">
        <f t="shared" si="68"/>
        <v>0</v>
      </c>
      <c r="BC54" s="65">
        <f t="shared" si="69"/>
        <v>0</v>
      </c>
      <c r="BD54" s="65">
        <f t="shared" si="70"/>
        <v>0</v>
      </c>
      <c r="BE54" s="65">
        <f t="shared" si="44"/>
        <v>0</v>
      </c>
      <c r="BF54" s="66">
        <f t="shared" si="45"/>
        <v>0</v>
      </c>
    </row>
    <row r="55" spans="1:58" x14ac:dyDescent="0.2">
      <c r="A55" s="56" t="s">
        <v>131</v>
      </c>
      <c r="B55" s="56" t="s">
        <v>102</v>
      </c>
      <c r="C55" s="57">
        <v>66</v>
      </c>
      <c r="D55" s="58" t="s">
        <v>196</v>
      </c>
      <c r="E55" s="59" t="s">
        <v>158</v>
      </c>
      <c r="F55" s="59" t="s">
        <v>180</v>
      </c>
      <c r="G55" s="57">
        <v>80</v>
      </c>
      <c r="H55" s="60">
        <v>0</v>
      </c>
      <c r="I55" s="12">
        <v>3</v>
      </c>
      <c r="J55" s="13">
        <v>1.5</v>
      </c>
      <c r="K55" s="6"/>
      <c r="L55" s="61">
        <f t="shared" si="60"/>
        <v>0</v>
      </c>
      <c r="M55" s="61">
        <f t="shared" si="55"/>
        <v>0</v>
      </c>
      <c r="N55" s="6"/>
      <c r="O55" s="61">
        <f t="shared" si="50"/>
        <v>0</v>
      </c>
      <c r="P55" s="61">
        <f t="shared" si="22"/>
        <v>0</v>
      </c>
      <c r="Q55" s="6"/>
      <c r="R55" s="61">
        <f t="shared" si="51"/>
        <v>0</v>
      </c>
      <c r="S55" s="61">
        <f t="shared" si="23"/>
        <v>0</v>
      </c>
      <c r="T55" s="6"/>
      <c r="U55" s="61">
        <f t="shared" si="52"/>
        <v>0</v>
      </c>
      <c r="V55" s="61">
        <f t="shared" si="24"/>
        <v>0</v>
      </c>
      <c r="W55" s="6"/>
      <c r="X55" s="61">
        <f t="shared" si="48"/>
        <v>0</v>
      </c>
      <c r="Y55" s="61">
        <f t="shared" si="25"/>
        <v>0</v>
      </c>
      <c r="Z55" s="6"/>
      <c r="AA55" s="61">
        <f t="shared" si="38"/>
        <v>0</v>
      </c>
      <c r="AB55" s="61">
        <f t="shared" si="39"/>
        <v>0</v>
      </c>
      <c r="AC55" s="6"/>
      <c r="AD55" s="61">
        <f t="shared" si="40"/>
        <v>0</v>
      </c>
      <c r="AE55" s="61">
        <f t="shared" ref="AE55:AE56" si="72">$I$8*J55*AC55</f>
        <v>0</v>
      </c>
      <c r="AF55" s="61">
        <f t="shared" si="41"/>
        <v>0</v>
      </c>
      <c r="AG55" s="61">
        <f t="shared" si="26"/>
        <v>0</v>
      </c>
      <c r="AH55" s="61">
        <f t="shared" si="27"/>
        <v>0</v>
      </c>
      <c r="AI55" s="62">
        <f t="shared" si="28"/>
        <v>0</v>
      </c>
      <c r="AJ55" s="63">
        <f t="shared" si="29"/>
        <v>0</v>
      </c>
      <c r="AK55" s="61">
        <f t="shared" si="30"/>
        <v>0</v>
      </c>
      <c r="AL55" s="61">
        <f t="shared" si="31"/>
        <v>0</v>
      </c>
      <c r="AM55" s="23"/>
      <c r="AN55" s="57">
        <f t="shared" si="32"/>
        <v>0</v>
      </c>
      <c r="AO55" s="57">
        <f t="shared" si="33"/>
        <v>0</v>
      </c>
      <c r="AP55" s="57">
        <f t="shared" si="34"/>
        <v>0</v>
      </c>
      <c r="AQ55" s="57">
        <f t="shared" si="35"/>
        <v>0</v>
      </c>
      <c r="AR55" s="57">
        <f t="shared" si="36"/>
        <v>0</v>
      </c>
      <c r="AS55" s="57">
        <f t="shared" si="46"/>
        <v>0</v>
      </c>
      <c r="AT55" s="57">
        <f t="shared" si="42"/>
        <v>0</v>
      </c>
      <c r="AU55" s="64">
        <f t="shared" si="43"/>
        <v>0</v>
      </c>
      <c r="AV55" s="57">
        <f t="shared" si="64"/>
        <v>66</v>
      </c>
      <c r="AW55" s="57">
        <f t="shared" si="37"/>
        <v>-66</v>
      </c>
      <c r="AX55" s="23"/>
      <c r="AY55" s="65">
        <f t="shared" si="65"/>
        <v>0</v>
      </c>
      <c r="AZ55" s="65">
        <f t="shared" si="66"/>
        <v>0</v>
      </c>
      <c r="BA55" s="65">
        <f t="shared" si="67"/>
        <v>0</v>
      </c>
      <c r="BB55" s="65">
        <f t="shared" si="68"/>
        <v>0</v>
      </c>
      <c r="BC55" s="65">
        <f t="shared" si="69"/>
        <v>0</v>
      </c>
      <c r="BD55" s="65">
        <f t="shared" si="70"/>
        <v>0</v>
      </c>
      <c r="BE55" s="65">
        <f t="shared" si="44"/>
        <v>0</v>
      </c>
      <c r="BF55" s="66">
        <f t="shared" si="45"/>
        <v>0</v>
      </c>
    </row>
    <row r="56" spans="1:58" x14ac:dyDescent="0.2">
      <c r="A56" s="56" t="s">
        <v>101</v>
      </c>
      <c r="B56" s="56" t="s">
        <v>102</v>
      </c>
      <c r="C56" s="57">
        <v>66</v>
      </c>
      <c r="D56" s="58" t="s">
        <v>203</v>
      </c>
      <c r="E56" s="59" t="s">
        <v>181</v>
      </c>
      <c r="F56" s="59" t="s">
        <v>148</v>
      </c>
      <c r="G56" s="57">
        <v>240</v>
      </c>
      <c r="H56" s="60">
        <v>0</v>
      </c>
      <c r="I56" s="12">
        <v>2.5</v>
      </c>
      <c r="J56" s="13">
        <v>3</v>
      </c>
      <c r="K56" s="6"/>
      <c r="L56" s="61">
        <f t="shared" si="60"/>
        <v>0</v>
      </c>
      <c r="M56" s="61">
        <f t="shared" si="55"/>
        <v>0</v>
      </c>
      <c r="N56" s="6"/>
      <c r="O56" s="61">
        <f t="shared" si="50"/>
        <v>0</v>
      </c>
      <c r="P56" s="61">
        <f t="shared" si="22"/>
        <v>0</v>
      </c>
      <c r="Q56" s="6"/>
      <c r="R56" s="61">
        <f t="shared" si="51"/>
        <v>0</v>
      </c>
      <c r="S56" s="61">
        <f t="shared" si="23"/>
        <v>0</v>
      </c>
      <c r="T56" s="6"/>
      <c r="U56" s="61">
        <f t="shared" si="52"/>
        <v>0</v>
      </c>
      <c r="V56" s="61">
        <f t="shared" si="24"/>
        <v>0</v>
      </c>
      <c r="W56" s="6"/>
      <c r="X56" s="61">
        <f t="shared" si="48"/>
        <v>0</v>
      </c>
      <c r="Y56" s="61">
        <f t="shared" si="25"/>
        <v>0</v>
      </c>
      <c r="Z56" s="6"/>
      <c r="AA56" s="61">
        <f t="shared" si="38"/>
        <v>0</v>
      </c>
      <c r="AB56" s="61">
        <f t="shared" si="39"/>
        <v>0</v>
      </c>
      <c r="AC56" s="6"/>
      <c r="AD56" s="61">
        <f t="shared" si="40"/>
        <v>0</v>
      </c>
      <c r="AE56" s="61">
        <f t="shared" si="72"/>
        <v>0</v>
      </c>
      <c r="AF56" s="61">
        <f t="shared" si="41"/>
        <v>0</v>
      </c>
      <c r="AG56" s="61">
        <f t="shared" si="26"/>
        <v>0</v>
      </c>
      <c r="AH56" s="61">
        <f t="shared" si="27"/>
        <v>0</v>
      </c>
      <c r="AI56" s="62">
        <f t="shared" si="28"/>
        <v>0</v>
      </c>
      <c r="AJ56" s="63">
        <f t="shared" si="29"/>
        <v>0</v>
      </c>
      <c r="AK56" s="61">
        <f t="shared" si="30"/>
        <v>0</v>
      </c>
      <c r="AL56" s="61">
        <f t="shared" si="31"/>
        <v>0</v>
      </c>
      <c r="AM56" s="23"/>
      <c r="AN56" s="57">
        <f t="shared" si="32"/>
        <v>0</v>
      </c>
      <c r="AO56" s="57">
        <f t="shared" si="33"/>
        <v>0</v>
      </c>
      <c r="AP56" s="57">
        <f t="shared" si="34"/>
        <v>0</v>
      </c>
      <c r="AQ56" s="57">
        <f t="shared" si="35"/>
        <v>0</v>
      </c>
      <c r="AR56" s="57">
        <f t="shared" si="36"/>
        <v>0</v>
      </c>
      <c r="AS56" s="57">
        <f t="shared" si="46"/>
        <v>0</v>
      </c>
      <c r="AT56" s="57">
        <f t="shared" si="42"/>
        <v>0</v>
      </c>
      <c r="AU56" s="64">
        <f t="shared" si="43"/>
        <v>0</v>
      </c>
      <c r="AV56" s="57">
        <f t="shared" si="64"/>
        <v>66</v>
      </c>
      <c r="AW56" s="57">
        <f t="shared" si="37"/>
        <v>-66</v>
      </c>
      <c r="AX56" s="23"/>
      <c r="AY56" s="65">
        <f t="shared" si="65"/>
        <v>0</v>
      </c>
      <c r="AZ56" s="65">
        <f t="shared" si="66"/>
        <v>0</v>
      </c>
      <c r="BA56" s="65">
        <f t="shared" si="67"/>
        <v>0</v>
      </c>
      <c r="BB56" s="65">
        <f t="shared" si="68"/>
        <v>0</v>
      </c>
      <c r="BC56" s="65">
        <f t="shared" si="69"/>
        <v>0</v>
      </c>
      <c r="BD56" s="65">
        <f t="shared" si="70"/>
        <v>0</v>
      </c>
      <c r="BE56" s="65">
        <f t="shared" si="44"/>
        <v>0</v>
      </c>
      <c r="BF56" s="66">
        <f t="shared" si="45"/>
        <v>0</v>
      </c>
    </row>
    <row r="57" spans="1:58" x14ac:dyDescent="0.2">
      <c r="A57" s="56" t="s">
        <v>112</v>
      </c>
      <c r="B57" s="56" t="s">
        <v>98</v>
      </c>
      <c r="C57" s="57">
        <v>113</v>
      </c>
      <c r="D57" s="58" t="s">
        <v>203</v>
      </c>
      <c r="E57" s="59" t="s">
        <v>143</v>
      </c>
      <c r="F57" s="59" t="s">
        <v>148</v>
      </c>
      <c r="G57" s="57">
        <v>60</v>
      </c>
      <c r="H57" s="60">
        <v>0</v>
      </c>
      <c r="I57" s="12">
        <v>4</v>
      </c>
      <c r="J57" s="13">
        <v>1</v>
      </c>
      <c r="K57" s="6"/>
      <c r="L57" s="61">
        <f t="shared" si="60"/>
        <v>0</v>
      </c>
      <c r="M57" s="61">
        <f t="shared" si="55"/>
        <v>0</v>
      </c>
      <c r="N57" s="6"/>
      <c r="O57" s="61">
        <f t="shared" si="50"/>
        <v>0</v>
      </c>
      <c r="P57" s="61">
        <f t="shared" si="22"/>
        <v>0</v>
      </c>
      <c r="Q57" s="6"/>
      <c r="R57" s="61">
        <f t="shared" si="51"/>
        <v>0</v>
      </c>
      <c r="S57" s="61">
        <f t="shared" si="23"/>
        <v>0</v>
      </c>
      <c r="T57" s="6"/>
      <c r="U57" s="61">
        <f t="shared" si="52"/>
        <v>0</v>
      </c>
      <c r="V57" s="61">
        <f t="shared" si="24"/>
        <v>0</v>
      </c>
      <c r="W57" s="6"/>
      <c r="X57" s="61">
        <f t="shared" si="48"/>
        <v>0</v>
      </c>
      <c r="Y57" s="61">
        <f t="shared" si="25"/>
        <v>0</v>
      </c>
      <c r="Z57" s="6"/>
      <c r="AA57" s="61">
        <f t="shared" si="38"/>
        <v>0</v>
      </c>
      <c r="AB57" s="61">
        <f t="shared" si="39"/>
        <v>0</v>
      </c>
      <c r="AC57" s="6"/>
      <c r="AD57" s="61">
        <f t="shared" si="40"/>
        <v>0</v>
      </c>
      <c r="AE57" s="61">
        <f>$I$8*J57*AC57</f>
        <v>0</v>
      </c>
      <c r="AF57" s="61">
        <f t="shared" si="41"/>
        <v>0</v>
      </c>
      <c r="AG57" s="61">
        <f t="shared" si="26"/>
        <v>0</v>
      </c>
      <c r="AH57" s="61">
        <f t="shared" si="27"/>
        <v>0</v>
      </c>
      <c r="AI57" s="62">
        <f t="shared" si="28"/>
        <v>0</v>
      </c>
      <c r="AJ57" s="63">
        <f t="shared" si="29"/>
        <v>0</v>
      </c>
      <c r="AK57" s="61">
        <f t="shared" si="30"/>
        <v>0</v>
      </c>
      <c r="AL57" s="61">
        <f t="shared" si="31"/>
        <v>0</v>
      </c>
      <c r="AM57" s="23"/>
      <c r="AN57" s="57">
        <f t="shared" si="32"/>
        <v>0</v>
      </c>
      <c r="AO57" s="57">
        <f t="shared" si="33"/>
        <v>0</v>
      </c>
      <c r="AP57" s="57">
        <f t="shared" si="34"/>
        <v>0</v>
      </c>
      <c r="AQ57" s="57">
        <f t="shared" si="35"/>
        <v>0</v>
      </c>
      <c r="AR57" s="57">
        <f t="shared" si="36"/>
        <v>0</v>
      </c>
      <c r="AS57" s="57">
        <f t="shared" si="46"/>
        <v>0</v>
      </c>
      <c r="AT57" s="57">
        <f t="shared" si="42"/>
        <v>0</v>
      </c>
      <c r="AU57" s="64">
        <f t="shared" si="43"/>
        <v>0</v>
      </c>
      <c r="AV57" s="57">
        <f t="shared" si="64"/>
        <v>113</v>
      </c>
      <c r="AW57" s="57">
        <f t="shared" si="37"/>
        <v>-113</v>
      </c>
      <c r="AX57" s="23"/>
      <c r="AY57" s="65">
        <f t="shared" si="65"/>
        <v>0</v>
      </c>
      <c r="AZ57" s="65">
        <f t="shared" si="66"/>
        <v>0</v>
      </c>
      <c r="BA57" s="65">
        <f t="shared" si="67"/>
        <v>0</v>
      </c>
      <c r="BB57" s="65">
        <f t="shared" si="68"/>
        <v>0</v>
      </c>
      <c r="BC57" s="65">
        <f t="shared" si="69"/>
        <v>0</v>
      </c>
      <c r="BD57" s="65">
        <f t="shared" si="70"/>
        <v>0</v>
      </c>
      <c r="BE57" s="65">
        <f t="shared" si="44"/>
        <v>0</v>
      </c>
      <c r="BF57" s="66">
        <f t="shared" si="45"/>
        <v>0</v>
      </c>
    </row>
    <row r="58" spans="1:58" x14ac:dyDescent="0.2">
      <c r="A58" s="56" t="s">
        <v>123</v>
      </c>
      <c r="B58" s="56" t="s">
        <v>98</v>
      </c>
      <c r="C58" s="57">
        <v>60</v>
      </c>
      <c r="D58" s="58" t="s">
        <v>203</v>
      </c>
      <c r="E58" s="59" t="s">
        <v>173</v>
      </c>
      <c r="F58" s="59" t="s">
        <v>146</v>
      </c>
      <c r="G58" s="57">
        <v>80</v>
      </c>
      <c r="H58" s="60">
        <v>0</v>
      </c>
      <c r="I58" s="12">
        <v>6</v>
      </c>
      <c r="J58" s="13">
        <v>2</v>
      </c>
      <c r="K58" s="6"/>
      <c r="L58" s="61">
        <f t="shared" si="60"/>
        <v>0</v>
      </c>
      <c r="M58" s="61">
        <f t="shared" si="55"/>
        <v>0</v>
      </c>
      <c r="N58" s="6"/>
      <c r="O58" s="61">
        <f t="shared" si="50"/>
        <v>0</v>
      </c>
      <c r="P58" s="61">
        <f t="shared" si="22"/>
        <v>0</v>
      </c>
      <c r="Q58" s="6"/>
      <c r="R58" s="61">
        <f t="shared" si="51"/>
        <v>0</v>
      </c>
      <c r="S58" s="61">
        <f t="shared" si="23"/>
        <v>0</v>
      </c>
      <c r="T58" s="6"/>
      <c r="U58" s="61">
        <f t="shared" si="52"/>
        <v>0</v>
      </c>
      <c r="V58" s="61">
        <f t="shared" si="24"/>
        <v>0</v>
      </c>
      <c r="W58" s="6"/>
      <c r="X58" s="61">
        <f t="shared" si="48"/>
        <v>0</v>
      </c>
      <c r="Y58" s="61">
        <f t="shared" si="25"/>
        <v>0</v>
      </c>
      <c r="Z58" s="6"/>
      <c r="AA58" s="61">
        <f t="shared" si="38"/>
        <v>0</v>
      </c>
      <c r="AB58" s="61">
        <f t="shared" si="39"/>
        <v>0</v>
      </c>
      <c r="AC58" s="6"/>
      <c r="AD58" s="61">
        <f t="shared" si="40"/>
        <v>0</v>
      </c>
      <c r="AE58" s="61">
        <f t="shared" ref="AE58:AE59" si="73">$I$8*J58*AC58</f>
        <v>0</v>
      </c>
      <c r="AF58" s="61">
        <f t="shared" si="41"/>
        <v>0</v>
      </c>
      <c r="AG58" s="61">
        <f t="shared" si="26"/>
        <v>0</v>
      </c>
      <c r="AH58" s="61">
        <f t="shared" si="27"/>
        <v>0</v>
      </c>
      <c r="AI58" s="62">
        <f t="shared" si="28"/>
        <v>0</v>
      </c>
      <c r="AJ58" s="63">
        <f t="shared" si="29"/>
        <v>0</v>
      </c>
      <c r="AK58" s="61">
        <f t="shared" si="30"/>
        <v>0</v>
      </c>
      <c r="AL58" s="61">
        <f t="shared" si="31"/>
        <v>0</v>
      </c>
      <c r="AM58" s="23"/>
      <c r="AN58" s="57">
        <f t="shared" si="32"/>
        <v>0</v>
      </c>
      <c r="AO58" s="57">
        <f t="shared" si="33"/>
        <v>0</v>
      </c>
      <c r="AP58" s="57">
        <f t="shared" si="34"/>
        <v>0</v>
      </c>
      <c r="AQ58" s="57">
        <f t="shared" si="35"/>
        <v>0</v>
      </c>
      <c r="AR58" s="57">
        <f t="shared" si="36"/>
        <v>0</v>
      </c>
      <c r="AS58" s="57">
        <f t="shared" si="46"/>
        <v>0</v>
      </c>
      <c r="AT58" s="57">
        <f t="shared" si="42"/>
        <v>0</v>
      </c>
      <c r="AU58" s="64">
        <f t="shared" si="43"/>
        <v>0</v>
      </c>
      <c r="AV58" s="57">
        <f t="shared" si="64"/>
        <v>60</v>
      </c>
      <c r="AW58" s="57">
        <f t="shared" si="37"/>
        <v>-60</v>
      </c>
      <c r="AX58" s="23"/>
      <c r="AY58" s="65">
        <f t="shared" si="65"/>
        <v>0</v>
      </c>
      <c r="AZ58" s="65">
        <f t="shared" si="66"/>
        <v>0</v>
      </c>
      <c r="BA58" s="65">
        <f t="shared" si="67"/>
        <v>0</v>
      </c>
      <c r="BB58" s="65">
        <f t="shared" si="68"/>
        <v>0</v>
      </c>
      <c r="BC58" s="65">
        <f t="shared" si="69"/>
        <v>0</v>
      </c>
      <c r="BD58" s="65">
        <f t="shared" si="70"/>
        <v>0</v>
      </c>
      <c r="BE58" s="65">
        <f t="shared" si="44"/>
        <v>0</v>
      </c>
      <c r="BF58" s="66">
        <f t="shared" si="45"/>
        <v>0</v>
      </c>
    </row>
    <row r="59" spans="1:58" x14ac:dyDescent="0.2">
      <c r="A59" s="56" t="s">
        <v>101</v>
      </c>
      <c r="B59" s="56" t="s">
        <v>103</v>
      </c>
      <c r="C59" s="57">
        <v>69</v>
      </c>
      <c r="D59" s="58" t="s">
        <v>204</v>
      </c>
      <c r="E59" s="59" t="s">
        <v>182</v>
      </c>
      <c r="F59" s="59" t="s">
        <v>152</v>
      </c>
      <c r="G59" s="57">
        <v>40</v>
      </c>
      <c r="H59" s="60">
        <v>0</v>
      </c>
      <c r="I59" s="12">
        <v>3</v>
      </c>
      <c r="J59" s="13">
        <v>1</v>
      </c>
      <c r="K59" s="6"/>
      <c r="L59" s="61">
        <f t="shared" si="60"/>
        <v>0</v>
      </c>
      <c r="M59" s="61">
        <f t="shared" si="55"/>
        <v>0</v>
      </c>
      <c r="N59" s="6"/>
      <c r="O59" s="61">
        <f t="shared" si="50"/>
        <v>0</v>
      </c>
      <c r="P59" s="61">
        <f t="shared" si="22"/>
        <v>0</v>
      </c>
      <c r="Q59" s="6"/>
      <c r="R59" s="61">
        <f t="shared" si="51"/>
        <v>0</v>
      </c>
      <c r="S59" s="61">
        <f t="shared" si="23"/>
        <v>0</v>
      </c>
      <c r="T59" s="6"/>
      <c r="U59" s="61">
        <f t="shared" si="52"/>
        <v>0</v>
      </c>
      <c r="V59" s="61">
        <f t="shared" si="24"/>
        <v>0</v>
      </c>
      <c r="W59" s="6"/>
      <c r="X59" s="61">
        <f t="shared" si="48"/>
        <v>0</v>
      </c>
      <c r="Y59" s="61">
        <f t="shared" si="25"/>
        <v>0</v>
      </c>
      <c r="Z59" s="6"/>
      <c r="AA59" s="61">
        <f t="shared" si="38"/>
        <v>0</v>
      </c>
      <c r="AB59" s="61">
        <f t="shared" si="39"/>
        <v>0</v>
      </c>
      <c r="AC59" s="6"/>
      <c r="AD59" s="61">
        <f t="shared" si="40"/>
        <v>0</v>
      </c>
      <c r="AE59" s="61">
        <f t="shared" si="73"/>
        <v>0</v>
      </c>
      <c r="AF59" s="61">
        <f t="shared" si="41"/>
        <v>0</v>
      </c>
      <c r="AG59" s="61">
        <f t="shared" si="26"/>
        <v>0</v>
      </c>
      <c r="AH59" s="61">
        <f t="shared" si="27"/>
        <v>0</v>
      </c>
      <c r="AI59" s="62">
        <f t="shared" si="28"/>
        <v>0</v>
      </c>
      <c r="AJ59" s="63">
        <f t="shared" si="29"/>
        <v>0</v>
      </c>
      <c r="AK59" s="61">
        <f t="shared" si="30"/>
        <v>0</v>
      </c>
      <c r="AL59" s="61">
        <f t="shared" si="31"/>
        <v>0</v>
      </c>
      <c r="AM59" s="23"/>
      <c r="AN59" s="57">
        <f t="shared" si="32"/>
        <v>0</v>
      </c>
      <c r="AO59" s="57">
        <f t="shared" si="33"/>
        <v>0</v>
      </c>
      <c r="AP59" s="57">
        <f t="shared" si="34"/>
        <v>0</v>
      </c>
      <c r="AQ59" s="57">
        <f t="shared" si="35"/>
        <v>0</v>
      </c>
      <c r="AR59" s="57">
        <f t="shared" si="36"/>
        <v>0</v>
      </c>
      <c r="AS59" s="57">
        <f t="shared" si="46"/>
        <v>0</v>
      </c>
      <c r="AT59" s="57">
        <f t="shared" si="42"/>
        <v>0</v>
      </c>
      <c r="AU59" s="64">
        <f t="shared" si="43"/>
        <v>0</v>
      </c>
      <c r="AV59" s="57">
        <f t="shared" si="64"/>
        <v>69</v>
      </c>
      <c r="AW59" s="57">
        <f t="shared" si="37"/>
        <v>-69</v>
      </c>
      <c r="AX59" s="23"/>
      <c r="AY59" s="65">
        <f t="shared" si="65"/>
        <v>0</v>
      </c>
      <c r="AZ59" s="65">
        <f t="shared" si="66"/>
        <v>0</v>
      </c>
      <c r="BA59" s="65">
        <f t="shared" si="67"/>
        <v>0</v>
      </c>
      <c r="BB59" s="65">
        <f t="shared" si="68"/>
        <v>0</v>
      </c>
      <c r="BC59" s="65">
        <f t="shared" si="69"/>
        <v>0</v>
      </c>
      <c r="BD59" s="65">
        <f t="shared" si="70"/>
        <v>0</v>
      </c>
      <c r="BE59" s="65">
        <f t="shared" si="44"/>
        <v>0</v>
      </c>
      <c r="BF59" s="66">
        <f t="shared" si="45"/>
        <v>0</v>
      </c>
    </row>
    <row r="60" spans="1:58" x14ac:dyDescent="0.2">
      <c r="A60" s="56" t="s">
        <v>101</v>
      </c>
      <c r="B60" s="56" t="s">
        <v>104</v>
      </c>
      <c r="C60" s="57">
        <v>79</v>
      </c>
      <c r="D60" s="58" t="s">
        <v>204</v>
      </c>
      <c r="E60" s="59" t="s">
        <v>183</v>
      </c>
      <c r="F60" s="59" t="s">
        <v>184</v>
      </c>
      <c r="G60" s="57">
        <v>30</v>
      </c>
      <c r="H60" s="60">
        <v>0</v>
      </c>
      <c r="I60" s="12">
        <v>3.5</v>
      </c>
      <c r="J60" s="13">
        <v>1</v>
      </c>
      <c r="K60" s="6"/>
      <c r="L60" s="61">
        <f t="shared" si="60"/>
        <v>0</v>
      </c>
      <c r="M60" s="61">
        <f t="shared" si="55"/>
        <v>0</v>
      </c>
      <c r="N60" s="6"/>
      <c r="O60" s="61">
        <f t="shared" si="50"/>
        <v>0</v>
      </c>
      <c r="P60" s="61">
        <f t="shared" ref="P60:P64" si="74">$I$8*J60*N60</f>
        <v>0</v>
      </c>
      <c r="Q60" s="6"/>
      <c r="R60" s="61">
        <f t="shared" si="51"/>
        <v>0</v>
      </c>
      <c r="S60" s="61">
        <f t="shared" ref="S60:S64" si="75">$I$8*J60*Q60</f>
        <v>0</v>
      </c>
      <c r="T60" s="6"/>
      <c r="U60" s="61">
        <f t="shared" si="52"/>
        <v>0</v>
      </c>
      <c r="V60" s="61">
        <f t="shared" ref="V60:V64" si="76">$I$8*J60*T60</f>
        <v>0</v>
      </c>
      <c r="W60" s="6"/>
      <c r="X60" s="61">
        <f t="shared" si="48"/>
        <v>0</v>
      </c>
      <c r="Y60" s="61">
        <f t="shared" ref="Y60:Y64" si="77">$I$8*J60*W60</f>
        <v>0</v>
      </c>
      <c r="Z60" s="6"/>
      <c r="AA60" s="61">
        <f t="shared" si="38"/>
        <v>0</v>
      </c>
      <c r="AB60" s="61">
        <f t="shared" si="39"/>
        <v>0</v>
      </c>
      <c r="AC60" s="6"/>
      <c r="AD60" s="61">
        <f t="shared" si="40"/>
        <v>0</v>
      </c>
      <c r="AE60" s="61">
        <f>$I$8*J60*AC60</f>
        <v>0</v>
      </c>
      <c r="AF60" s="61">
        <f t="shared" si="41"/>
        <v>0</v>
      </c>
      <c r="AG60" s="61">
        <f t="shared" si="26"/>
        <v>0</v>
      </c>
      <c r="AH60" s="61">
        <f t="shared" ref="AH60:AH64" si="78">AF60+AG60</f>
        <v>0</v>
      </c>
      <c r="AI60" s="62">
        <f t="shared" ref="AI60:AI64" si="79">IFERROR(VLOOKUP(D60,$M$8:$N$13,2,FALSE),VLOOKUP(D60,$P$8:$Q$13,2,FALSE))</f>
        <v>0</v>
      </c>
      <c r="AJ60" s="63">
        <f t="shared" ref="AJ60:AJ64" si="80">AH60*(100%-AI60)</f>
        <v>0</v>
      </c>
      <c r="AK60" s="61">
        <f t="shared" ref="AK60:AK64" si="81">BF60</f>
        <v>0</v>
      </c>
      <c r="AL60" s="61">
        <f t="shared" ref="AL60:AL64" si="82">MAX(AJ60:AK60)</f>
        <v>0</v>
      </c>
      <c r="AM60" s="23"/>
      <c r="AN60" s="57">
        <f t="shared" si="32"/>
        <v>0</v>
      </c>
      <c r="AO60" s="57">
        <f t="shared" si="33"/>
        <v>0</v>
      </c>
      <c r="AP60" s="57">
        <f t="shared" si="34"/>
        <v>0</v>
      </c>
      <c r="AQ60" s="57">
        <f t="shared" si="35"/>
        <v>0</v>
      </c>
      <c r="AR60" s="57">
        <f t="shared" si="36"/>
        <v>0</v>
      </c>
      <c r="AS60" s="57">
        <f t="shared" si="46"/>
        <v>0</v>
      </c>
      <c r="AT60" s="57">
        <f t="shared" si="42"/>
        <v>0</v>
      </c>
      <c r="AU60" s="64">
        <f t="shared" si="43"/>
        <v>0</v>
      </c>
      <c r="AV60" s="57">
        <f t="shared" si="64"/>
        <v>79</v>
      </c>
      <c r="AW60" s="57">
        <f t="shared" si="37"/>
        <v>-79</v>
      </c>
      <c r="AX60" s="23"/>
      <c r="AY60" s="65">
        <f t="shared" si="65"/>
        <v>0</v>
      </c>
      <c r="AZ60" s="65">
        <f t="shared" si="66"/>
        <v>0</v>
      </c>
      <c r="BA60" s="65">
        <f t="shared" si="67"/>
        <v>0</v>
      </c>
      <c r="BB60" s="65">
        <f t="shared" si="68"/>
        <v>0</v>
      </c>
      <c r="BC60" s="65">
        <f t="shared" si="69"/>
        <v>0</v>
      </c>
      <c r="BD60" s="65">
        <f t="shared" si="70"/>
        <v>0</v>
      </c>
      <c r="BE60" s="65">
        <f t="shared" si="44"/>
        <v>0</v>
      </c>
      <c r="BF60" s="66">
        <f t="shared" si="45"/>
        <v>0</v>
      </c>
    </row>
    <row r="61" spans="1:58" x14ac:dyDescent="0.2">
      <c r="A61" s="56" t="s">
        <v>101</v>
      </c>
      <c r="B61" s="56" t="s">
        <v>98</v>
      </c>
      <c r="C61" s="57">
        <v>66</v>
      </c>
      <c r="D61" s="58" t="s">
        <v>204</v>
      </c>
      <c r="E61" s="59" t="s">
        <v>185</v>
      </c>
      <c r="F61" s="59" t="s">
        <v>186</v>
      </c>
      <c r="G61" s="57">
        <v>20</v>
      </c>
      <c r="H61" s="60">
        <v>0</v>
      </c>
      <c r="I61" s="12">
        <v>3</v>
      </c>
      <c r="J61" s="13">
        <v>0.5</v>
      </c>
      <c r="K61" s="6"/>
      <c r="L61" s="61">
        <f t="shared" si="60"/>
        <v>0</v>
      </c>
      <c r="M61" s="61">
        <f t="shared" si="55"/>
        <v>0</v>
      </c>
      <c r="N61" s="6"/>
      <c r="O61" s="61">
        <f t="shared" si="50"/>
        <v>0</v>
      </c>
      <c r="P61" s="61">
        <f t="shared" si="74"/>
        <v>0</v>
      </c>
      <c r="Q61" s="6"/>
      <c r="R61" s="61">
        <f t="shared" si="51"/>
        <v>0</v>
      </c>
      <c r="S61" s="61">
        <f t="shared" si="75"/>
        <v>0</v>
      </c>
      <c r="T61" s="6"/>
      <c r="U61" s="61">
        <f t="shared" si="52"/>
        <v>0</v>
      </c>
      <c r="V61" s="61">
        <f t="shared" si="76"/>
        <v>0</v>
      </c>
      <c r="W61" s="6"/>
      <c r="X61" s="61">
        <f t="shared" si="48"/>
        <v>0</v>
      </c>
      <c r="Y61" s="61">
        <f t="shared" si="77"/>
        <v>0</v>
      </c>
      <c r="Z61" s="6"/>
      <c r="AA61" s="61">
        <f t="shared" si="38"/>
        <v>0</v>
      </c>
      <c r="AB61" s="61">
        <f t="shared" si="39"/>
        <v>0</v>
      </c>
      <c r="AC61" s="6"/>
      <c r="AD61" s="61">
        <f t="shared" si="40"/>
        <v>0</v>
      </c>
      <c r="AE61" s="61">
        <f t="shared" ref="AE61:AE62" si="83">$I$8*J61*AC61</f>
        <v>0</v>
      </c>
      <c r="AF61" s="61">
        <f t="shared" si="41"/>
        <v>0</v>
      </c>
      <c r="AG61" s="61">
        <f t="shared" si="26"/>
        <v>0</v>
      </c>
      <c r="AH61" s="61">
        <f t="shared" si="78"/>
        <v>0</v>
      </c>
      <c r="AI61" s="62">
        <f t="shared" si="79"/>
        <v>0</v>
      </c>
      <c r="AJ61" s="63">
        <f t="shared" si="80"/>
        <v>0</v>
      </c>
      <c r="AK61" s="61">
        <f t="shared" si="81"/>
        <v>0</v>
      </c>
      <c r="AL61" s="61">
        <f t="shared" si="82"/>
        <v>0</v>
      </c>
      <c r="AM61" s="23"/>
      <c r="AN61" s="57">
        <f t="shared" si="32"/>
        <v>0</v>
      </c>
      <c r="AO61" s="57">
        <f t="shared" si="33"/>
        <v>0</v>
      </c>
      <c r="AP61" s="57">
        <f t="shared" si="34"/>
        <v>0</v>
      </c>
      <c r="AQ61" s="57">
        <f t="shared" si="35"/>
        <v>0</v>
      </c>
      <c r="AR61" s="57">
        <f t="shared" si="36"/>
        <v>0</v>
      </c>
      <c r="AS61" s="57">
        <f t="shared" si="46"/>
        <v>0</v>
      </c>
      <c r="AT61" s="57">
        <f t="shared" si="42"/>
        <v>0</v>
      </c>
      <c r="AU61" s="64">
        <f t="shared" si="43"/>
        <v>0</v>
      </c>
      <c r="AV61" s="57">
        <f t="shared" si="64"/>
        <v>66</v>
      </c>
      <c r="AW61" s="57">
        <f t="shared" si="37"/>
        <v>-66</v>
      </c>
      <c r="AX61" s="23"/>
      <c r="AY61" s="65">
        <f t="shared" si="65"/>
        <v>0</v>
      </c>
      <c r="AZ61" s="65">
        <f t="shared" si="66"/>
        <v>0</v>
      </c>
      <c r="BA61" s="65">
        <f t="shared" si="67"/>
        <v>0</v>
      </c>
      <c r="BB61" s="65">
        <f t="shared" si="68"/>
        <v>0</v>
      </c>
      <c r="BC61" s="65">
        <f t="shared" si="69"/>
        <v>0</v>
      </c>
      <c r="BD61" s="65">
        <f t="shared" si="70"/>
        <v>0</v>
      </c>
      <c r="BE61" s="65">
        <f t="shared" si="44"/>
        <v>0</v>
      </c>
      <c r="BF61" s="66">
        <f t="shared" si="45"/>
        <v>0</v>
      </c>
    </row>
    <row r="62" spans="1:58" x14ac:dyDescent="0.2">
      <c r="A62" s="56" t="s">
        <v>101</v>
      </c>
      <c r="B62" s="56" t="s">
        <v>105</v>
      </c>
      <c r="C62" s="57">
        <v>55</v>
      </c>
      <c r="D62" s="58" t="s">
        <v>204</v>
      </c>
      <c r="E62" s="59" t="s">
        <v>187</v>
      </c>
      <c r="F62" s="59" t="s">
        <v>143</v>
      </c>
      <c r="G62" s="57">
        <v>30</v>
      </c>
      <c r="H62" s="60">
        <v>0</v>
      </c>
      <c r="I62" s="12">
        <v>3</v>
      </c>
      <c r="J62" s="13">
        <v>1</v>
      </c>
      <c r="K62" s="6"/>
      <c r="L62" s="61">
        <f t="shared" si="60"/>
        <v>0</v>
      </c>
      <c r="M62" s="61">
        <f t="shared" si="55"/>
        <v>0</v>
      </c>
      <c r="N62" s="6"/>
      <c r="O62" s="61">
        <f t="shared" si="50"/>
        <v>0</v>
      </c>
      <c r="P62" s="61">
        <f t="shared" si="74"/>
        <v>0</v>
      </c>
      <c r="Q62" s="6"/>
      <c r="R62" s="61">
        <f t="shared" si="51"/>
        <v>0</v>
      </c>
      <c r="S62" s="61">
        <f t="shared" si="75"/>
        <v>0</v>
      </c>
      <c r="T62" s="6"/>
      <c r="U62" s="61">
        <f t="shared" si="52"/>
        <v>0</v>
      </c>
      <c r="V62" s="61">
        <f t="shared" si="76"/>
        <v>0</v>
      </c>
      <c r="W62" s="6"/>
      <c r="X62" s="61">
        <f t="shared" si="48"/>
        <v>0</v>
      </c>
      <c r="Y62" s="61">
        <f t="shared" si="77"/>
        <v>0</v>
      </c>
      <c r="Z62" s="6"/>
      <c r="AA62" s="61">
        <f t="shared" si="38"/>
        <v>0</v>
      </c>
      <c r="AB62" s="61">
        <f t="shared" si="39"/>
        <v>0</v>
      </c>
      <c r="AC62" s="6"/>
      <c r="AD62" s="61">
        <f t="shared" si="40"/>
        <v>0</v>
      </c>
      <c r="AE62" s="61">
        <f t="shared" si="83"/>
        <v>0</v>
      </c>
      <c r="AF62" s="61">
        <f t="shared" si="41"/>
        <v>0</v>
      </c>
      <c r="AG62" s="61">
        <f t="shared" si="26"/>
        <v>0</v>
      </c>
      <c r="AH62" s="61">
        <f t="shared" si="78"/>
        <v>0</v>
      </c>
      <c r="AI62" s="62">
        <f t="shared" si="79"/>
        <v>0</v>
      </c>
      <c r="AJ62" s="63">
        <f t="shared" si="80"/>
        <v>0</v>
      </c>
      <c r="AK62" s="61">
        <f t="shared" si="81"/>
        <v>0</v>
      </c>
      <c r="AL62" s="61">
        <f t="shared" si="82"/>
        <v>0</v>
      </c>
      <c r="AM62" s="23"/>
      <c r="AN62" s="57">
        <f t="shared" si="32"/>
        <v>0</v>
      </c>
      <c r="AO62" s="57">
        <f t="shared" si="33"/>
        <v>0</v>
      </c>
      <c r="AP62" s="57">
        <f t="shared" si="34"/>
        <v>0</v>
      </c>
      <c r="AQ62" s="57">
        <f t="shared" si="35"/>
        <v>0</v>
      </c>
      <c r="AR62" s="57">
        <f t="shared" si="36"/>
        <v>0</v>
      </c>
      <c r="AS62" s="57">
        <f t="shared" si="46"/>
        <v>0</v>
      </c>
      <c r="AT62" s="57">
        <f t="shared" si="42"/>
        <v>0</v>
      </c>
      <c r="AU62" s="64">
        <f t="shared" si="43"/>
        <v>0</v>
      </c>
      <c r="AV62" s="57">
        <f t="shared" si="64"/>
        <v>55</v>
      </c>
      <c r="AW62" s="57">
        <f t="shared" si="37"/>
        <v>-55</v>
      </c>
      <c r="AX62" s="23"/>
      <c r="AY62" s="65">
        <f t="shared" si="65"/>
        <v>0</v>
      </c>
      <c r="AZ62" s="65">
        <f t="shared" si="66"/>
        <v>0</v>
      </c>
      <c r="BA62" s="65">
        <f t="shared" si="67"/>
        <v>0</v>
      </c>
      <c r="BB62" s="65">
        <f t="shared" si="68"/>
        <v>0</v>
      </c>
      <c r="BC62" s="65">
        <f t="shared" si="69"/>
        <v>0</v>
      </c>
      <c r="BD62" s="65">
        <f t="shared" si="70"/>
        <v>0</v>
      </c>
      <c r="BE62" s="65">
        <f t="shared" si="44"/>
        <v>0</v>
      </c>
      <c r="BF62" s="66">
        <f t="shared" si="45"/>
        <v>0</v>
      </c>
    </row>
    <row r="63" spans="1:58" x14ac:dyDescent="0.2">
      <c r="A63" s="56" t="s">
        <v>101</v>
      </c>
      <c r="B63" s="56" t="s">
        <v>103</v>
      </c>
      <c r="C63" s="57">
        <v>30</v>
      </c>
      <c r="D63" s="58" t="s">
        <v>204</v>
      </c>
      <c r="E63" s="59" t="s">
        <v>168</v>
      </c>
      <c r="F63" s="59" t="s">
        <v>143</v>
      </c>
      <c r="G63" s="57">
        <v>40</v>
      </c>
      <c r="H63" s="60">
        <v>0</v>
      </c>
      <c r="I63" s="12">
        <v>1.75</v>
      </c>
      <c r="J63" s="13">
        <v>1</v>
      </c>
      <c r="K63" s="6"/>
      <c r="L63" s="61">
        <f t="shared" si="60"/>
        <v>0</v>
      </c>
      <c r="M63" s="61">
        <f t="shared" si="55"/>
        <v>0</v>
      </c>
      <c r="N63" s="6"/>
      <c r="O63" s="61">
        <f t="shared" si="50"/>
        <v>0</v>
      </c>
      <c r="P63" s="61">
        <f t="shared" si="74"/>
        <v>0</v>
      </c>
      <c r="Q63" s="6"/>
      <c r="R63" s="61">
        <f t="shared" si="51"/>
        <v>0</v>
      </c>
      <c r="S63" s="61">
        <f t="shared" si="75"/>
        <v>0</v>
      </c>
      <c r="T63" s="6"/>
      <c r="U63" s="61">
        <f t="shared" si="52"/>
        <v>0</v>
      </c>
      <c r="V63" s="61">
        <f t="shared" si="76"/>
        <v>0</v>
      </c>
      <c r="W63" s="6"/>
      <c r="X63" s="61">
        <f t="shared" si="48"/>
        <v>0</v>
      </c>
      <c r="Y63" s="61">
        <f t="shared" si="77"/>
        <v>0</v>
      </c>
      <c r="Z63" s="6"/>
      <c r="AA63" s="61">
        <f t="shared" si="38"/>
        <v>0</v>
      </c>
      <c r="AB63" s="61">
        <f t="shared" si="39"/>
        <v>0</v>
      </c>
      <c r="AC63" s="6"/>
      <c r="AD63" s="61">
        <f t="shared" si="40"/>
        <v>0</v>
      </c>
      <c r="AE63" s="61">
        <f>$I$8*J63*AC63</f>
        <v>0</v>
      </c>
      <c r="AF63" s="61">
        <f t="shared" si="41"/>
        <v>0</v>
      </c>
      <c r="AG63" s="61">
        <f t="shared" si="26"/>
        <v>0</v>
      </c>
      <c r="AH63" s="61">
        <f t="shared" si="78"/>
        <v>0</v>
      </c>
      <c r="AI63" s="62">
        <f t="shared" si="79"/>
        <v>0</v>
      </c>
      <c r="AJ63" s="63">
        <f t="shared" si="80"/>
        <v>0</v>
      </c>
      <c r="AK63" s="61">
        <f t="shared" si="81"/>
        <v>0</v>
      </c>
      <c r="AL63" s="61">
        <f t="shared" si="82"/>
        <v>0</v>
      </c>
      <c r="AM63" s="23"/>
      <c r="AN63" s="57">
        <f t="shared" si="32"/>
        <v>0</v>
      </c>
      <c r="AO63" s="57">
        <f t="shared" si="33"/>
        <v>0</v>
      </c>
      <c r="AP63" s="57">
        <f t="shared" si="34"/>
        <v>0</v>
      </c>
      <c r="AQ63" s="57">
        <f t="shared" si="35"/>
        <v>0</v>
      </c>
      <c r="AR63" s="57">
        <f t="shared" si="36"/>
        <v>0</v>
      </c>
      <c r="AS63" s="57">
        <f t="shared" si="46"/>
        <v>0</v>
      </c>
      <c r="AT63" s="57">
        <f t="shared" si="42"/>
        <v>0</v>
      </c>
      <c r="AU63" s="64">
        <f t="shared" si="43"/>
        <v>0</v>
      </c>
      <c r="AV63" s="57">
        <f t="shared" si="64"/>
        <v>30</v>
      </c>
      <c r="AW63" s="57">
        <f t="shared" si="37"/>
        <v>-30</v>
      </c>
      <c r="AX63" s="23"/>
      <c r="AY63" s="65">
        <f t="shared" si="65"/>
        <v>0</v>
      </c>
      <c r="AZ63" s="65">
        <f t="shared" si="66"/>
        <v>0</v>
      </c>
      <c r="BA63" s="65">
        <f t="shared" si="67"/>
        <v>0</v>
      </c>
      <c r="BB63" s="65">
        <f t="shared" si="68"/>
        <v>0</v>
      </c>
      <c r="BC63" s="65">
        <f t="shared" si="69"/>
        <v>0</v>
      </c>
      <c r="BD63" s="65">
        <f t="shared" si="70"/>
        <v>0</v>
      </c>
      <c r="BE63" s="65">
        <f t="shared" si="44"/>
        <v>0</v>
      </c>
      <c r="BF63" s="66">
        <f t="shared" si="45"/>
        <v>0</v>
      </c>
    </row>
    <row r="64" spans="1:58" x14ac:dyDescent="0.2">
      <c r="A64" s="56" t="s">
        <v>101</v>
      </c>
      <c r="B64" s="56" t="s">
        <v>98</v>
      </c>
      <c r="C64" s="57">
        <v>28</v>
      </c>
      <c r="D64" s="58" t="s">
        <v>204</v>
      </c>
      <c r="E64" s="59" t="s">
        <v>183</v>
      </c>
      <c r="F64" s="59" t="s">
        <v>188</v>
      </c>
      <c r="G64" s="57">
        <v>20</v>
      </c>
      <c r="H64" s="60">
        <v>0</v>
      </c>
      <c r="I64" s="12">
        <v>3</v>
      </c>
      <c r="J64" s="13">
        <v>0.5</v>
      </c>
      <c r="K64" s="6"/>
      <c r="L64" s="61">
        <f t="shared" si="60"/>
        <v>0</v>
      </c>
      <c r="M64" s="61">
        <f t="shared" si="55"/>
        <v>0</v>
      </c>
      <c r="N64" s="6"/>
      <c r="O64" s="61">
        <f t="shared" si="50"/>
        <v>0</v>
      </c>
      <c r="P64" s="61">
        <f t="shared" si="74"/>
        <v>0</v>
      </c>
      <c r="Q64" s="6"/>
      <c r="R64" s="61">
        <f t="shared" si="51"/>
        <v>0</v>
      </c>
      <c r="S64" s="61">
        <f t="shared" si="75"/>
        <v>0</v>
      </c>
      <c r="T64" s="6"/>
      <c r="U64" s="61">
        <f t="shared" si="52"/>
        <v>0</v>
      </c>
      <c r="V64" s="61">
        <f t="shared" si="76"/>
        <v>0</v>
      </c>
      <c r="W64" s="6"/>
      <c r="X64" s="61">
        <f t="shared" si="48"/>
        <v>0</v>
      </c>
      <c r="Y64" s="61">
        <f t="shared" si="77"/>
        <v>0</v>
      </c>
      <c r="Z64" s="6"/>
      <c r="AA64" s="61">
        <f t="shared" si="38"/>
        <v>0</v>
      </c>
      <c r="AB64" s="61">
        <f t="shared" si="39"/>
        <v>0</v>
      </c>
      <c r="AC64" s="6"/>
      <c r="AD64" s="61">
        <f t="shared" si="40"/>
        <v>0</v>
      </c>
      <c r="AE64" s="61">
        <f t="shared" ref="AE64:AE65" si="84">$I$8*J64*AC64</f>
        <v>0</v>
      </c>
      <c r="AF64" s="61">
        <f t="shared" si="41"/>
        <v>0</v>
      </c>
      <c r="AG64" s="61">
        <f t="shared" si="26"/>
        <v>0</v>
      </c>
      <c r="AH64" s="61">
        <f t="shared" si="78"/>
        <v>0</v>
      </c>
      <c r="AI64" s="62">
        <f t="shared" si="79"/>
        <v>0</v>
      </c>
      <c r="AJ64" s="63">
        <f t="shared" si="80"/>
        <v>0</v>
      </c>
      <c r="AK64" s="61">
        <f t="shared" si="81"/>
        <v>0</v>
      </c>
      <c r="AL64" s="61">
        <f t="shared" si="82"/>
        <v>0</v>
      </c>
      <c r="AM64" s="23"/>
      <c r="AN64" s="57">
        <f t="shared" si="32"/>
        <v>0</v>
      </c>
      <c r="AO64" s="57">
        <f t="shared" si="33"/>
        <v>0</v>
      </c>
      <c r="AP64" s="57">
        <f t="shared" si="34"/>
        <v>0</v>
      </c>
      <c r="AQ64" s="57">
        <f t="shared" si="35"/>
        <v>0</v>
      </c>
      <c r="AR64" s="57">
        <f t="shared" si="36"/>
        <v>0</v>
      </c>
      <c r="AS64" s="57">
        <f t="shared" si="46"/>
        <v>0</v>
      </c>
      <c r="AT64" s="57">
        <f t="shared" si="42"/>
        <v>0</v>
      </c>
      <c r="AU64" s="64">
        <f t="shared" si="43"/>
        <v>0</v>
      </c>
      <c r="AV64" s="57">
        <f t="shared" si="64"/>
        <v>28</v>
      </c>
      <c r="AW64" s="57">
        <f t="shared" si="37"/>
        <v>-28</v>
      </c>
      <c r="AX64" s="23"/>
      <c r="AY64" s="65">
        <f t="shared" si="65"/>
        <v>0</v>
      </c>
      <c r="AZ64" s="65">
        <f t="shared" si="66"/>
        <v>0</v>
      </c>
      <c r="BA64" s="65">
        <f t="shared" si="67"/>
        <v>0</v>
      </c>
      <c r="BB64" s="65">
        <f t="shared" si="68"/>
        <v>0</v>
      </c>
      <c r="BC64" s="65">
        <f t="shared" si="69"/>
        <v>0</v>
      </c>
      <c r="BD64" s="65">
        <f t="shared" si="70"/>
        <v>0</v>
      </c>
      <c r="BE64" s="65">
        <f t="shared" si="44"/>
        <v>0</v>
      </c>
      <c r="BF64" s="66">
        <f t="shared" si="45"/>
        <v>0</v>
      </c>
    </row>
    <row r="65" spans="1:58" x14ac:dyDescent="0.2">
      <c r="A65" s="56" t="s">
        <v>101</v>
      </c>
      <c r="B65" s="56" t="s">
        <v>98</v>
      </c>
      <c r="C65" s="57">
        <v>49</v>
      </c>
      <c r="D65" s="58" t="s">
        <v>204</v>
      </c>
      <c r="E65" s="59" t="s">
        <v>184</v>
      </c>
      <c r="F65" s="59" t="s">
        <v>152</v>
      </c>
      <c r="G65" s="57">
        <v>20</v>
      </c>
      <c r="H65" s="60">
        <v>0</v>
      </c>
      <c r="I65" s="12">
        <v>3</v>
      </c>
      <c r="J65" s="13">
        <v>0.5</v>
      </c>
      <c r="K65" s="6"/>
      <c r="L65" s="61">
        <f t="shared" si="60"/>
        <v>0</v>
      </c>
      <c r="M65" s="61">
        <f t="shared" si="55"/>
        <v>0</v>
      </c>
      <c r="N65" s="6"/>
      <c r="O65" s="61">
        <f t="shared" si="50"/>
        <v>0</v>
      </c>
      <c r="P65" s="61">
        <f t="shared" si="22"/>
        <v>0</v>
      </c>
      <c r="Q65" s="6"/>
      <c r="R65" s="61">
        <f t="shared" si="51"/>
        <v>0</v>
      </c>
      <c r="S65" s="61">
        <f t="shared" si="23"/>
        <v>0</v>
      </c>
      <c r="T65" s="6"/>
      <c r="U65" s="61">
        <f t="shared" si="52"/>
        <v>0</v>
      </c>
      <c r="V65" s="61">
        <f t="shared" si="24"/>
        <v>0</v>
      </c>
      <c r="W65" s="6"/>
      <c r="X65" s="61">
        <f t="shared" si="48"/>
        <v>0</v>
      </c>
      <c r="Y65" s="61">
        <f t="shared" si="25"/>
        <v>0</v>
      </c>
      <c r="Z65" s="6"/>
      <c r="AA65" s="61">
        <f t="shared" si="38"/>
        <v>0</v>
      </c>
      <c r="AB65" s="61">
        <f t="shared" si="39"/>
        <v>0</v>
      </c>
      <c r="AC65" s="6"/>
      <c r="AD65" s="61">
        <f t="shared" si="40"/>
        <v>0</v>
      </c>
      <c r="AE65" s="61">
        <f t="shared" si="84"/>
        <v>0</v>
      </c>
      <c r="AF65" s="61">
        <f t="shared" si="41"/>
        <v>0</v>
      </c>
      <c r="AG65" s="61">
        <f t="shared" si="26"/>
        <v>0</v>
      </c>
      <c r="AH65" s="61">
        <f t="shared" si="27"/>
        <v>0</v>
      </c>
      <c r="AI65" s="62">
        <f t="shared" ref="AI65:AI80" si="85">IFERROR(VLOOKUP(D65,$M$8:$N$13,2,FALSE),VLOOKUP(D65,$P$8:$Q$13,2,FALSE))</f>
        <v>0</v>
      </c>
      <c r="AJ65" s="63">
        <f t="shared" si="29"/>
        <v>0</v>
      </c>
      <c r="AK65" s="61">
        <f t="shared" ref="AK65:AK80" si="86">BF65</f>
        <v>0</v>
      </c>
      <c r="AL65" s="61">
        <f t="shared" si="31"/>
        <v>0</v>
      </c>
      <c r="AM65" s="23"/>
      <c r="AN65" s="57">
        <f t="shared" si="32"/>
        <v>0</v>
      </c>
      <c r="AO65" s="57">
        <f t="shared" si="33"/>
        <v>0</v>
      </c>
      <c r="AP65" s="57">
        <f t="shared" si="34"/>
        <v>0</v>
      </c>
      <c r="AQ65" s="57">
        <f t="shared" si="35"/>
        <v>0</v>
      </c>
      <c r="AR65" s="57">
        <f t="shared" si="36"/>
        <v>0</v>
      </c>
      <c r="AS65" s="57">
        <f t="shared" si="46"/>
        <v>0</v>
      </c>
      <c r="AT65" s="57">
        <f t="shared" si="42"/>
        <v>0</v>
      </c>
      <c r="AU65" s="64">
        <f t="shared" si="43"/>
        <v>0</v>
      </c>
      <c r="AV65" s="57">
        <f t="shared" si="64"/>
        <v>49</v>
      </c>
      <c r="AW65" s="57">
        <f t="shared" si="37"/>
        <v>-49</v>
      </c>
      <c r="AX65" s="23"/>
      <c r="AY65" s="65">
        <f t="shared" si="65"/>
        <v>0</v>
      </c>
      <c r="AZ65" s="65">
        <f t="shared" si="66"/>
        <v>0</v>
      </c>
      <c r="BA65" s="65">
        <f t="shared" si="67"/>
        <v>0</v>
      </c>
      <c r="BB65" s="65">
        <f t="shared" si="68"/>
        <v>0</v>
      </c>
      <c r="BC65" s="65">
        <f t="shared" si="69"/>
        <v>0</v>
      </c>
      <c r="BD65" s="65">
        <f t="shared" si="70"/>
        <v>0</v>
      </c>
      <c r="BE65" s="65">
        <f t="shared" si="44"/>
        <v>0</v>
      </c>
      <c r="BF65" s="66">
        <f t="shared" si="45"/>
        <v>0</v>
      </c>
    </row>
    <row r="66" spans="1:58" x14ac:dyDescent="0.2">
      <c r="A66" s="56" t="s">
        <v>101</v>
      </c>
      <c r="B66" s="56" t="s">
        <v>106</v>
      </c>
      <c r="C66" s="57">
        <v>33</v>
      </c>
      <c r="D66" s="58" t="s">
        <v>204</v>
      </c>
      <c r="E66" s="59" t="s">
        <v>143</v>
      </c>
      <c r="F66" s="59" t="s">
        <v>189</v>
      </c>
      <c r="G66" s="57">
        <v>20</v>
      </c>
      <c r="H66" s="60">
        <v>0</v>
      </c>
      <c r="I66" s="12">
        <v>2.25</v>
      </c>
      <c r="J66" s="13">
        <v>0.5</v>
      </c>
      <c r="K66" s="6"/>
      <c r="L66" s="61">
        <f t="shared" si="60"/>
        <v>0</v>
      </c>
      <c r="M66" s="61">
        <f t="shared" si="55"/>
        <v>0</v>
      </c>
      <c r="N66" s="6"/>
      <c r="O66" s="61">
        <f t="shared" si="50"/>
        <v>0</v>
      </c>
      <c r="P66" s="61">
        <f t="shared" si="22"/>
        <v>0</v>
      </c>
      <c r="Q66" s="6"/>
      <c r="R66" s="61">
        <f t="shared" si="51"/>
        <v>0</v>
      </c>
      <c r="S66" s="61">
        <f t="shared" si="23"/>
        <v>0</v>
      </c>
      <c r="T66" s="6"/>
      <c r="U66" s="61">
        <f t="shared" si="52"/>
        <v>0</v>
      </c>
      <c r="V66" s="61">
        <f t="shared" si="24"/>
        <v>0</v>
      </c>
      <c r="W66" s="6"/>
      <c r="X66" s="61">
        <f t="shared" si="48"/>
        <v>0</v>
      </c>
      <c r="Y66" s="61">
        <f t="shared" si="25"/>
        <v>0</v>
      </c>
      <c r="Z66" s="6"/>
      <c r="AA66" s="61">
        <f t="shared" si="38"/>
        <v>0</v>
      </c>
      <c r="AB66" s="61">
        <f t="shared" si="39"/>
        <v>0</v>
      </c>
      <c r="AC66" s="6"/>
      <c r="AD66" s="61">
        <f t="shared" si="40"/>
        <v>0</v>
      </c>
      <c r="AE66" s="61">
        <f>$I$8*J66*AC66</f>
        <v>0</v>
      </c>
      <c r="AF66" s="61">
        <f t="shared" si="41"/>
        <v>0</v>
      </c>
      <c r="AG66" s="61">
        <f t="shared" si="26"/>
        <v>0</v>
      </c>
      <c r="AH66" s="61">
        <f t="shared" si="27"/>
        <v>0</v>
      </c>
      <c r="AI66" s="62">
        <f t="shared" si="85"/>
        <v>0</v>
      </c>
      <c r="AJ66" s="63">
        <f t="shared" si="29"/>
        <v>0</v>
      </c>
      <c r="AK66" s="61">
        <f t="shared" si="86"/>
        <v>0</v>
      </c>
      <c r="AL66" s="61">
        <f t="shared" si="31"/>
        <v>0</v>
      </c>
      <c r="AM66" s="23"/>
      <c r="AN66" s="57">
        <f t="shared" si="32"/>
        <v>0</v>
      </c>
      <c r="AO66" s="57">
        <f t="shared" si="33"/>
        <v>0</v>
      </c>
      <c r="AP66" s="57">
        <f t="shared" si="34"/>
        <v>0</v>
      </c>
      <c r="AQ66" s="57">
        <f t="shared" si="35"/>
        <v>0</v>
      </c>
      <c r="AR66" s="57">
        <f t="shared" si="36"/>
        <v>0</v>
      </c>
      <c r="AS66" s="57">
        <f t="shared" si="46"/>
        <v>0</v>
      </c>
      <c r="AT66" s="57">
        <f t="shared" si="42"/>
        <v>0</v>
      </c>
      <c r="AU66" s="64">
        <f t="shared" si="43"/>
        <v>0</v>
      </c>
      <c r="AV66" s="57">
        <f t="shared" si="64"/>
        <v>33</v>
      </c>
      <c r="AW66" s="57">
        <f t="shared" si="37"/>
        <v>-33</v>
      </c>
      <c r="AX66" s="23"/>
      <c r="AY66" s="65">
        <f t="shared" si="65"/>
        <v>0</v>
      </c>
      <c r="AZ66" s="65">
        <f t="shared" si="66"/>
        <v>0</v>
      </c>
      <c r="BA66" s="65">
        <f t="shared" si="67"/>
        <v>0</v>
      </c>
      <c r="BB66" s="65">
        <f t="shared" si="68"/>
        <v>0</v>
      </c>
      <c r="BC66" s="65">
        <f t="shared" si="69"/>
        <v>0</v>
      </c>
      <c r="BD66" s="65">
        <f t="shared" si="70"/>
        <v>0</v>
      </c>
      <c r="BE66" s="65">
        <f t="shared" si="44"/>
        <v>0</v>
      </c>
      <c r="BF66" s="66">
        <f t="shared" si="45"/>
        <v>0</v>
      </c>
    </row>
    <row r="67" spans="1:58" x14ac:dyDescent="0.2">
      <c r="A67" s="56" t="s">
        <v>101</v>
      </c>
      <c r="B67" s="56" t="s">
        <v>107</v>
      </c>
      <c r="C67" s="57">
        <v>37</v>
      </c>
      <c r="D67" s="58" t="s">
        <v>204</v>
      </c>
      <c r="E67" s="59" t="s">
        <v>143</v>
      </c>
      <c r="F67" s="59" t="s">
        <v>189</v>
      </c>
      <c r="G67" s="57">
        <v>50</v>
      </c>
      <c r="H67" s="60">
        <v>0</v>
      </c>
      <c r="I67" s="12">
        <v>2.25</v>
      </c>
      <c r="J67" s="13">
        <v>1</v>
      </c>
      <c r="K67" s="6"/>
      <c r="L67" s="61">
        <f t="shared" si="60"/>
        <v>0</v>
      </c>
      <c r="M67" s="61">
        <f t="shared" si="55"/>
        <v>0</v>
      </c>
      <c r="N67" s="6"/>
      <c r="O67" s="61">
        <f t="shared" si="50"/>
        <v>0</v>
      </c>
      <c r="P67" s="61">
        <f t="shared" si="22"/>
        <v>0</v>
      </c>
      <c r="Q67" s="6"/>
      <c r="R67" s="61">
        <f t="shared" si="51"/>
        <v>0</v>
      </c>
      <c r="S67" s="61">
        <f t="shared" si="23"/>
        <v>0</v>
      </c>
      <c r="T67" s="6"/>
      <c r="U67" s="61">
        <f t="shared" si="52"/>
        <v>0</v>
      </c>
      <c r="V67" s="61">
        <f t="shared" si="24"/>
        <v>0</v>
      </c>
      <c r="W67" s="6"/>
      <c r="X67" s="61">
        <f t="shared" si="48"/>
        <v>0</v>
      </c>
      <c r="Y67" s="61">
        <f t="shared" si="25"/>
        <v>0</v>
      </c>
      <c r="Z67" s="6"/>
      <c r="AA67" s="61">
        <f t="shared" si="38"/>
        <v>0</v>
      </c>
      <c r="AB67" s="61">
        <f t="shared" si="39"/>
        <v>0</v>
      </c>
      <c r="AC67" s="6"/>
      <c r="AD67" s="61">
        <f t="shared" si="40"/>
        <v>0</v>
      </c>
      <c r="AE67" s="61">
        <f t="shared" ref="AE67:AE68" si="87">$I$8*J67*AC67</f>
        <v>0</v>
      </c>
      <c r="AF67" s="61">
        <f t="shared" si="41"/>
        <v>0</v>
      </c>
      <c r="AG67" s="61">
        <f t="shared" si="26"/>
        <v>0</v>
      </c>
      <c r="AH67" s="61">
        <f t="shared" si="27"/>
        <v>0</v>
      </c>
      <c r="AI67" s="62">
        <f t="shared" si="85"/>
        <v>0</v>
      </c>
      <c r="AJ67" s="63">
        <f t="shared" si="29"/>
        <v>0</v>
      </c>
      <c r="AK67" s="61">
        <f t="shared" si="86"/>
        <v>0</v>
      </c>
      <c r="AL67" s="61">
        <f t="shared" si="31"/>
        <v>0</v>
      </c>
      <c r="AM67" s="23"/>
      <c r="AN67" s="57">
        <f t="shared" si="32"/>
        <v>0</v>
      </c>
      <c r="AO67" s="57">
        <f t="shared" si="33"/>
        <v>0</v>
      </c>
      <c r="AP67" s="57">
        <f t="shared" si="34"/>
        <v>0</v>
      </c>
      <c r="AQ67" s="57">
        <f t="shared" si="35"/>
        <v>0</v>
      </c>
      <c r="AR67" s="57">
        <f t="shared" si="36"/>
        <v>0</v>
      </c>
      <c r="AS67" s="57">
        <f t="shared" si="46"/>
        <v>0</v>
      </c>
      <c r="AT67" s="57">
        <f t="shared" si="42"/>
        <v>0</v>
      </c>
      <c r="AU67" s="64">
        <f t="shared" si="43"/>
        <v>0</v>
      </c>
      <c r="AV67" s="57">
        <f t="shared" si="64"/>
        <v>37</v>
      </c>
      <c r="AW67" s="57">
        <f t="shared" si="37"/>
        <v>-37</v>
      </c>
      <c r="AX67" s="23"/>
      <c r="AY67" s="65">
        <f t="shared" si="65"/>
        <v>0</v>
      </c>
      <c r="AZ67" s="65">
        <f t="shared" si="66"/>
        <v>0</v>
      </c>
      <c r="BA67" s="65">
        <f t="shared" si="67"/>
        <v>0</v>
      </c>
      <c r="BB67" s="65">
        <f t="shared" si="68"/>
        <v>0</v>
      </c>
      <c r="BC67" s="65">
        <f t="shared" si="69"/>
        <v>0</v>
      </c>
      <c r="BD67" s="65">
        <f t="shared" si="70"/>
        <v>0</v>
      </c>
      <c r="BE67" s="65">
        <f t="shared" si="44"/>
        <v>0</v>
      </c>
      <c r="BF67" s="66">
        <f t="shared" si="45"/>
        <v>0</v>
      </c>
    </row>
    <row r="68" spans="1:58" x14ac:dyDescent="0.2">
      <c r="A68" s="56" t="s">
        <v>101</v>
      </c>
      <c r="B68" s="56" t="s">
        <v>98</v>
      </c>
      <c r="C68" s="57">
        <v>41</v>
      </c>
      <c r="D68" s="58" t="s">
        <v>204</v>
      </c>
      <c r="E68" s="59" t="s">
        <v>183</v>
      </c>
      <c r="F68" s="59" t="s">
        <v>188</v>
      </c>
      <c r="G68" s="57">
        <v>20</v>
      </c>
      <c r="H68" s="60">
        <v>0</v>
      </c>
      <c r="I68" s="12">
        <v>3</v>
      </c>
      <c r="J68" s="13">
        <v>0.5</v>
      </c>
      <c r="K68" s="6"/>
      <c r="L68" s="61">
        <f t="shared" si="60"/>
        <v>0</v>
      </c>
      <c r="M68" s="61">
        <f t="shared" si="55"/>
        <v>0</v>
      </c>
      <c r="N68" s="6"/>
      <c r="O68" s="61">
        <f t="shared" si="50"/>
        <v>0</v>
      </c>
      <c r="P68" s="61">
        <f t="shared" si="22"/>
        <v>0</v>
      </c>
      <c r="Q68" s="6"/>
      <c r="R68" s="61">
        <f t="shared" si="51"/>
        <v>0</v>
      </c>
      <c r="S68" s="61">
        <f t="shared" si="23"/>
        <v>0</v>
      </c>
      <c r="T68" s="6"/>
      <c r="U68" s="61">
        <f t="shared" si="52"/>
        <v>0</v>
      </c>
      <c r="V68" s="61">
        <f t="shared" si="24"/>
        <v>0</v>
      </c>
      <c r="W68" s="6"/>
      <c r="X68" s="61">
        <f t="shared" si="48"/>
        <v>0</v>
      </c>
      <c r="Y68" s="61">
        <f t="shared" si="25"/>
        <v>0</v>
      </c>
      <c r="Z68" s="6"/>
      <c r="AA68" s="61">
        <f t="shared" si="38"/>
        <v>0</v>
      </c>
      <c r="AB68" s="61">
        <f t="shared" si="39"/>
        <v>0</v>
      </c>
      <c r="AC68" s="6"/>
      <c r="AD68" s="61">
        <f t="shared" si="40"/>
        <v>0</v>
      </c>
      <c r="AE68" s="61">
        <f t="shared" si="87"/>
        <v>0</v>
      </c>
      <c r="AF68" s="61">
        <f t="shared" si="41"/>
        <v>0</v>
      </c>
      <c r="AG68" s="61">
        <f t="shared" si="26"/>
        <v>0</v>
      </c>
      <c r="AH68" s="61">
        <f t="shared" si="27"/>
        <v>0</v>
      </c>
      <c r="AI68" s="62">
        <f t="shared" si="85"/>
        <v>0</v>
      </c>
      <c r="AJ68" s="63">
        <f t="shared" si="29"/>
        <v>0</v>
      </c>
      <c r="AK68" s="61">
        <f t="shared" si="86"/>
        <v>0</v>
      </c>
      <c r="AL68" s="61">
        <f t="shared" si="31"/>
        <v>0</v>
      </c>
      <c r="AM68" s="23"/>
      <c r="AN68" s="57">
        <f t="shared" si="32"/>
        <v>0</v>
      </c>
      <c r="AO68" s="57">
        <f t="shared" si="33"/>
        <v>0</v>
      </c>
      <c r="AP68" s="57">
        <f t="shared" si="34"/>
        <v>0</v>
      </c>
      <c r="AQ68" s="57">
        <f t="shared" si="35"/>
        <v>0</v>
      </c>
      <c r="AR68" s="57">
        <f t="shared" si="36"/>
        <v>0</v>
      </c>
      <c r="AS68" s="57">
        <f t="shared" si="46"/>
        <v>0</v>
      </c>
      <c r="AT68" s="57">
        <f t="shared" si="42"/>
        <v>0</v>
      </c>
      <c r="AU68" s="64">
        <f t="shared" si="43"/>
        <v>0</v>
      </c>
      <c r="AV68" s="57">
        <f t="shared" si="64"/>
        <v>41</v>
      </c>
      <c r="AW68" s="57">
        <f t="shared" si="37"/>
        <v>-41</v>
      </c>
      <c r="AX68" s="23"/>
      <c r="AY68" s="65">
        <f t="shared" si="65"/>
        <v>0</v>
      </c>
      <c r="AZ68" s="65">
        <f t="shared" si="66"/>
        <v>0</v>
      </c>
      <c r="BA68" s="65">
        <f t="shared" si="67"/>
        <v>0</v>
      </c>
      <c r="BB68" s="65">
        <f t="shared" si="68"/>
        <v>0</v>
      </c>
      <c r="BC68" s="65">
        <f t="shared" si="69"/>
        <v>0</v>
      </c>
      <c r="BD68" s="65">
        <f t="shared" si="70"/>
        <v>0</v>
      </c>
      <c r="BE68" s="65">
        <f t="shared" si="44"/>
        <v>0</v>
      </c>
      <c r="BF68" s="66">
        <f t="shared" si="45"/>
        <v>0</v>
      </c>
    </row>
    <row r="69" spans="1:58" x14ac:dyDescent="0.2">
      <c r="A69" s="56" t="s">
        <v>101</v>
      </c>
      <c r="B69" s="56" t="s">
        <v>107</v>
      </c>
      <c r="C69" s="57">
        <v>42</v>
      </c>
      <c r="D69" s="58" t="s">
        <v>204</v>
      </c>
      <c r="E69" s="59" t="s">
        <v>190</v>
      </c>
      <c r="F69" s="59" t="s">
        <v>188</v>
      </c>
      <c r="G69" s="57">
        <v>50</v>
      </c>
      <c r="H69" s="60">
        <v>0</v>
      </c>
      <c r="I69" s="12">
        <v>2.25</v>
      </c>
      <c r="J69" s="13">
        <v>1</v>
      </c>
      <c r="K69" s="6"/>
      <c r="L69" s="61">
        <f t="shared" si="60"/>
        <v>0</v>
      </c>
      <c r="M69" s="61">
        <f t="shared" si="55"/>
        <v>0</v>
      </c>
      <c r="N69" s="6"/>
      <c r="O69" s="61">
        <f t="shared" si="50"/>
        <v>0</v>
      </c>
      <c r="P69" s="61">
        <f t="shared" si="22"/>
        <v>0</v>
      </c>
      <c r="Q69" s="6"/>
      <c r="R69" s="61">
        <f t="shared" si="51"/>
        <v>0</v>
      </c>
      <c r="S69" s="61">
        <f t="shared" si="23"/>
        <v>0</v>
      </c>
      <c r="T69" s="6"/>
      <c r="U69" s="61">
        <f t="shared" si="52"/>
        <v>0</v>
      </c>
      <c r="V69" s="61">
        <f t="shared" si="24"/>
        <v>0</v>
      </c>
      <c r="W69" s="6"/>
      <c r="X69" s="61">
        <f t="shared" si="48"/>
        <v>0</v>
      </c>
      <c r="Y69" s="61">
        <f t="shared" si="25"/>
        <v>0</v>
      </c>
      <c r="Z69" s="6"/>
      <c r="AA69" s="61">
        <f t="shared" si="38"/>
        <v>0</v>
      </c>
      <c r="AB69" s="61">
        <f t="shared" si="39"/>
        <v>0</v>
      </c>
      <c r="AC69" s="6"/>
      <c r="AD69" s="61">
        <f t="shared" si="40"/>
        <v>0</v>
      </c>
      <c r="AE69" s="61">
        <f>$I$8*J69*AC69</f>
        <v>0</v>
      </c>
      <c r="AF69" s="61">
        <f t="shared" si="41"/>
        <v>0</v>
      </c>
      <c r="AG69" s="61">
        <f t="shared" si="26"/>
        <v>0</v>
      </c>
      <c r="AH69" s="61">
        <f t="shared" si="27"/>
        <v>0</v>
      </c>
      <c r="AI69" s="62">
        <f t="shared" si="85"/>
        <v>0</v>
      </c>
      <c r="AJ69" s="63">
        <f t="shared" si="29"/>
        <v>0</v>
      </c>
      <c r="AK69" s="61">
        <f t="shared" si="86"/>
        <v>0</v>
      </c>
      <c r="AL69" s="61">
        <f t="shared" si="31"/>
        <v>0</v>
      </c>
      <c r="AM69" s="23"/>
      <c r="AN69" s="57">
        <f t="shared" si="32"/>
        <v>0</v>
      </c>
      <c r="AO69" s="57">
        <f t="shared" si="33"/>
        <v>0</v>
      </c>
      <c r="AP69" s="57">
        <f t="shared" si="34"/>
        <v>0</v>
      </c>
      <c r="AQ69" s="57">
        <f t="shared" si="35"/>
        <v>0</v>
      </c>
      <c r="AR69" s="57">
        <f t="shared" si="36"/>
        <v>0</v>
      </c>
      <c r="AS69" s="57">
        <f t="shared" si="46"/>
        <v>0</v>
      </c>
      <c r="AT69" s="57">
        <f t="shared" si="42"/>
        <v>0</v>
      </c>
      <c r="AU69" s="64">
        <f t="shared" si="43"/>
        <v>0</v>
      </c>
      <c r="AV69" s="57">
        <f t="shared" si="64"/>
        <v>42</v>
      </c>
      <c r="AW69" s="57">
        <f t="shared" si="37"/>
        <v>-42</v>
      </c>
      <c r="AX69" s="23"/>
      <c r="AY69" s="65">
        <f t="shared" si="65"/>
        <v>0</v>
      </c>
      <c r="AZ69" s="65">
        <f t="shared" si="66"/>
        <v>0</v>
      </c>
      <c r="BA69" s="65">
        <f t="shared" si="67"/>
        <v>0</v>
      </c>
      <c r="BB69" s="65">
        <f t="shared" si="68"/>
        <v>0</v>
      </c>
      <c r="BC69" s="65">
        <f t="shared" si="69"/>
        <v>0</v>
      </c>
      <c r="BD69" s="65">
        <f t="shared" si="70"/>
        <v>0</v>
      </c>
      <c r="BE69" s="65">
        <f t="shared" si="44"/>
        <v>0</v>
      </c>
      <c r="BF69" s="66">
        <f t="shared" si="45"/>
        <v>0</v>
      </c>
    </row>
    <row r="70" spans="1:58" x14ac:dyDescent="0.2">
      <c r="A70" s="56" t="s">
        <v>116</v>
      </c>
      <c r="B70" s="56" t="s">
        <v>98</v>
      </c>
      <c r="C70" s="57">
        <v>46</v>
      </c>
      <c r="D70" s="58" t="s">
        <v>204</v>
      </c>
      <c r="E70" s="59" t="s">
        <v>168</v>
      </c>
      <c r="F70" s="59" t="s">
        <v>178</v>
      </c>
      <c r="G70" s="57">
        <v>210</v>
      </c>
      <c r="H70" s="60">
        <v>0</v>
      </c>
      <c r="I70" s="12">
        <v>5</v>
      </c>
      <c r="J70" s="13">
        <v>3.5</v>
      </c>
      <c r="K70" s="6"/>
      <c r="L70" s="61">
        <f t="shared" si="60"/>
        <v>0</v>
      </c>
      <c r="M70" s="61">
        <f t="shared" si="55"/>
        <v>0</v>
      </c>
      <c r="N70" s="6"/>
      <c r="O70" s="61">
        <f t="shared" si="50"/>
        <v>0</v>
      </c>
      <c r="P70" s="61">
        <f t="shared" si="22"/>
        <v>0</v>
      </c>
      <c r="Q70" s="6"/>
      <c r="R70" s="61">
        <f t="shared" si="51"/>
        <v>0</v>
      </c>
      <c r="S70" s="61">
        <f t="shared" si="23"/>
        <v>0</v>
      </c>
      <c r="T70" s="6"/>
      <c r="U70" s="61">
        <f t="shared" si="52"/>
        <v>0</v>
      </c>
      <c r="V70" s="61">
        <f t="shared" si="24"/>
        <v>0</v>
      </c>
      <c r="W70" s="6"/>
      <c r="X70" s="61">
        <f t="shared" si="48"/>
        <v>0</v>
      </c>
      <c r="Y70" s="61">
        <f t="shared" si="25"/>
        <v>0</v>
      </c>
      <c r="Z70" s="6"/>
      <c r="AA70" s="61">
        <f t="shared" si="38"/>
        <v>0</v>
      </c>
      <c r="AB70" s="61">
        <f t="shared" si="39"/>
        <v>0</v>
      </c>
      <c r="AC70" s="6"/>
      <c r="AD70" s="61">
        <f t="shared" si="40"/>
        <v>0</v>
      </c>
      <c r="AE70" s="61">
        <f t="shared" ref="AE70:AE71" si="88">$I$8*J70*AC70</f>
        <v>0</v>
      </c>
      <c r="AF70" s="61">
        <f t="shared" si="41"/>
        <v>0</v>
      </c>
      <c r="AG70" s="61">
        <f t="shared" si="26"/>
        <v>0</v>
      </c>
      <c r="AH70" s="61">
        <f t="shared" si="27"/>
        <v>0</v>
      </c>
      <c r="AI70" s="62">
        <f t="shared" si="85"/>
        <v>0</v>
      </c>
      <c r="AJ70" s="63">
        <f t="shared" si="29"/>
        <v>0</v>
      </c>
      <c r="AK70" s="61">
        <f t="shared" si="86"/>
        <v>0</v>
      </c>
      <c r="AL70" s="61">
        <f t="shared" si="31"/>
        <v>0</v>
      </c>
      <c r="AM70" s="23"/>
      <c r="AN70" s="57">
        <f t="shared" si="32"/>
        <v>0</v>
      </c>
      <c r="AO70" s="57">
        <f t="shared" si="33"/>
        <v>0</v>
      </c>
      <c r="AP70" s="57">
        <f t="shared" si="34"/>
        <v>0</v>
      </c>
      <c r="AQ70" s="57">
        <f t="shared" si="35"/>
        <v>0</v>
      </c>
      <c r="AR70" s="57">
        <f t="shared" si="36"/>
        <v>0</v>
      </c>
      <c r="AS70" s="57">
        <f t="shared" si="46"/>
        <v>0</v>
      </c>
      <c r="AT70" s="57">
        <f t="shared" si="42"/>
        <v>0</v>
      </c>
      <c r="AU70" s="64">
        <f t="shared" si="43"/>
        <v>0</v>
      </c>
      <c r="AV70" s="57">
        <f t="shared" si="64"/>
        <v>46</v>
      </c>
      <c r="AW70" s="57">
        <f t="shared" si="37"/>
        <v>-46</v>
      </c>
      <c r="AX70" s="23"/>
      <c r="AY70" s="65">
        <f t="shared" si="65"/>
        <v>0</v>
      </c>
      <c r="AZ70" s="65">
        <f t="shared" si="66"/>
        <v>0</v>
      </c>
      <c r="BA70" s="65">
        <f t="shared" si="67"/>
        <v>0</v>
      </c>
      <c r="BB70" s="65">
        <f t="shared" si="68"/>
        <v>0</v>
      </c>
      <c r="BC70" s="65">
        <f t="shared" si="69"/>
        <v>0</v>
      </c>
      <c r="BD70" s="65">
        <f t="shared" si="70"/>
        <v>0</v>
      </c>
      <c r="BE70" s="65">
        <f t="shared" si="44"/>
        <v>0</v>
      </c>
      <c r="BF70" s="66">
        <f t="shared" si="45"/>
        <v>0</v>
      </c>
    </row>
    <row r="71" spans="1:58" x14ac:dyDescent="0.2">
      <c r="A71" s="56" t="s">
        <v>132</v>
      </c>
      <c r="B71" s="56" t="s">
        <v>101</v>
      </c>
      <c r="C71" s="57">
        <v>44</v>
      </c>
      <c r="D71" s="58" t="s">
        <v>204</v>
      </c>
      <c r="E71" s="59" t="s">
        <v>173</v>
      </c>
      <c r="F71" s="59" t="s">
        <v>177</v>
      </c>
      <c r="G71" s="57">
        <v>220</v>
      </c>
      <c r="H71" s="60">
        <v>0</v>
      </c>
      <c r="I71" s="12">
        <v>8.5</v>
      </c>
      <c r="J71" s="13">
        <v>3</v>
      </c>
      <c r="K71" s="6"/>
      <c r="L71" s="61">
        <f t="shared" si="60"/>
        <v>0</v>
      </c>
      <c r="M71" s="61">
        <f t="shared" si="55"/>
        <v>0</v>
      </c>
      <c r="N71" s="6"/>
      <c r="O71" s="61">
        <f t="shared" si="50"/>
        <v>0</v>
      </c>
      <c r="P71" s="61">
        <f t="shared" si="22"/>
        <v>0</v>
      </c>
      <c r="Q71" s="6"/>
      <c r="R71" s="61">
        <f t="shared" si="51"/>
        <v>0</v>
      </c>
      <c r="S71" s="61">
        <f t="shared" si="23"/>
        <v>0</v>
      </c>
      <c r="T71" s="6"/>
      <c r="U71" s="61">
        <f t="shared" si="52"/>
        <v>0</v>
      </c>
      <c r="V71" s="61">
        <f t="shared" si="24"/>
        <v>0</v>
      </c>
      <c r="W71" s="6"/>
      <c r="X71" s="61">
        <f t="shared" si="48"/>
        <v>0</v>
      </c>
      <c r="Y71" s="61">
        <f t="shared" si="25"/>
        <v>0</v>
      </c>
      <c r="Z71" s="6"/>
      <c r="AA71" s="61">
        <f t="shared" si="38"/>
        <v>0</v>
      </c>
      <c r="AB71" s="61">
        <f t="shared" si="39"/>
        <v>0</v>
      </c>
      <c r="AC71" s="6"/>
      <c r="AD71" s="61">
        <f t="shared" si="40"/>
        <v>0</v>
      </c>
      <c r="AE71" s="61">
        <f t="shared" si="88"/>
        <v>0</v>
      </c>
      <c r="AF71" s="61">
        <f t="shared" si="41"/>
        <v>0</v>
      </c>
      <c r="AG71" s="61">
        <f t="shared" si="26"/>
        <v>0</v>
      </c>
      <c r="AH71" s="61">
        <f t="shared" si="27"/>
        <v>0</v>
      </c>
      <c r="AI71" s="62">
        <f t="shared" si="85"/>
        <v>0</v>
      </c>
      <c r="AJ71" s="63">
        <f t="shared" si="29"/>
        <v>0</v>
      </c>
      <c r="AK71" s="61">
        <f t="shared" si="86"/>
        <v>0</v>
      </c>
      <c r="AL71" s="61">
        <f t="shared" si="31"/>
        <v>0</v>
      </c>
      <c r="AM71" s="23"/>
      <c r="AN71" s="57">
        <f t="shared" si="32"/>
        <v>0</v>
      </c>
      <c r="AO71" s="57">
        <f t="shared" si="33"/>
        <v>0</v>
      </c>
      <c r="AP71" s="57">
        <f t="shared" si="34"/>
        <v>0</v>
      </c>
      <c r="AQ71" s="57">
        <f t="shared" si="35"/>
        <v>0</v>
      </c>
      <c r="AR71" s="57">
        <f t="shared" si="36"/>
        <v>0</v>
      </c>
      <c r="AS71" s="57">
        <f t="shared" si="46"/>
        <v>0</v>
      </c>
      <c r="AT71" s="57">
        <f t="shared" si="42"/>
        <v>0</v>
      </c>
      <c r="AU71" s="64">
        <f t="shared" si="43"/>
        <v>0</v>
      </c>
      <c r="AV71" s="57">
        <f t="shared" si="64"/>
        <v>44</v>
      </c>
      <c r="AW71" s="57">
        <f t="shared" si="37"/>
        <v>-44</v>
      </c>
      <c r="AX71" s="23"/>
      <c r="AY71" s="65">
        <f t="shared" si="65"/>
        <v>0</v>
      </c>
      <c r="AZ71" s="65">
        <f t="shared" si="66"/>
        <v>0</v>
      </c>
      <c r="BA71" s="65">
        <f t="shared" si="67"/>
        <v>0</v>
      </c>
      <c r="BB71" s="65">
        <f t="shared" si="68"/>
        <v>0</v>
      </c>
      <c r="BC71" s="65">
        <f t="shared" si="69"/>
        <v>0</v>
      </c>
      <c r="BD71" s="65">
        <f t="shared" si="70"/>
        <v>0</v>
      </c>
      <c r="BE71" s="65">
        <f t="shared" si="44"/>
        <v>0</v>
      </c>
      <c r="BF71" s="66">
        <f t="shared" si="45"/>
        <v>0</v>
      </c>
    </row>
    <row r="72" spans="1:58" x14ac:dyDescent="0.2">
      <c r="A72" s="56" t="s">
        <v>112</v>
      </c>
      <c r="B72" s="56" t="s">
        <v>98</v>
      </c>
      <c r="C72" s="57">
        <v>53</v>
      </c>
      <c r="D72" s="58" t="s">
        <v>205</v>
      </c>
      <c r="E72" s="59" t="s">
        <v>147</v>
      </c>
      <c r="F72" s="59" t="s">
        <v>150</v>
      </c>
      <c r="G72" s="57">
        <v>60</v>
      </c>
      <c r="H72" s="60">
        <v>0</v>
      </c>
      <c r="I72" s="12">
        <v>3</v>
      </c>
      <c r="J72" s="13">
        <v>1</v>
      </c>
      <c r="K72" s="6"/>
      <c r="L72" s="61">
        <f t="shared" si="60"/>
        <v>0</v>
      </c>
      <c r="M72" s="61">
        <f t="shared" si="55"/>
        <v>0</v>
      </c>
      <c r="N72" s="6"/>
      <c r="O72" s="61">
        <f t="shared" si="50"/>
        <v>0</v>
      </c>
      <c r="P72" s="61">
        <f t="shared" si="22"/>
        <v>0</v>
      </c>
      <c r="Q72" s="6"/>
      <c r="R72" s="61">
        <f t="shared" si="51"/>
        <v>0</v>
      </c>
      <c r="S72" s="61">
        <f t="shared" si="23"/>
        <v>0</v>
      </c>
      <c r="T72" s="6"/>
      <c r="U72" s="61">
        <f t="shared" si="52"/>
        <v>0</v>
      </c>
      <c r="V72" s="61">
        <f t="shared" si="24"/>
        <v>0</v>
      </c>
      <c r="W72" s="6"/>
      <c r="X72" s="61">
        <f t="shared" si="48"/>
        <v>0</v>
      </c>
      <c r="Y72" s="61">
        <f t="shared" si="25"/>
        <v>0</v>
      </c>
      <c r="Z72" s="6"/>
      <c r="AA72" s="61">
        <f t="shared" si="38"/>
        <v>0</v>
      </c>
      <c r="AB72" s="61">
        <f t="shared" si="39"/>
        <v>0</v>
      </c>
      <c r="AC72" s="6"/>
      <c r="AD72" s="61">
        <f t="shared" si="40"/>
        <v>0</v>
      </c>
      <c r="AE72" s="61">
        <f>$I$8*J72*AC72</f>
        <v>0</v>
      </c>
      <c r="AF72" s="61">
        <f t="shared" si="41"/>
        <v>0</v>
      </c>
      <c r="AG72" s="61">
        <f t="shared" si="26"/>
        <v>0</v>
      </c>
      <c r="AH72" s="61">
        <f t="shared" si="27"/>
        <v>0</v>
      </c>
      <c r="AI72" s="62">
        <f t="shared" si="85"/>
        <v>0</v>
      </c>
      <c r="AJ72" s="63">
        <f t="shared" si="29"/>
        <v>0</v>
      </c>
      <c r="AK72" s="61">
        <f t="shared" si="86"/>
        <v>0</v>
      </c>
      <c r="AL72" s="61">
        <f t="shared" si="31"/>
        <v>0</v>
      </c>
      <c r="AM72" s="23"/>
      <c r="AN72" s="57">
        <f t="shared" si="32"/>
        <v>0</v>
      </c>
      <c r="AO72" s="57">
        <f t="shared" si="33"/>
        <v>0</v>
      </c>
      <c r="AP72" s="57">
        <f t="shared" si="34"/>
        <v>0</v>
      </c>
      <c r="AQ72" s="57">
        <f t="shared" si="35"/>
        <v>0</v>
      </c>
      <c r="AR72" s="57">
        <f t="shared" si="36"/>
        <v>0</v>
      </c>
      <c r="AS72" s="57">
        <f t="shared" si="46"/>
        <v>0</v>
      </c>
      <c r="AT72" s="57">
        <f t="shared" si="42"/>
        <v>0</v>
      </c>
      <c r="AU72" s="64">
        <f t="shared" si="43"/>
        <v>0</v>
      </c>
      <c r="AV72" s="57">
        <f t="shared" si="64"/>
        <v>53</v>
      </c>
      <c r="AW72" s="57">
        <f t="shared" si="37"/>
        <v>-53</v>
      </c>
      <c r="AX72" s="23"/>
      <c r="AY72" s="65">
        <f t="shared" si="65"/>
        <v>0</v>
      </c>
      <c r="AZ72" s="65">
        <f t="shared" si="66"/>
        <v>0</v>
      </c>
      <c r="BA72" s="65">
        <f t="shared" si="67"/>
        <v>0</v>
      </c>
      <c r="BB72" s="65">
        <f t="shared" si="68"/>
        <v>0</v>
      </c>
      <c r="BC72" s="65">
        <f t="shared" si="69"/>
        <v>0</v>
      </c>
      <c r="BD72" s="65">
        <f t="shared" si="70"/>
        <v>0</v>
      </c>
      <c r="BE72" s="65">
        <f t="shared" si="44"/>
        <v>0</v>
      </c>
      <c r="BF72" s="66">
        <f t="shared" si="45"/>
        <v>0</v>
      </c>
    </row>
    <row r="73" spans="1:58" x14ac:dyDescent="0.2">
      <c r="A73" s="56" t="s">
        <v>111</v>
      </c>
      <c r="B73" s="56" t="s">
        <v>98</v>
      </c>
      <c r="C73" s="57">
        <v>40</v>
      </c>
      <c r="D73" s="58" t="s">
        <v>205</v>
      </c>
      <c r="E73" s="59" t="s">
        <v>145</v>
      </c>
      <c r="F73" s="59" t="s">
        <v>191</v>
      </c>
      <c r="G73" s="57">
        <v>50</v>
      </c>
      <c r="H73" s="60">
        <v>0</v>
      </c>
      <c r="I73" s="12">
        <v>2.5</v>
      </c>
      <c r="J73" s="13">
        <v>1</v>
      </c>
      <c r="K73" s="6"/>
      <c r="L73" s="61">
        <f t="shared" si="60"/>
        <v>0</v>
      </c>
      <c r="M73" s="61">
        <f t="shared" si="55"/>
        <v>0</v>
      </c>
      <c r="N73" s="6"/>
      <c r="O73" s="61">
        <f t="shared" si="50"/>
        <v>0</v>
      </c>
      <c r="P73" s="61">
        <f t="shared" si="22"/>
        <v>0</v>
      </c>
      <c r="Q73" s="6"/>
      <c r="R73" s="61">
        <f t="shared" si="51"/>
        <v>0</v>
      </c>
      <c r="S73" s="61">
        <f t="shared" si="23"/>
        <v>0</v>
      </c>
      <c r="T73" s="6"/>
      <c r="U73" s="61">
        <f t="shared" si="52"/>
        <v>0</v>
      </c>
      <c r="V73" s="61">
        <f t="shared" si="24"/>
        <v>0</v>
      </c>
      <c r="W73" s="6"/>
      <c r="X73" s="61">
        <f t="shared" si="48"/>
        <v>0</v>
      </c>
      <c r="Y73" s="61">
        <f t="shared" si="25"/>
        <v>0</v>
      </c>
      <c r="Z73" s="6"/>
      <c r="AA73" s="61">
        <f t="shared" si="38"/>
        <v>0</v>
      </c>
      <c r="AB73" s="61">
        <f t="shared" si="39"/>
        <v>0</v>
      </c>
      <c r="AC73" s="6"/>
      <c r="AD73" s="61">
        <f t="shared" si="40"/>
        <v>0</v>
      </c>
      <c r="AE73" s="61">
        <f t="shared" ref="AE73:AE74" si="89">$I$8*J73*AC73</f>
        <v>0</v>
      </c>
      <c r="AF73" s="61">
        <f t="shared" si="41"/>
        <v>0</v>
      </c>
      <c r="AG73" s="61">
        <f t="shared" si="26"/>
        <v>0</v>
      </c>
      <c r="AH73" s="61">
        <f t="shared" si="27"/>
        <v>0</v>
      </c>
      <c r="AI73" s="62">
        <f t="shared" si="85"/>
        <v>0</v>
      </c>
      <c r="AJ73" s="63">
        <f t="shared" si="29"/>
        <v>0</v>
      </c>
      <c r="AK73" s="61">
        <f t="shared" si="86"/>
        <v>0</v>
      </c>
      <c r="AL73" s="61">
        <f t="shared" si="31"/>
        <v>0</v>
      </c>
      <c r="AM73" s="23"/>
      <c r="AN73" s="57">
        <f t="shared" si="32"/>
        <v>0</v>
      </c>
      <c r="AO73" s="57">
        <f t="shared" si="33"/>
        <v>0</v>
      </c>
      <c r="AP73" s="57">
        <f t="shared" si="34"/>
        <v>0</v>
      </c>
      <c r="AQ73" s="57">
        <f t="shared" si="35"/>
        <v>0</v>
      </c>
      <c r="AR73" s="57">
        <f t="shared" si="36"/>
        <v>0</v>
      </c>
      <c r="AS73" s="57">
        <f t="shared" si="46"/>
        <v>0</v>
      </c>
      <c r="AT73" s="57">
        <f t="shared" si="42"/>
        <v>0</v>
      </c>
      <c r="AU73" s="64">
        <f t="shared" si="43"/>
        <v>0</v>
      </c>
      <c r="AV73" s="57">
        <f t="shared" si="64"/>
        <v>40</v>
      </c>
      <c r="AW73" s="57">
        <f t="shared" si="37"/>
        <v>-40</v>
      </c>
      <c r="AX73" s="23"/>
      <c r="AY73" s="65">
        <f t="shared" si="65"/>
        <v>0</v>
      </c>
      <c r="AZ73" s="65">
        <f t="shared" si="66"/>
        <v>0</v>
      </c>
      <c r="BA73" s="65">
        <f t="shared" si="67"/>
        <v>0</v>
      </c>
      <c r="BB73" s="65">
        <f t="shared" si="68"/>
        <v>0</v>
      </c>
      <c r="BC73" s="65">
        <f t="shared" si="69"/>
        <v>0</v>
      </c>
      <c r="BD73" s="65">
        <f t="shared" si="70"/>
        <v>0</v>
      </c>
      <c r="BE73" s="65">
        <f t="shared" si="44"/>
        <v>0</v>
      </c>
      <c r="BF73" s="66">
        <f t="shared" si="45"/>
        <v>0</v>
      </c>
    </row>
    <row r="74" spans="1:58" x14ac:dyDescent="0.2">
      <c r="A74" s="56" t="s">
        <v>133</v>
      </c>
      <c r="B74" s="56" t="s">
        <v>98</v>
      </c>
      <c r="C74" s="57">
        <v>214</v>
      </c>
      <c r="D74" s="58" t="s">
        <v>205</v>
      </c>
      <c r="E74" s="59" t="s">
        <v>190</v>
      </c>
      <c r="F74" s="59" t="s">
        <v>172</v>
      </c>
      <c r="G74" s="57">
        <v>360</v>
      </c>
      <c r="H74" s="60">
        <v>0</v>
      </c>
      <c r="I74" s="12">
        <v>6.25</v>
      </c>
      <c r="J74" s="13">
        <v>5</v>
      </c>
      <c r="K74" s="6"/>
      <c r="L74" s="61">
        <f t="shared" si="60"/>
        <v>0</v>
      </c>
      <c r="M74" s="61">
        <f t="shared" si="55"/>
        <v>0</v>
      </c>
      <c r="N74" s="6"/>
      <c r="O74" s="61">
        <f t="shared" si="50"/>
        <v>0</v>
      </c>
      <c r="P74" s="61">
        <f t="shared" si="22"/>
        <v>0</v>
      </c>
      <c r="Q74" s="6"/>
      <c r="R74" s="61">
        <f t="shared" si="51"/>
        <v>0</v>
      </c>
      <c r="S74" s="61">
        <f t="shared" si="23"/>
        <v>0</v>
      </c>
      <c r="T74" s="6"/>
      <c r="U74" s="61">
        <f t="shared" si="52"/>
        <v>0</v>
      </c>
      <c r="V74" s="61">
        <f t="shared" si="24"/>
        <v>0</v>
      </c>
      <c r="W74" s="6"/>
      <c r="X74" s="61">
        <f t="shared" si="48"/>
        <v>0</v>
      </c>
      <c r="Y74" s="61">
        <f t="shared" si="25"/>
        <v>0</v>
      </c>
      <c r="Z74" s="6"/>
      <c r="AA74" s="61">
        <f t="shared" si="38"/>
        <v>0</v>
      </c>
      <c r="AB74" s="61">
        <f t="shared" si="39"/>
        <v>0</v>
      </c>
      <c r="AC74" s="6"/>
      <c r="AD74" s="61">
        <f t="shared" si="40"/>
        <v>0</v>
      </c>
      <c r="AE74" s="61">
        <f t="shared" si="89"/>
        <v>0</v>
      </c>
      <c r="AF74" s="61">
        <f t="shared" si="41"/>
        <v>0</v>
      </c>
      <c r="AG74" s="61">
        <f t="shared" si="26"/>
        <v>0</v>
      </c>
      <c r="AH74" s="61">
        <f t="shared" si="27"/>
        <v>0</v>
      </c>
      <c r="AI74" s="62">
        <f t="shared" si="85"/>
        <v>0</v>
      </c>
      <c r="AJ74" s="63">
        <f t="shared" si="29"/>
        <v>0</v>
      </c>
      <c r="AK74" s="61">
        <f t="shared" si="86"/>
        <v>0</v>
      </c>
      <c r="AL74" s="61">
        <f t="shared" si="31"/>
        <v>0</v>
      </c>
      <c r="AM74" s="23"/>
      <c r="AN74" s="57">
        <f t="shared" si="32"/>
        <v>0</v>
      </c>
      <c r="AO74" s="57">
        <f t="shared" si="33"/>
        <v>0</v>
      </c>
      <c r="AP74" s="57">
        <f t="shared" si="34"/>
        <v>0</v>
      </c>
      <c r="AQ74" s="57">
        <f t="shared" si="35"/>
        <v>0</v>
      </c>
      <c r="AR74" s="57">
        <f t="shared" si="36"/>
        <v>0</v>
      </c>
      <c r="AS74" s="57">
        <f t="shared" si="46"/>
        <v>0</v>
      </c>
      <c r="AT74" s="57">
        <f t="shared" si="42"/>
        <v>0</v>
      </c>
      <c r="AU74" s="64">
        <f t="shared" si="43"/>
        <v>0</v>
      </c>
      <c r="AV74" s="57">
        <f t="shared" si="64"/>
        <v>214</v>
      </c>
      <c r="AW74" s="57">
        <f t="shared" si="37"/>
        <v>-214</v>
      </c>
      <c r="AX74" s="23"/>
      <c r="AY74" s="65">
        <f t="shared" si="65"/>
        <v>0</v>
      </c>
      <c r="AZ74" s="65">
        <f t="shared" si="66"/>
        <v>0</v>
      </c>
      <c r="BA74" s="65">
        <f t="shared" si="67"/>
        <v>0</v>
      </c>
      <c r="BB74" s="65">
        <f t="shared" si="68"/>
        <v>0</v>
      </c>
      <c r="BC74" s="65">
        <f t="shared" si="69"/>
        <v>0</v>
      </c>
      <c r="BD74" s="65">
        <f t="shared" si="70"/>
        <v>0</v>
      </c>
      <c r="BE74" s="65">
        <f t="shared" si="44"/>
        <v>0</v>
      </c>
      <c r="BF74" s="66">
        <f t="shared" si="45"/>
        <v>0</v>
      </c>
    </row>
    <row r="75" spans="1:58" x14ac:dyDescent="0.2">
      <c r="A75" s="56" t="s">
        <v>134</v>
      </c>
      <c r="B75" s="56" t="s">
        <v>98</v>
      </c>
      <c r="C75" s="57">
        <v>59</v>
      </c>
      <c r="D75" s="58" t="s">
        <v>205</v>
      </c>
      <c r="E75" s="59" t="s">
        <v>190</v>
      </c>
      <c r="F75" s="59" t="s">
        <v>171</v>
      </c>
      <c r="G75" s="57">
        <v>360</v>
      </c>
      <c r="H75" s="60">
        <v>0</v>
      </c>
      <c r="I75" s="12">
        <v>7</v>
      </c>
      <c r="J75" s="13">
        <v>5</v>
      </c>
      <c r="K75" s="6"/>
      <c r="L75" s="61">
        <f t="shared" si="60"/>
        <v>0</v>
      </c>
      <c r="M75" s="61">
        <f t="shared" si="55"/>
        <v>0</v>
      </c>
      <c r="N75" s="6"/>
      <c r="O75" s="61">
        <f t="shared" si="50"/>
        <v>0</v>
      </c>
      <c r="P75" s="61">
        <f t="shared" si="22"/>
        <v>0</v>
      </c>
      <c r="Q75" s="6"/>
      <c r="R75" s="61">
        <f t="shared" si="51"/>
        <v>0</v>
      </c>
      <c r="S75" s="61">
        <f t="shared" si="23"/>
        <v>0</v>
      </c>
      <c r="T75" s="6"/>
      <c r="U75" s="61">
        <f t="shared" si="52"/>
        <v>0</v>
      </c>
      <c r="V75" s="61">
        <f t="shared" si="24"/>
        <v>0</v>
      </c>
      <c r="W75" s="6"/>
      <c r="X75" s="61">
        <f t="shared" si="48"/>
        <v>0</v>
      </c>
      <c r="Y75" s="61">
        <f t="shared" si="25"/>
        <v>0</v>
      </c>
      <c r="Z75" s="6"/>
      <c r="AA75" s="61">
        <f t="shared" si="38"/>
        <v>0</v>
      </c>
      <c r="AB75" s="61">
        <f t="shared" si="39"/>
        <v>0</v>
      </c>
      <c r="AC75" s="6"/>
      <c r="AD75" s="61">
        <f t="shared" si="40"/>
        <v>0</v>
      </c>
      <c r="AE75" s="61">
        <f>$I$8*J75*AC75</f>
        <v>0</v>
      </c>
      <c r="AF75" s="61">
        <f t="shared" si="41"/>
        <v>0</v>
      </c>
      <c r="AG75" s="61">
        <f t="shared" si="26"/>
        <v>0</v>
      </c>
      <c r="AH75" s="61">
        <f t="shared" si="27"/>
        <v>0</v>
      </c>
      <c r="AI75" s="62">
        <f t="shared" si="85"/>
        <v>0</v>
      </c>
      <c r="AJ75" s="63">
        <f t="shared" si="29"/>
        <v>0</v>
      </c>
      <c r="AK75" s="61">
        <f t="shared" si="86"/>
        <v>0</v>
      </c>
      <c r="AL75" s="61">
        <f t="shared" si="31"/>
        <v>0</v>
      </c>
      <c r="AM75" s="23"/>
      <c r="AN75" s="57">
        <f t="shared" si="32"/>
        <v>0</v>
      </c>
      <c r="AO75" s="57">
        <f t="shared" si="33"/>
        <v>0</v>
      </c>
      <c r="AP75" s="57">
        <f t="shared" si="34"/>
        <v>0</v>
      </c>
      <c r="AQ75" s="57">
        <f t="shared" si="35"/>
        <v>0</v>
      </c>
      <c r="AR75" s="57">
        <f t="shared" si="36"/>
        <v>0</v>
      </c>
      <c r="AS75" s="57">
        <f t="shared" si="46"/>
        <v>0</v>
      </c>
      <c r="AT75" s="57">
        <f t="shared" si="42"/>
        <v>0</v>
      </c>
      <c r="AU75" s="64">
        <f t="shared" si="43"/>
        <v>0</v>
      </c>
      <c r="AV75" s="57">
        <f t="shared" si="64"/>
        <v>59</v>
      </c>
      <c r="AW75" s="57">
        <f t="shared" si="37"/>
        <v>-59</v>
      </c>
      <c r="AX75" s="23"/>
      <c r="AY75" s="65">
        <f t="shared" si="65"/>
        <v>0</v>
      </c>
      <c r="AZ75" s="65">
        <f t="shared" si="66"/>
        <v>0</v>
      </c>
      <c r="BA75" s="65">
        <f t="shared" si="67"/>
        <v>0</v>
      </c>
      <c r="BB75" s="65">
        <f t="shared" si="68"/>
        <v>0</v>
      </c>
      <c r="BC75" s="65">
        <f t="shared" si="69"/>
        <v>0</v>
      </c>
      <c r="BD75" s="65">
        <f t="shared" si="70"/>
        <v>0</v>
      </c>
      <c r="BE75" s="65">
        <f t="shared" si="44"/>
        <v>0</v>
      </c>
      <c r="BF75" s="66">
        <f t="shared" si="45"/>
        <v>0</v>
      </c>
    </row>
    <row r="76" spans="1:58" x14ac:dyDescent="0.2">
      <c r="A76" s="56" t="s">
        <v>135</v>
      </c>
      <c r="B76" s="56" t="s">
        <v>98</v>
      </c>
      <c r="C76" s="57">
        <v>87</v>
      </c>
      <c r="D76" s="58" t="s">
        <v>205</v>
      </c>
      <c r="E76" s="59" t="s">
        <v>160</v>
      </c>
      <c r="F76" s="59" t="s">
        <v>192</v>
      </c>
      <c r="G76" s="57">
        <v>435</v>
      </c>
      <c r="H76" s="60">
        <v>1</v>
      </c>
      <c r="I76" s="12">
        <v>7.5</v>
      </c>
      <c r="J76" s="13">
        <v>5.5</v>
      </c>
      <c r="K76" s="6"/>
      <c r="L76" s="61">
        <f t="shared" si="60"/>
        <v>0</v>
      </c>
      <c r="M76" s="61">
        <f t="shared" si="55"/>
        <v>0</v>
      </c>
      <c r="N76" s="6"/>
      <c r="O76" s="61">
        <f t="shared" si="50"/>
        <v>0</v>
      </c>
      <c r="P76" s="61">
        <f t="shared" si="22"/>
        <v>0</v>
      </c>
      <c r="Q76" s="6"/>
      <c r="R76" s="61">
        <f t="shared" si="51"/>
        <v>0</v>
      </c>
      <c r="S76" s="61">
        <f t="shared" si="23"/>
        <v>0</v>
      </c>
      <c r="T76" s="6"/>
      <c r="U76" s="61">
        <f t="shared" si="52"/>
        <v>0</v>
      </c>
      <c r="V76" s="61">
        <f t="shared" si="24"/>
        <v>0</v>
      </c>
      <c r="W76" s="6"/>
      <c r="X76" s="61">
        <f t="shared" si="48"/>
        <v>0</v>
      </c>
      <c r="Y76" s="61">
        <f t="shared" si="25"/>
        <v>0</v>
      </c>
      <c r="Z76" s="6"/>
      <c r="AA76" s="61">
        <f t="shared" si="38"/>
        <v>0</v>
      </c>
      <c r="AB76" s="61">
        <f t="shared" si="39"/>
        <v>0</v>
      </c>
      <c r="AC76" s="6"/>
      <c r="AD76" s="61">
        <f t="shared" si="40"/>
        <v>0</v>
      </c>
      <c r="AE76" s="61">
        <f t="shared" ref="AE76:AE77" si="90">$I$8*J76*AC76</f>
        <v>0</v>
      </c>
      <c r="AF76" s="61">
        <f t="shared" si="41"/>
        <v>0</v>
      </c>
      <c r="AG76" s="61">
        <f t="shared" si="26"/>
        <v>0</v>
      </c>
      <c r="AH76" s="61">
        <f t="shared" si="27"/>
        <v>0</v>
      </c>
      <c r="AI76" s="62">
        <f t="shared" si="85"/>
        <v>0</v>
      </c>
      <c r="AJ76" s="63">
        <f t="shared" si="29"/>
        <v>0</v>
      </c>
      <c r="AK76" s="61">
        <f t="shared" si="86"/>
        <v>0</v>
      </c>
      <c r="AL76" s="61">
        <f t="shared" si="31"/>
        <v>0</v>
      </c>
      <c r="AM76" s="23"/>
      <c r="AN76" s="57">
        <f t="shared" si="32"/>
        <v>0</v>
      </c>
      <c r="AO76" s="57">
        <f t="shared" si="33"/>
        <v>0</v>
      </c>
      <c r="AP76" s="57">
        <f t="shared" si="34"/>
        <v>0</v>
      </c>
      <c r="AQ76" s="57">
        <f t="shared" si="35"/>
        <v>0</v>
      </c>
      <c r="AR76" s="57">
        <f t="shared" si="36"/>
        <v>0</v>
      </c>
      <c r="AS76" s="57">
        <f t="shared" si="46"/>
        <v>0</v>
      </c>
      <c r="AT76" s="57">
        <f t="shared" si="42"/>
        <v>0</v>
      </c>
      <c r="AU76" s="64">
        <f t="shared" si="43"/>
        <v>0</v>
      </c>
      <c r="AV76" s="57">
        <f t="shared" si="64"/>
        <v>87</v>
      </c>
      <c r="AW76" s="57">
        <f t="shared" si="37"/>
        <v>-87</v>
      </c>
      <c r="AX76" s="23"/>
      <c r="AY76" s="65">
        <f t="shared" si="65"/>
        <v>0</v>
      </c>
      <c r="AZ76" s="65">
        <f t="shared" si="66"/>
        <v>0</v>
      </c>
      <c r="BA76" s="65">
        <f t="shared" si="67"/>
        <v>0</v>
      </c>
      <c r="BB76" s="65">
        <f t="shared" si="68"/>
        <v>0</v>
      </c>
      <c r="BC76" s="65">
        <f t="shared" si="69"/>
        <v>0</v>
      </c>
      <c r="BD76" s="65">
        <f t="shared" si="70"/>
        <v>0</v>
      </c>
      <c r="BE76" s="65">
        <f t="shared" si="44"/>
        <v>0</v>
      </c>
      <c r="BF76" s="66">
        <f t="shared" si="45"/>
        <v>0</v>
      </c>
    </row>
    <row r="77" spans="1:58" x14ac:dyDescent="0.2">
      <c r="A77" s="56" t="s">
        <v>136</v>
      </c>
      <c r="B77" s="56" t="s">
        <v>98</v>
      </c>
      <c r="C77" s="57">
        <v>64</v>
      </c>
      <c r="D77" s="58" t="s">
        <v>205</v>
      </c>
      <c r="E77" s="59" t="s">
        <v>166</v>
      </c>
      <c r="F77" s="59" t="s">
        <v>193</v>
      </c>
      <c r="G77" s="57">
        <v>400</v>
      </c>
      <c r="H77" s="60">
        <v>0</v>
      </c>
      <c r="I77" s="12">
        <v>8.5</v>
      </c>
      <c r="J77" s="13">
        <v>5</v>
      </c>
      <c r="K77" s="6"/>
      <c r="L77" s="61">
        <f t="shared" si="60"/>
        <v>0</v>
      </c>
      <c r="M77" s="61">
        <f t="shared" si="55"/>
        <v>0</v>
      </c>
      <c r="N77" s="6"/>
      <c r="O77" s="61">
        <f t="shared" si="50"/>
        <v>0</v>
      </c>
      <c r="P77" s="61">
        <f t="shared" si="22"/>
        <v>0</v>
      </c>
      <c r="Q77" s="6"/>
      <c r="R77" s="61">
        <f t="shared" si="51"/>
        <v>0</v>
      </c>
      <c r="S77" s="61">
        <f t="shared" si="23"/>
        <v>0</v>
      </c>
      <c r="T77" s="6"/>
      <c r="U77" s="61">
        <f t="shared" si="52"/>
        <v>0</v>
      </c>
      <c r="V77" s="61">
        <f t="shared" si="24"/>
        <v>0</v>
      </c>
      <c r="W77" s="6"/>
      <c r="X77" s="61">
        <f t="shared" si="48"/>
        <v>0</v>
      </c>
      <c r="Y77" s="61">
        <f t="shared" si="25"/>
        <v>0</v>
      </c>
      <c r="Z77" s="6"/>
      <c r="AA77" s="61">
        <f t="shared" si="38"/>
        <v>0</v>
      </c>
      <c r="AB77" s="61">
        <f t="shared" si="39"/>
        <v>0</v>
      </c>
      <c r="AC77" s="6"/>
      <c r="AD77" s="61">
        <f t="shared" si="40"/>
        <v>0</v>
      </c>
      <c r="AE77" s="61">
        <f t="shared" si="90"/>
        <v>0</v>
      </c>
      <c r="AF77" s="61">
        <f t="shared" si="41"/>
        <v>0</v>
      </c>
      <c r="AG77" s="61">
        <f t="shared" si="26"/>
        <v>0</v>
      </c>
      <c r="AH77" s="61">
        <f t="shared" si="27"/>
        <v>0</v>
      </c>
      <c r="AI77" s="62">
        <f t="shared" si="85"/>
        <v>0</v>
      </c>
      <c r="AJ77" s="63">
        <f t="shared" si="29"/>
        <v>0</v>
      </c>
      <c r="AK77" s="61">
        <f t="shared" si="86"/>
        <v>0</v>
      </c>
      <c r="AL77" s="61">
        <f t="shared" si="31"/>
        <v>0</v>
      </c>
      <c r="AM77" s="23"/>
      <c r="AN77" s="57">
        <f t="shared" si="32"/>
        <v>0</v>
      </c>
      <c r="AO77" s="57">
        <f t="shared" si="33"/>
        <v>0</v>
      </c>
      <c r="AP77" s="57">
        <f t="shared" si="34"/>
        <v>0</v>
      </c>
      <c r="AQ77" s="57">
        <f t="shared" si="35"/>
        <v>0</v>
      </c>
      <c r="AR77" s="57">
        <f t="shared" si="36"/>
        <v>0</v>
      </c>
      <c r="AS77" s="57">
        <f t="shared" si="46"/>
        <v>0</v>
      </c>
      <c r="AT77" s="57">
        <f t="shared" si="42"/>
        <v>0</v>
      </c>
      <c r="AU77" s="64">
        <f t="shared" si="43"/>
        <v>0</v>
      </c>
      <c r="AV77" s="57">
        <f t="shared" si="64"/>
        <v>64</v>
      </c>
      <c r="AW77" s="57">
        <f t="shared" si="37"/>
        <v>-64</v>
      </c>
      <c r="AX77" s="23"/>
      <c r="AY77" s="65">
        <f t="shared" si="65"/>
        <v>0</v>
      </c>
      <c r="AZ77" s="65">
        <f t="shared" si="66"/>
        <v>0</v>
      </c>
      <c r="BA77" s="65">
        <f t="shared" si="67"/>
        <v>0</v>
      </c>
      <c r="BB77" s="65">
        <f t="shared" si="68"/>
        <v>0</v>
      </c>
      <c r="BC77" s="65">
        <f t="shared" si="69"/>
        <v>0</v>
      </c>
      <c r="BD77" s="65">
        <f t="shared" si="70"/>
        <v>0</v>
      </c>
      <c r="BE77" s="65">
        <f t="shared" si="44"/>
        <v>0</v>
      </c>
      <c r="BF77" s="66">
        <f t="shared" si="45"/>
        <v>0</v>
      </c>
    </row>
    <row r="78" spans="1:58" x14ac:dyDescent="0.2">
      <c r="A78" s="56" t="s">
        <v>137</v>
      </c>
      <c r="B78" s="56" t="s">
        <v>98</v>
      </c>
      <c r="C78" s="57">
        <v>81</v>
      </c>
      <c r="D78" s="58" t="s">
        <v>205</v>
      </c>
      <c r="E78" s="59" t="s">
        <v>159</v>
      </c>
      <c r="F78" s="59" t="s">
        <v>194</v>
      </c>
      <c r="G78" s="57">
        <v>280</v>
      </c>
      <c r="H78" s="60">
        <v>0</v>
      </c>
      <c r="I78" s="12">
        <v>6.5</v>
      </c>
      <c r="J78" s="13">
        <v>4</v>
      </c>
      <c r="K78" s="6"/>
      <c r="L78" s="61">
        <f t="shared" si="60"/>
        <v>0</v>
      </c>
      <c r="M78" s="61">
        <f t="shared" si="55"/>
        <v>0</v>
      </c>
      <c r="N78" s="6"/>
      <c r="O78" s="61">
        <f t="shared" si="50"/>
        <v>0</v>
      </c>
      <c r="P78" s="61">
        <f t="shared" si="22"/>
        <v>0</v>
      </c>
      <c r="Q78" s="6"/>
      <c r="R78" s="61">
        <f t="shared" si="51"/>
        <v>0</v>
      </c>
      <c r="S78" s="61">
        <f t="shared" si="23"/>
        <v>0</v>
      </c>
      <c r="T78" s="6"/>
      <c r="U78" s="61">
        <f t="shared" si="52"/>
        <v>0</v>
      </c>
      <c r="V78" s="61">
        <f t="shared" si="24"/>
        <v>0</v>
      </c>
      <c r="W78" s="6"/>
      <c r="X78" s="61">
        <f t="shared" si="48"/>
        <v>0</v>
      </c>
      <c r="Y78" s="61">
        <f t="shared" si="25"/>
        <v>0</v>
      </c>
      <c r="Z78" s="6"/>
      <c r="AA78" s="61">
        <f t="shared" si="38"/>
        <v>0</v>
      </c>
      <c r="AB78" s="61">
        <f t="shared" si="39"/>
        <v>0</v>
      </c>
      <c r="AC78" s="6"/>
      <c r="AD78" s="61">
        <f t="shared" si="40"/>
        <v>0</v>
      </c>
      <c r="AE78" s="61">
        <f>$I$8*J78*AC78</f>
        <v>0</v>
      </c>
      <c r="AF78" s="61">
        <f t="shared" si="41"/>
        <v>0</v>
      </c>
      <c r="AG78" s="61">
        <f t="shared" si="26"/>
        <v>0</v>
      </c>
      <c r="AH78" s="61">
        <f t="shared" si="27"/>
        <v>0</v>
      </c>
      <c r="AI78" s="62">
        <f t="shared" si="85"/>
        <v>0</v>
      </c>
      <c r="AJ78" s="63">
        <f t="shared" si="29"/>
        <v>0</v>
      </c>
      <c r="AK78" s="61">
        <f t="shared" si="86"/>
        <v>0</v>
      </c>
      <c r="AL78" s="61">
        <f t="shared" si="31"/>
        <v>0</v>
      </c>
      <c r="AM78" s="23"/>
      <c r="AN78" s="57">
        <f t="shared" si="32"/>
        <v>0</v>
      </c>
      <c r="AO78" s="57">
        <f t="shared" si="33"/>
        <v>0</v>
      </c>
      <c r="AP78" s="57">
        <f t="shared" si="34"/>
        <v>0</v>
      </c>
      <c r="AQ78" s="57">
        <f t="shared" si="35"/>
        <v>0</v>
      </c>
      <c r="AR78" s="57">
        <f t="shared" si="36"/>
        <v>0</v>
      </c>
      <c r="AS78" s="57">
        <f t="shared" si="46"/>
        <v>0</v>
      </c>
      <c r="AT78" s="57">
        <f t="shared" si="42"/>
        <v>0</v>
      </c>
      <c r="AU78" s="64">
        <f t="shared" si="43"/>
        <v>0</v>
      </c>
      <c r="AV78" s="57">
        <f t="shared" si="64"/>
        <v>81</v>
      </c>
      <c r="AW78" s="57">
        <f t="shared" si="37"/>
        <v>-81</v>
      </c>
      <c r="AX78" s="23"/>
      <c r="AY78" s="65">
        <f t="shared" si="65"/>
        <v>0</v>
      </c>
      <c r="AZ78" s="65">
        <f t="shared" si="66"/>
        <v>0</v>
      </c>
      <c r="BA78" s="65">
        <f t="shared" si="67"/>
        <v>0</v>
      </c>
      <c r="BB78" s="65">
        <f t="shared" si="68"/>
        <v>0</v>
      </c>
      <c r="BC78" s="65">
        <f t="shared" si="69"/>
        <v>0</v>
      </c>
      <c r="BD78" s="65">
        <f t="shared" si="70"/>
        <v>0</v>
      </c>
      <c r="BE78" s="65">
        <f t="shared" si="44"/>
        <v>0</v>
      </c>
      <c r="BF78" s="66">
        <f t="shared" si="45"/>
        <v>0</v>
      </c>
    </row>
    <row r="79" spans="1:58" x14ac:dyDescent="0.2">
      <c r="A79" s="56" t="s">
        <v>112</v>
      </c>
      <c r="B79" s="56" t="s">
        <v>98</v>
      </c>
      <c r="C79" s="57">
        <v>100</v>
      </c>
      <c r="D79" s="58" t="s">
        <v>205</v>
      </c>
      <c r="E79" s="59" t="s">
        <v>159</v>
      </c>
      <c r="F79" s="59" t="s">
        <v>161</v>
      </c>
      <c r="G79" s="57">
        <v>60</v>
      </c>
      <c r="H79" s="60">
        <v>0</v>
      </c>
      <c r="I79" s="12">
        <v>3.25</v>
      </c>
      <c r="J79" s="13">
        <v>1</v>
      </c>
      <c r="K79" s="6"/>
      <c r="L79" s="61">
        <f t="shared" si="60"/>
        <v>0</v>
      </c>
      <c r="M79" s="61">
        <f t="shared" si="55"/>
        <v>0</v>
      </c>
      <c r="N79" s="6"/>
      <c r="O79" s="61">
        <f t="shared" si="50"/>
        <v>0</v>
      </c>
      <c r="P79" s="61">
        <f t="shared" si="22"/>
        <v>0</v>
      </c>
      <c r="Q79" s="6"/>
      <c r="R79" s="61">
        <f t="shared" si="51"/>
        <v>0</v>
      </c>
      <c r="S79" s="61">
        <f t="shared" si="23"/>
        <v>0</v>
      </c>
      <c r="T79" s="6"/>
      <c r="U79" s="61">
        <f t="shared" si="52"/>
        <v>0</v>
      </c>
      <c r="V79" s="61">
        <f t="shared" si="24"/>
        <v>0</v>
      </c>
      <c r="W79" s="6"/>
      <c r="X79" s="61">
        <f t="shared" si="48"/>
        <v>0</v>
      </c>
      <c r="Y79" s="61">
        <f t="shared" si="25"/>
        <v>0</v>
      </c>
      <c r="Z79" s="6"/>
      <c r="AA79" s="61">
        <f t="shared" si="38"/>
        <v>0</v>
      </c>
      <c r="AB79" s="61">
        <f t="shared" si="39"/>
        <v>0</v>
      </c>
      <c r="AC79" s="6"/>
      <c r="AD79" s="61">
        <f t="shared" si="40"/>
        <v>0</v>
      </c>
      <c r="AE79" s="61">
        <f t="shared" ref="AE79:AE80" si="91">$I$8*J79*AC79</f>
        <v>0</v>
      </c>
      <c r="AF79" s="61">
        <f t="shared" si="41"/>
        <v>0</v>
      </c>
      <c r="AG79" s="61">
        <f t="shared" si="26"/>
        <v>0</v>
      </c>
      <c r="AH79" s="61">
        <f t="shared" si="27"/>
        <v>0</v>
      </c>
      <c r="AI79" s="62">
        <f t="shared" si="85"/>
        <v>0</v>
      </c>
      <c r="AJ79" s="63">
        <f t="shared" si="29"/>
        <v>0</v>
      </c>
      <c r="AK79" s="61">
        <f t="shared" si="86"/>
        <v>0</v>
      </c>
      <c r="AL79" s="61">
        <f t="shared" si="31"/>
        <v>0</v>
      </c>
      <c r="AM79" s="23"/>
      <c r="AN79" s="57">
        <f t="shared" si="32"/>
        <v>0</v>
      </c>
      <c r="AO79" s="57">
        <f t="shared" si="33"/>
        <v>0</v>
      </c>
      <c r="AP79" s="57">
        <f t="shared" si="34"/>
        <v>0</v>
      </c>
      <c r="AQ79" s="57">
        <f t="shared" si="35"/>
        <v>0</v>
      </c>
      <c r="AR79" s="57">
        <f t="shared" si="36"/>
        <v>0</v>
      </c>
      <c r="AS79" s="57">
        <f t="shared" si="46"/>
        <v>0</v>
      </c>
      <c r="AT79" s="57">
        <f t="shared" si="42"/>
        <v>0</v>
      </c>
      <c r="AU79" s="64">
        <f t="shared" si="43"/>
        <v>0</v>
      </c>
      <c r="AV79" s="57">
        <f t="shared" si="64"/>
        <v>100</v>
      </c>
      <c r="AW79" s="57">
        <f t="shared" si="37"/>
        <v>-100</v>
      </c>
      <c r="AX79" s="23"/>
      <c r="AY79" s="65">
        <f t="shared" si="65"/>
        <v>0</v>
      </c>
      <c r="AZ79" s="65">
        <f t="shared" si="66"/>
        <v>0</v>
      </c>
      <c r="BA79" s="65">
        <f t="shared" si="67"/>
        <v>0</v>
      </c>
      <c r="BB79" s="65">
        <f t="shared" si="68"/>
        <v>0</v>
      </c>
      <c r="BC79" s="65">
        <f t="shared" si="69"/>
        <v>0</v>
      </c>
      <c r="BD79" s="65">
        <f t="shared" si="70"/>
        <v>0</v>
      </c>
      <c r="BE79" s="65">
        <f t="shared" si="44"/>
        <v>0</v>
      </c>
      <c r="BF79" s="66">
        <f t="shared" si="45"/>
        <v>0</v>
      </c>
    </row>
    <row r="80" spans="1:58" x14ac:dyDescent="0.2">
      <c r="A80" s="56" t="s">
        <v>138</v>
      </c>
      <c r="B80" s="56" t="s">
        <v>98</v>
      </c>
      <c r="C80" s="57">
        <v>116</v>
      </c>
      <c r="D80" s="58" t="s">
        <v>205</v>
      </c>
      <c r="E80" s="59" t="s">
        <v>166</v>
      </c>
      <c r="F80" s="59" t="s">
        <v>193</v>
      </c>
      <c r="G80" s="57">
        <v>280</v>
      </c>
      <c r="H80" s="60">
        <v>0</v>
      </c>
      <c r="I80" s="12">
        <v>9.5</v>
      </c>
      <c r="J80" s="13">
        <v>4</v>
      </c>
      <c r="K80" s="6"/>
      <c r="L80" s="61">
        <f t="shared" si="60"/>
        <v>0</v>
      </c>
      <c r="M80" s="61">
        <f t="shared" si="55"/>
        <v>0</v>
      </c>
      <c r="N80" s="6"/>
      <c r="O80" s="61">
        <f t="shared" si="50"/>
        <v>0</v>
      </c>
      <c r="P80" s="61">
        <f t="shared" si="22"/>
        <v>0</v>
      </c>
      <c r="Q80" s="6"/>
      <c r="R80" s="61">
        <f t="shared" si="51"/>
        <v>0</v>
      </c>
      <c r="S80" s="61">
        <f t="shared" si="23"/>
        <v>0</v>
      </c>
      <c r="T80" s="6"/>
      <c r="U80" s="61">
        <f t="shared" si="52"/>
        <v>0</v>
      </c>
      <c r="V80" s="61">
        <f t="shared" si="24"/>
        <v>0</v>
      </c>
      <c r="W80" s="6"/>
      <c r="X80" s="61">
        <f t="shared" si="48"/>
        <v>0</v>
      </c>
      <c r="Y80" s="61">
        <f t="shared" si="25"/>
        <v>0</v>
      </c>
      <c r="Z80" s="6"/>
      <c r="AA80" s="61">
        <f t="shared" si="38"/>
        <v>0</v>
      </c>
      <c r="AB80" s="61">
        <f t="shared" si="39"/>
        <v>0</v>
      </c>
      <c r="AC80" s="6"/>
      <c r="AD80" s="61">
        <f t="shared" si="40"/>
        <v>0</v>
      </c>
      <c r="AE80" s="61">
        <f t="shared" si="91"/>
        <v>0</v>
      </c>
      <c r="AF80" s="61">
        <f t="shared" si="41"/>
        <v>0</v>
      </c>
      <c r="AG80" s="61">
        <f t="shared" si="26"/>
        <v>0</v>
      </c>
      <c r="AH80" s="61">
        <f t="shared" si="27"/>
        <v>0</v>
      </c>
      <c r="AI80" s="62">
        <f t="shared" si="85"/>
        <v>0</v>
      </c>
      <c r="AJ80" s="63">
        <f t="shared" si="29"/>
        <v>0</v>
      </c>
      <c r="AK80" s="61">
        <f t="shared" si="86"/>
        <v>0</v>
      </c>
      <c r="AL80" s="61">
        <f t="shared" si="31"/>
        <v>0</v>
      </c>
      <c r="AM80" s="23"/>
      <c r="AN80" s="57">
        <f t="shared" si="32"/>
        <v>0</v>
      </c>
      <c r="AO80" s="57">
        <f t="shared" si="33"/>
        <v>0</v>
      </c>
      <c r="AP80" s="57">
        <f t="shared" si="34"/>
        <v>0</v>
      </c>
      <c r="AQ80" s="57">
        <f t="shared" si="35"/>
        <v>0</v>
      </c>
      <c r="AR80" s="57">
        <f t="shared" si="36"/>
        <v>0</v>
      </c>
      <c r="AS80" s="57">
        <f t="shared" si="46"/>
        <v>0</v>
      </c>
      <c r="AT80" s="57">
        <f t="shared" si="42"/>
        <v>0</v>
      </c>
      <c r="AU80" s="64">
        <f t="shared" si="43"/>
        <v>0</v>
      </c>
      <c r="AV80" s="57">
        <f t="shared" si="64"/>
        <v>116</v>
      </c>
      <c r="AW80" s="57">
        <f t="shared" si="37"/>
        <v>-116</v>
      </c>
      <c r="AX80" s="23"/>
      <c r="AY80" s="65">
        <f t="shared" si="65"/>
        <v>0</v>
      </c>
      <c r="AZ80" s="65">
        <f t="shared" si="66"/>
        <v>0</v>
      </c>
      <c r="BA80" s="65">
        <f t="shared" si="67"/>
        <v>0</v>
      </c>
      <c r="BB80" s="65">
        <f t="shared" si="68"/>
        <v>0</v>
      </c>
      <c r="BC80" s="65">
        <f t="shared" si="69"/>
        <v>0</v>
      </c>
      <c r="BD80" s="65">
        <f t="shared" si="70"/>
        <v>0</v>
      </c>
      <c r="BE80" s="65">
        <f t="shared" si="44"/>
        <v>0</v>
      </c>
      <c r="BF80" s="66">
        <f t="shared" si="45"/>
        <v>0</v>
      </c>
    </row>
    <row r="81" spans="1:58" x14ac:dyDescent="0.2">
      <c r="A81" s="56" t="s">
        <v>112</v>
      </c>
      <c r="B81" s="56" t="s">
        <v>98</v>
      </c>
      <c r="C81" s="57">
        <v>63</v>
      </c>
      <c r="D81" s="58" t="s">
        <v>205</v>
      </c>
      <c r="E81" s="59" t="s">
        <v>168</v>
      </c>
      <c r="F81" s="59" t="s">
        <v>176</v>
      </c>
      <c r="G81" s="57">
        <v>60</v>
      </c>
      <c r="H81" s="60">
        <v>0</v>
      </c>
      <c r="I81" s="12">
        <v>7.5</v>
      </c>
      <c r="J81" s="13">
        <v>1</v>
      </c>
      <c r="K81" s="6"/>
      <c r="L81" s="61">
        <f t="shared" si="60"/>
        <v>0</v>
      </c>
      <c r="M81" s="61">
        <f t="shared" si="55"/>
        <v>0</v>
      </c>
      <c r="N81" s="6"/>
      <c r="O81" s="61">
        <f t="shared" si="50"/>
        <v>0</v>
      </c>
      <c r="P81" s="61">
        <f t="shared" ref="P81" si="92">$I$8*J81*N81</f>
        <v>0</v>
      </c>
      <c r="Q81" s="6"/>
      <c r="R81" s="61">
        <f t="shared" si="51"/>
        <v>0</v>
      </c>
      <c r="S81" s="61">
        <f t="shared" ref="S81" si="93">$I$8*J81*Q81</f>
        <v>0</v>
      </c>
      <c r="T81" s="6"/>
      <c r="U81" s="61">
        <f t="shared" si="52"/>
        <v>0</v>
      </c>
      <c r="V81" s="61">
        <f t="shared" ref="V81" si="94">$I$8*J81*T81</f>
        <v>0</v>
      </c>
      <c r="W81" s="6"/>
      <c r="X81" s="61">
        <f t="shared" si="48"/>
        <v>0</v>
      </c>
      <c r="Y81" s="61">
        <f t="shared" ref="Y81" si="95">$I$8*J81*W81</f>
        <v>0</v>
      </c>
      <c r="Z81" s="6"/>
      <c r="AA81" s="61">
        <f t="shared" si="38"/>
        <v>0</v>
      </c>
      <c r="AB81" s="61">
        <f t="shared" si="39"/>
        <v>0</v>
      </c>
      <c r="AC81" s="6"/>
      <c r="AD81" s="61">
        <f t="shared" si="40"/>
        <v>0</v>
      </c>
      <c r="AE81" s="61">
        <f t="shared" si="9"/>
        <v>0</v>
      </c>
      <c r="AF81" s="61">
        <f t="shared" si="41"/>
        <v>0</v>
      </c>
      <c r="AG81" s="61">
        <f t="shared" si="26"/>
        <v>0</v>
      </c>
      <c r="AH81" s="61">
        <f t="shared" ref="AH81" si="96">AF81+AG81</f>
        <v>0</v>
      </c>
      <c r="AI81" s="62">
        <f t="shared" ref="AI81" si="97">IFERROR(VLOOKUP(D81,$M$8:$N$13,2,FALSE),VLOOKUP(D81,$P$8:$Q$13,2,FALSE))</f>
        <v>0</v>
      </c>
      <c r="AJ81" s="63">
        <f t="shared" ref="AJ81" si="98">AH81*(100%-AI81)</f>
        <v>0</v>
      </c>
      <c r="AK81" s="61">
        <f t="shared" ref="AK81" si="99">BF81</f>
        <v>0</v>
      </c>
      <c r="AL81" s="61">
        <f t="shared" ref="AL81" si="100">MAX(AJ81:AK81)</f>
        <v>0</v>
      </c>
      <c r="AM81" s="23"/>
      <c r="AN81" s="57">
        <f t="shared" si="32"/>
        <v>0</v>
      </c>
      <c r="AO81" s="57">
        <f t="shared" si="33"/>
        <v>0</v>
      </c>
      <c r="AP81" s="57">
        <f t="shared" si="34"/>
        <v>0</v>
      </c>
      <c r="AQ81" s="57">
        <f t="shared" si="35"/>
        <v>0</v>
      </c>
      <c r="AR81" s="57">
        <f t="shared" si="36"/>
        <v>0</v>
      </c>
      <c r="AS81" s="57">
        <f t="shared" si="46"/>
        <v>0</v>
      </c>
      <c r="AT81" s="57">
        <f t="shared" si="42"/>
        <v>0</v>
      </c>
      <c r="AU81" s="64">
        <f t="shared" si="43"/>
        <v>0</v>
      </c>
      <c r="AV81" s="57">
        <f t="shared" si="64"/>
        <v>63</v>
      </c>
      <c r="AW81" s="57">
        <f t="shared" si="37"/>
        <v>-63</v>
      </c>
      <c r="AX81" s="23"/>
      <c r="AY81" s="65">
        <f t="shared" si="65"/>
        <v>0</v>
      </c>
      <c r="AZ81" s="65">
        <f t="shared" si="66"/>
        <v>0</v>
      </c>
      <c r="BA81" s="65">
        <f t="shared" si="67"/>
        <v>0</v>
      </c>
      <c r="BB81" s="65">
        <f t="shared" si="68"/>
        <v>0</v>
      </c>
      <c r="BC81" s="65">
        <f t="shared" si="69"/>
        <v>0</v>
      </c>
      <c r="BD81" s="65">
        <f t="shared" si="70"/>
        <v>0</v>
      </c>
      <c r="BE81" s="65">
        <f t="shared" si="70"/>
        <v>0</v>
      </c>
      <c r="BF81" s="66">
        <f t="shared" si="45"/>
        <v>0</v>
      </c>
    </row>
    <row r="82" spans="1:58" x14ac:dyDescent="0.2">
      <c r="A82" s="67" t="s">
        <v>59</v>
      </c>
      <c r="B82" s="67"/>
      <c r="C82" s="68"/>
      <c r="D82" s="67"/>
      <c r="E82" s="67"/>
      <c r="F82" s="67"/>
      <c r="G82" s="67"/>
      <c r="H82" s="67"/>
      <c r="I82" s="67"/>
      <c r="J82" s="67"/>
      <c r="K82" s="69"/>
      <c r="L82" s="69">
        <f>SUM(L18:L81)</f>
        <v>0</v>
      </c>
      <c r="M82" s="69">
        <f>SUM(M18:M81)</f>
        <v>0</v>
      </c>
      <c r="N82" s="70"/>
      <c r="O82" s="69">
        <f>SUM(O18:O81)</f>
        <v>0</v>
      </c>
      <c r="P82" s="69">
        <f>SUM(P18:P81)</f>
        <v>0</v>
      </c>
      <c r="Q82" s="70"/>
      <c r="R82" s="69">
        <f>SUM(R18:R81)</f>
        <v>0</v>
      </c>
      <c r="S82" s="69">
        <f>SUM(S18:S81)</f>
        <v>0</v>
      </c>
      <c r="T82" s="69"/>
      <c r="U82" s="69">
        <f>SUM(U18:U81)</f>
        <v>0</v>
      </c>
      <c r="V82" s="69">
        <f>SUM(V18:V81)</f>
        <v>0</v>
      </c>
      <c r="W82" s="69"/>
      <c r="X82" s="69">
        <f>SUM(X18:X81)</f>
        <v>0</v>
      </c>
      <c r="Y82" s="69">
        <f>SUM(Y18:Y81)</f>
        <v>0</v>
      </c>
      <c r="Z82" s="69"/>
      <c r="AA82" s="69">
        <f>SUM(AA18:AA81)</f>
        <v>0</v>
      </c>
      <c r="AB82" s="69">
        <f>SUM(AB18:AB81)</f>
        <v>0</v>
      </c>
      <c r="AC82" s="69"/>
      <c r="AD82" s="69">
        <f>SUM(AD18:AD81)</f>
        <v>0</v>
      </c>
      <c r="AE82" s="69">
        <f>SUM(AE18:AE81)</f>
        <v>0</v>
      </c>
      <c r="AF82" s="69">
        <f>SUM(AF18:AF81)</f>
        <v>0</v>
      </c>
      <c r="AG82" s="69"/>
      <c r="AH82" s="69"/>
      <c r="AI82" s="69"/>
      <c r="AJ82" s="69">
        <f>SUM(AJ18:AJ81)</f>
        <v>0</v>
      </c>
      <c r="AK82" s="69"/>
      <c r="AL82" s="69">
        <f>SUM(AL18:AL81)</f>
        <v>0</v>
      </c>
      <c r="AM82" s="23"/>
      <c r="AN82" s="23"/>
      <c r="AO82" s="23"/>
      <c r="AP82" s="23"/>
      <c r="AQ82" s="23"/>
      <c r="AR82" s="23"/>
      <c r="AS82" s="23"/>
      <c r="AT82" s="23"/>
      <c r="AU82" s="23"/>
      <c r="AV82" s="23"/>
      <c r="AW82" s="23"/>
      <c r="AX82" s="23"/>
      <c r="AY82" s="23"/>
      <c r="AZ82" s="23"/>
      <c r="BA82" s="23"/>
      <c r="BB82" s="23"/>
      <c r="BC82" s="23"/>
      <c r="BD82" s="23"/>
      <c r="BE82" s="23"/>
      <c r="BF82" s="23"/>
    </row>
    <row r="83" spans="1:58" x14ac:dyDescent="0.2">
      <c r="A83" s="23"/>
      <c r="B83" s="23"/>
      <c r="C83" s="26"/>
      <c r="D83" s="23"/>
      <c r="E83" s="23"/>
      <c r="F83" s="23"/>
      <c r="G83" s="23"/>
      <c r="H83" s="23"/>
      <c r="I83" s="23"/>
      <c r="J83" s="23"/>
      <c r="K83" s="23"/>
      <c r="L83" s="23"/>
      <c r="M83" s="71"/>
      <c r="N83" s="71"/>
      <c r="O83" s="71"/>
      <c r="P83" s="20"/>
      <c r="Q83" s="71"/>
      <c r="R83" s="71"/>
      <c r="S83" s="20"/>
      <c r="T83" s="71"/>
      <c r="U83" s="71"/>
      <c r="V83" s="71"/>
      <c r="W83" s="71"/>
      <c r="X83" s="71"/>
      <c r="Y83" s="71"/>
      <c r="Z83" s="71"/>
      <c r="AA83" s="71"/>
      <c r="AB83" s="71"/>
      <c r="AC83" s="71"/>
      <c r="AD83" s="71"/>
      <c r="AE83" s="71"/>
      <c r="AF83" s="71"/>
      <c r="AG83" s="71"/>
      <c r="AH83" s="71"/>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row>
    <row r="84" spans="1:58" x14ac:dyDescent="0.2">
      <c r="A84" s="23"/>
      <c r="B84" s="23"/>
      <c r="C84" s="26"/>
      <c r="D84" s="23"/>
      <c r="E84" s="23"/>
      <c r="F84" s="23"/>
      <c r="G84" s="23"/>
      <c r="H84" s="23"/>
      <c r="I84" s="23"/>
      <c r="J84" s="23"/>
      <c r="K84" s="23"/>
      <c r="L84" s="23"/>
      <c r="M84" s="71"/>
      <c r="N84" s="71"/>
      <c r="O84" s="71"/>
      <c r="P84" s="20"/>
      <c r="Q84" s="71"/>
      <c r="R84" s="71"/>
      <c r="S84" s="20"/>
      <c r="T84" s="71"/>
      <c r="U84" s="71"/>
      <c r="V84" s="71"/>
      <c r="W84" s="71"/>
      <c r="X84" s="71"/>
      <c r="Y84" s="71"/>
      <c r="Z84" s="71"/>
      <c r="AA84" s="71"/>
      <c r="AB84" s="71"/>
      <c r="AC84" s="71"/>
      <c r="AD84" s="71"/>
      <c r="AE84" s="71"/>
      <c r="AF84" s="71"/>
      <c r="AG84" s="71"/>
      <c r="AH84" s="71"/>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row>
    <row r="85" spans="1:58" x14ac:dyDescent="0.2">
      <c r="A85" s="48" t="s">
        <v>60</v>
      </c>
      <c r="B85" s="49"/>
      <c r="C85" s="49"/>
      <c r="D85" s="49"/>
      <c r="E85" s="49"/>
      <c r="F85" s="49"/>
      <c r="G85" s="49"/>
      <c r="H85" s="49"/>
      <c r="I85" s="49"/>
      <c r="J85" s="50"/>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51" t="s">
        <v>24</v>
      </c>
      <c r="AO85" s="51"/>
      <c r="AP85" s="51"/>
      <c r="AQ85" s="51"/>
      <c r="AR85" s="51"/>
      <c r="AS85" s="51"/>
      <c r="AT85" s="51"/>
      <c r="AU85" s="51"/>
      <c r="AV85" s="51"/>
      <c r="AW85" s="51"/>
      <c r="AX85" s="23"/>
      <c r="AY85" s="52" t="s">
        <v>25</v>
      </c>
      <c r="AZ85" s="52"/>
      <c r="BA85" s="52"/>
      <c r="BB85" s="52"/>
      <c r="BC85" s="52"/>
      <c r="BD85" s="52"/>
      <c r="BE85" s="52"/>
      <c r="BF85" s="52"/>
    </row>
    <row r="86" spans="1:58" ht="61.5" customHeight="1" x14ac:dyDescent="0.2">
      <c r="A86" s="72" t="s">
        <v>26</v>
      </c>
      <c r="B86" s="54" t="s">
        <v>27</v>
      </c>
      <c r="C86" s="54" t="s">
        <v>28</v>
      </c>
      <c r="D86" s="68" t="s">
        <v>61</v>
      </c>
      <c r="E86" s="54" t="s">
        <v>30</v>
      </c>
      <c r="F86" s="54" t="s">
        <v>62</v>
      </c>
      <c r="G86" s="54" t="s">
        <v>32</v>
      </c>
      <c r="H86" s="54" t="s">
        <v>33</v>
      </c>
      <c r="I86" s="54" t="s">
        <v>63</v>
      </c>
      <c r="J86" s="54" t="s">
        <v>64</v>
      </c>
      <c r="K86" s="54" t="s">
        <v>36</v>
      </c>
      <c r="L86" s="54" t="s">
        <v>37</v>
      </c>
      <c r="M86" s="68" t="s">
        <v>38</v>
      </c>
      <c r="N86" s="54" t="s">
        <v>39</v>
      </c>
      <c r="O86" s="68" t="s">
        <v>37</v>
      </c>
      <c r="P86" s="54" t="s">
        <v>38</v>
      </c>
      <c r="Q86" s="54" t="s">
        <v>40</v>
      </c>
      <c r="R86" s="68" t="s">
        <v>37</v>
      </c>
      <c r="S86" s="68" t="s">
        <v>38</v>
      </c>
      <c r="T86" s="54" t="s">
        <v>41</v>
      </c>
      <c r="U86" s="68" t="s">
        <v>37</v>
      </c>
      <c r="V86" s="68" t="s">
        <v>38</v>
      </c>
      <c r="W86" s="54" t="s">
        <v>42</v>
      </c>
      <c r="X86" s="68" t="s">
        <v>37</v>
      </c>
      <c r="Y86" s="68" t="s">
        <v>38</v>
      </c>
      <c r="Z86" s="54" t="s">
        <v>215</v>
      </c>
      <c r="AA86" s="68" t="s">
        <v>37</v>
      </c>
      <c r="AB86" s="68" t="s">
        <v>38</v>
      </c>
      <c r="AC86" s="54" t="s">
        <v>216</v>
      </c>
      <c r="AD86" s="68" t="s">
        <v>37</v>
      </c>
      <c r="AE86" s="68" t="s">
        <v>38</v>
      </c>
      <c r="AF86" s="54" t="s">
        <v>43</v>
      </c>
      <c r="AG86" s="54" t="s">
        <v>44</v>
      </c>
      <c r="AH86" s="54" t="s">
        <v>45</v>
      </c>
      <c r="AI86" s="54" t="s">
        <v>46</v>
      </c>
      <c r="AJ86" s="54" t="s">
        <v>47</v>
      </c>
      <c r="AK86" s="54" t="s">
        <v>48</v>
      </c>
      <c r="AL86" s="54" t="s">
        <v>65</v>
      </c>
      <c r="AM86" s="23"/>
      <c r="AN86" s="54" t="s">
        <v>50</v>
      </c>
      <c r="AO86" s="54" t="s">
        <v>51</v>
      </c>
      <c r="AP86" s="54" t="s">
        <v>52</v>
      </c>
      <c r="AQ86" s="54" t="s">
        <v>53</v>
      </c>
      <c r="AR86" s="54" t="s">
        <v>54</v>
      </c>
      <c r="AS86" s="54" t="s">
        <v>209</v>
      </c>
      <c r="AT86" s="54" t="s">
        <v>210</v>
      </c>
      <c r="AU86" s="54" t="s">
        <v>55</v>
      </c>
      <c r="AV86" s="54" t="s">
        <v>56</v>
      </c>
      <c r="AW86" s="54" t="s">
        <v>57</v>
      </c>
      <c r="AX86" s="23"/>
      <c r="AY86" s="54" t="s">
        <v>50</v>
      </c>
      <c r="AZ86" s="54" t="s">
        <v>51</v>
      </c>
      <c r="BA86" s="54" t="s">
        <v>52</v>
      </c>
      <c r="BB86" s="54" t="s">
        <v>53</v>
      </c>
      <c r="BC86" s="54" t="s">
        <v>54</v>
      </c>
      <c r="BD86" s="54" t="s">
        <v>217</v>
      </c>
      <c r="BE86" s="54" t="s">
        <v>218</v>
      </c>
      <c r="BF86" s="54" t="s">
        <v>58</v>
      </c>
    </row>
    <row r="87" spans="1:58" x14ac:dyDescent="0.2">
      <c r="A87" s="56" t="s">
        <v>207</v>
      </c>
      <c r="B87" s="56" t="s">
        <v>98</v>
      </c>
      <c r="C87" s="57">
        <v>40</v>
      </c>
      <c r="D87" s="57" t="s">
        <v>195</v>
      </c>
      <c r="E87" s="57" t="s">
        <v>159</v>
      </c>
      <c r="F87" s="57" t="s">
        <v>162</v>
      </c>
      <c r="G87" s="73">
        <v>480</v>
      </c>
      <c r="H87" s="74">
        <v>4</v>
      </c>
      <c r="I87" s="74">
        <v>70</v>
      </c>
      <c r="J87" s="75">
        <v>15</v>
      </c>
      <c r="K87" s="6"/>
      <c r="L87" s="61">
        <f>$C$8*G87*K87</f>
        <v>0</v>
      </c>
      <c r="M87" s="61">
        <f>$I$8*J87*K87</f>
        <v>0</v>
      </c>
      <c r="N87" s="6"/>
      <c r="O87" s="61">
        <f>$C$9*G87*N87</f>
        <v>0</v>
      </c>
      <c r="P87" s="61">
        <f>$I$8*J87*N87</f>
        <v>0</v>
      </c>
      <c r="Q87" s="6"/>
      <c r="R87" s="61">
        <f>$C$10*G87*Q87</f>
        <v>0</v>
      </c>
      <c r="S87" s="61">
        <f>$I$8*J87*Q87</f>
        <v>0</v>
      </c>
      <c r="T87" s="6"/>
      <c r="U87" s="61">
        <f>$C$11*G87*T87</f>
        <v>0</v>
      </c>
      <c r="V87" s="61">
        <f>$I$8*J87*T87</f>
        <v>0</v>
      </c>
      <c r="W87" s="6"/>
      <c r="X87" s="61">
        <f>$C$12*G87*W87</f>
        <v>0</v>
      </c>
      <c r="Y87" s="61">
        <f>$I$8*J87*W87</f>
        <v>0</v>
      </c>
      <c r="Z87" s="6"/>
      <c r="AA87" s="61">
        <f>$C$13*G87*Z87</f>
        <v>0</v>
      </c>
      <c r="AB87" s="61">
        <f>$I$8*J87*Z87</f>
        <v>0</v>
      </c>
      <c r="AC87" s="6"/>
      <c r="AD87" s="61">
        <f>$C$14*G87*AC87</f>
        <v>0</v>
      </c>
      <c r="AE87" s="61">
        <f>$I$8*J87*AC87</f>
        <v>0</v>
      </c>
      <c r="AF87" s="61">
        <f>L87+M87+O87+P87+R87+S87+U87+V87+X87+Y87+AA87+AB87+AD87+AE87</f>
        <v>0</v>
      </c>
      <c r="AG87" s="61">
        <f>(I87*$K$8*K87)+(I87*$K$9*N87)+(I87*$K$10*Q87)+(I87*$K$11*T87)+(I87*$K$12*W87)+(I87*$K$13*Z87)+(I87*$K$14*AC87)</f>
        <v>0</v>
      </c>
      <c r="AH87" s="61">
        <f t="shared" ref="AH87:AH88" si="101">AF87+AG87</f>
        <v>0</v>
      </c>
      <c r="AI87" s="62">
        <f>IFERROR(VLOOKUP(D87,$M$8:$N$13,2,FALSE),VLOOKUP(D87,$P$8:$Q$13,2,FALSE))</f>
        <v>0</v>
      </c>
      <c r="AJ87" s="63">
        <f t="shared" ref="AJ87:AJ88" si="102">AH87*(100%-AI87)</f>
        <v>0</v>
      </c>
      <c r="AK87" s="61">
        <f>BF87</f>
        <v>0</v>
      </c>
      <c r="AL87" s="61">
        <f>MAX(AJ87:AK87)</f>
        <v>0</v>
      </c>
      <c r="AM87" s="23"/>
      <c r="AN87" s="57">
        <f>K87*20</f>
        <v>0</v>
      </c>
      <c r="AO87" s="57">
        <f>N87*50</f>
        <v>0</v>
      </c>
      <c r="AP87" s="57">
        <f>Q87*60</f>
        <v>0</v>
      </c>
      <c r="AQ87" s="57">
        <f>T87*70</f>
        <v>0</v>
      </c>
      <c r="AR87" s="57">
        <f>W87*92</f>
        <v>0</v>
      </c>
      <c r="AS87" s="57">
        <f>Z87*92</f>
        <v>0</v>
      </c>
      <c r="AT87" s="57">
        <f>AC87*92</f>
        <v>0</v>
      </c>
      <c r="AU87" s="64">
        <f>SUM(AN87:AT87)</f>
        <v>0</v>
      </c>
      <c r="AV87" s="57">
        <f>C87</f>
        <v>40</v>
      </c>
      <c r="AW87" s="57">
        <f>AU87-AV87</f>
        <v>-40</v>
      </c>
      <c r="AX87" s="23"/>
      <c r="AY87" s="65">
        <f>K87*$F$8</f>
        <v>0</v>
      </c>
      <c r="AZ87" s="65">
        <f>N87*$F$9</f>
        <v>0</v>
      </c>
      <c r="BA87" s="65">
        <f>Q87*$F$10</f>
        <v>0</v>
      </c>
      <c r="BB87" s="65">
        <f>T87*$F$11</f>
        <v>0</v>
      </c>
      <c r="BC87" s="65">
        <f>W87*$F$12</f>
        <v>0</v>
      </c>
      <c r="BD87" s="65">
        <f>Z87*$F$13</f>
        <v>0</v>
      </c>
      <c r="BE87" s="65">
        <f>AC87*$F$14</f>
        <v>0</v>
      </c>
      <c r="BF87" s="66">
        <f>SUM(AY87:BE87)</f>
        <v>0</v>
      </c>
    </row>
    <row r="88" spans="1:58" x14ac:dyDescent="0.2">
      <c r="A88" s="56" t="s">
        <v>197</v>
      </c>
      <c r="B88" s="56" t="s">
        <v>98</v>
      </c>
      <c r="C88" s="57">
        <v>64</v>
      </c>
      <c r="D88" s="57" t="s">
        <v>196</v>
      </c>
      <c r="E88" s="57" t="s">
        <v>159</v>
      </c>
      <c r="F88" s="57" t="s">
        <v>162</v>
      </c>
      <c r="G88" s="73">
        <v>1350</v>
      </c>
      <c r="H88" s="74">
        <v>5</v>
      </c>
      <c r="I88" s="74">
        <v>130</v>
      </c>
      <c r="J88" s="75">
        <v>30</v>
      </c>
      <c r="K88" s="6"/>
      <c r="L88" s="61">
        <f>$C$8*G88*K88</f>
        <v>0</v>
      </c>
      <c r="M88" s="61">
        <f>$I$8*J88*K88</f>
        <v>0</v>
      </c>
      <c r="N88" s="6"/>
      <c r="O88" s="61">
        <f>$C$9*G88*N88</f>
        <v>0</v>
      </c>
      <c r="P88" s="61">
        <f>$I$8*J88*N88</f>
        <v>0</v>
      </c>
      <c r="Q88" s="6"/>
      <c r="R88" s="61">
        <f>$C$10*G88*Q88</f>
        <v>0</v>
      </c>
      <c r="S88" s="61">
        <f>$I$8*J88*Q88</f>
        <v>0</v>
      </c>
      <c r="T88" s="6"/>
      <c r="U88" s="61">
        <f>$C$11*G88*T88</f>
        <v>0</v>
      </c>
      <c r="V88" s="61">
        <f>$I$8*J88*T88</f>
        <v>0</v>
      </c>
      <c r="W88" s="6"/>
      <c r="X88" s="61">
        <f>$C$12*G88*W88</f>
        <v>0</v>
      </c>
      <c r="Y88" s="61">
        <f>$I$8*J88*W88</f>
        <v>0</v>
      </c>
      <c r="Z88" s="6"/>
      <c r="AA88" s="61">
        <f>$C$13*G88*Z88</f>
        <v>0</v>
      </c>
      <c r="AB88" s="61">
        <f>$I$8*J88*Z88</f>
        <v>0</v>
      </c>
      <c r="AC88" s="6"/>
      <c r="AD88" s="61">
        <f>$C$14*G88*AC88</f>
        <v>0</v>
      </c>
      <c r="AE88" s="61">
        <f>$I$8*J88*AC88</f>
        <v>0</v>
      </c>
      <c r="AF88" s="61">
        <f>L88+M88+O88+P88+R88+S88+U88+V88+X88+Y88+AA88+AB88+AD88+AE88</f>
        <v>0</v>
      </c>
      <c r="AG88" s="61">
        <f>(I88*$K$8*K88)+(I88*$K$9*N88)+(I88*$K$10*Q88)+(I88*$K$11*T88)+(I88*$K$12*W88)+(I88*$K$13*Z88)+(I88*$K$14*AC88)</f>
        <v>0</v>
      </c>
      <c r="AH88" s="61">
        <f t="shared" si="101"/>
        <v>0</v>
      </c>
      <c r="AI88" s="62">
        <f>IFERROR(VLOOKUP(D88,$M$8:$N$13,2,FALSE),VLOOKUP(D88,$P$8:$Q$13,2,FALSE))</f>
        <v>0</v>
      </c>
      <c r="AJ88" s="63">
        <f t="shared" si="102"/>
        <v>0</v>
      </c>
      <c r="AK88" s="61">
        <f t="shared" ref="AK88" si="103">BF88</f>
        <v>0</v>
      </c>
      <c r="AL88" s="61">
        <f t="shared" ref="AL88" si="104">MAX(AJ88:AK88)</f>
        <v>0</v>
      </c>
      <c r="AM88" s="23"/>
      <c r="AN88" s="57">
        <f>K88*20</f>
        <v>0</v>
      </c>
      <c r="AO88" s="57">
        <f>N88*50</f>
        <v>0</v>
      </c>
      <c r="AP88" s="57">
        <f>Q88*60</f>
        <v>0</v>
      </c>
      <c r="AQ88" s="57">
        <f>T88*70</f>
        <v>0</v>
      </c>
      <c r="AR88" s="57">
        <f>W88*92</f>
        <v>0</v>
      </c>
      <c r="AS88" s="57">
        <f>Z88*92</f>
        <v>0</v>
      </c>
      <c r="AT88" s="57">
        <f>AC88*92</f>
        <v>0</v>
      </c>
      <c r="AU88" s="64">
        <f>SUM(AN88:AT88)</f>
        <v>0</v>
      </c>
      <c r="AV88" s="57">
        <f>C88</f>
        <v>64</v>
      </c>
      <c r="AW88" s="57">
        <f t="shared" ref="AW88" si="105">AU88-AV88</f>
        <v>-64</v>
      </c>
      <c r="AX88" s="23"/>
      <c r="AY88" s="65">
        <f>K88*$F$8</f>
        <v>0</v>
      </c>
      <c r="AZ88" s="65">
        <f>N88*$F$9</f>
        <v>0</v>
      </c>
      <c r="BA88" s="65">
        <f>Q88*$F$10</f>
        <v>0</v>
      </c>
      <c r="BB88" s="65">
        <f>T88*$F$11</f>
        <v>0</v>
      </c>
      <c r="BC88" s="65">
        <f>W88*$F$12</f>
        <v>0</v>
      </c>
      <c r="BD88" s="65">
        <f>Z88*$F$13</f>
        <v>0</v>
      </c>
      <c r="BE88" s="65">
        <f>AC88*$F$14</f>
        <v>0</v>
      </c>
      <c r="BF88" s="66">
        <f>SUM(AY88:BE88)</f>
        <v>0</v>
      </c>
    </row>
    <row r="89" spans="1:58" x14ac:dyDescent="0.2">
      <c r="A89" s="67" t="s">
        <v>66</v>
      </c>
      <c r="B89" s="67"/>
      <c r="C89" s="68"/>
      <c r="D89" s="67"/>
      <c r="E89" s="67"/>
      <c r="F89" s="67"/>
      <c r="G89" s="67"/>
      <c r="H89" s="67"/>
      <c r="I89" s="67"/>
      <c r="J89" s="67"/>
      <c r="K89" s="69"/>
      <c r="L89" s="69">
        <f>SUM(L87:L88)</f>
        <v>0</v>
      </c>
      <c r="M89" s="69">
        <f>SUM(M87:M88)</f>
        <v>0</v>
      </c>
      <c r="N89" s="70"/>
      <c r="O89" s="69">
        <f>SUM(O87:O88)</f>
        <v>0</v>
      </c>
      <c r="P89" s="69">
        <f>SUM(P87:P88)</f>
        <v>0</v>
      </c>
      <c r="Q89" s="70"/>
      <c r="R89" s="69">
        <f>SUM(R87:R88)</f>
        <v>0</v>
      </c>
      <c r="S89" s="69">
        <f>SUM(S87:S88)</f>
        <v>0</v>
      </c>
      <c r="T89" s="69"/>
      <c r="U89" s="69">
        <f>SUM(U87:U88)</f>
        <v>0</v>
      </c>
      <c r="V89" s="69">
        <f>SUM(V87:V88)</f>
        <v>0</v>
      </c>
      <c r="W89" s="69"/>
      <c r="X89" s="69">
        <f>SUM(X87:X88)</f>
        <v>0</v>
      </c>
      <c r="Y89" s="69">
        <f>SUM(Y87:Y88)</f>
        <v>0</v>
      </c>
      <c r="Z89" s="69"/>
      <c r="AA89" s="69">
        <f>SUM(AA87:AA88)</f>
        <v>0</v>
      </c>
      <c r="AB89" s="69">
        <f>SUM(AB87:AB88)</f>
        <v>0</v>
      </c>
      <c r="AC89" s="69"/>
      <c r="AD89" s="69">
        <f>SUM(AD87:AD88)</f>
        <v>0</v>
      </c>
      <c r="AE89" s="69">
        <f>SUM(AE87:AE88)</f>
        <v>0</v>
      </c>
      <c r="AF89" s="69">
        <f>SUM(AF87:AF88)</f>
        <v>0</v>
      </c>
      <c r="AG89" s="69"/>
      <c r="AH89" s="69"/>
      <c r="AI89" s="69"/>
      <c r="AJ89" s="69">
        <f>SUM(AJ87:AJ88)</f>
        <v>0</v>
      </c>
      <c r="AK89" s="69"/>
      <c r="AL89" s="69">
        <f>SUM(AL87:AL88)</f>
        <v>0</v>
      </c>
      <c r="AM89" s="23"/>
      <c r="AN89" s="23"/>
      <c r="AO89" s="23"/>
      <c r="AP89" s="23"/>
      <c r="AQ89" s="23"/>
      <c r="AR89" s="23"/>
      <c r="AS89" s="23"/>
      <c r="AT89" s="23"/>
      <c r="AU89" s="23"/>
      <c r="AV89" s="23"/>
      <c r="AW89" s="23"/>
      <c r="AX89" s="23"/>
      <c r="AY89" s="23"/>
      <c r="AZ89" s="23"/>
      <c r="BA89" s="23"/>
      <c r="BB89" s="23"/>
      <c r="BC89" s="23"/>
      <c r="BD89" s="23"/>
      <c r="BE89" s="23"/>
      <c r="BF89" s="23"/>
    </row>
    <row r="90" spans="1:58" x14ac:dyDescent="0.2">
      <c r="A90" s="23"/>
      <c r="B90" s="23"/>
      <c r="C90" s="26"/>
      <c r="D90" s="23"/>
      <c r="E90" s="23"/>
      <c r="F90" s="23"/>
      <c r="G90" s="23"/>
      <c r="H90" s="23"/>
      <c r="I90" s="23"/>
      <c r="J90" s="23"/>
      <c r="K90" s="23"/>
      <c r="L90" s="23"/>
      <c r="M90" s="71"/>
      <c r="N90" s="71"/>
      <c r="O90" s="71"/>
      <c r="P90" s="20"/>
      <c r="Q90" s="71"/>
      <c r="R90" s="71"/>
      <c r="S90" s="20"/>
      <c r="T90" s="71"/>
      <c r="U90" s="71"/>
      <c r="V90" s="71"/>
      <c r="W90" s="71"/>
      <c r="X90" s="71"/>
      <c r="Y90" s="71"/>
      <c r="Z90" s="71"/>
      <c r="AA90" s="71"/>
      <c r="AB90" s="71"/>
      <c r="AC90" s="71"/>
      <c r="AD90" s="71"/>
      <c r="AE90" s="71"/>
      <c r="AF90" s="71"/>
      <c r="AG90" s="71"/>
      <c r="AH90" s="71"/>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row>
    <row r="91" spans="1:58" x14ac:dyDescent="0.2">
      <c r="A91" s="23"/>
      <c r="B91" s="23"/>
      <c r="C91" s="26"/>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row>
    <row r="92" spans="1:58" x14ac:dyDescent="0.2">
      <c r="A92" s="76"/>
      <c r="B92" s="23"/>
      <c r="C92" s="26"/>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row>
    <row r="93" spans="1:58" x14ac:dyDescent="0.2">
      <c r="A93" s="76"/>
      <c r="B93" s="23"/>
      <c r="C93" s="26"/>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row>
    <row r="94" spans="1:58" x14ac:dyDescent="0.2">
      <c r="A94" s="77" t="s">
        <v>67</v>
      </c>
      <c r="B94" s="15"/>
      <c r="C94" s="15"/>
      <c r="D94" s="15"/>
      <c r="E94" s="15"/>
      <c r="F94" s="15"/>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row>
    <row r="95" spans="1:58" ht="77.25" customHeight="1" x14ac:dyDescent="0.2">
      <c r="A95" s="77" t="s">
        <v>68</v>
      </c>
      <c r="B95" s="15"/>
      <c r="C95" s="15"/>
      <c r="D95" s="15"/>
      <c r="E95" s="15"/>
      <c r="F95" s="15"/>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row>
    <row r="96" spans="1:58" x14ac:dyDescent="0.2">
      <c r="A96" s="77" t="s">
        <v>69</v>
      </c>
      <c r="B96" s="15"/>
      <c r="C96" s="15"/>
      <c r="D96" s="15"/>
      <c r="E96" s="15"/>
      <c r="F96" s="15"/>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row>
    <row r="97" spans="1:58" x14ac:dyDescent="0.2">
      <c r="A97" s="77" t="s">
        <v>70</v>
      </c>
      <c r="B97" s="15"/>
      <c r="C97" s="15"/>
      <c r="D97" s="15"/>
      <c r="E97" s="15"/>
      <c r="F97" s="15"/>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row>
  </sheetData>
  <sheetProtection algorithmName="SHA-512" hashValue="tQNVvx89bAvfcapDX3CR5RtuLL2z23KmpVwgc9a7IMCFSOpVWRdkbkWCmiQ4KycV4cX6S21UmDVsWVAUawrhTw==" saltValue="x+6UhcEHQyeAcWCmq1KX9A==" spinCount="100000" sheet="1" objects="1" scenarios="1" autoFilter="0"/>
  <autoFilter ref="A17:AL82" xr:uid="{B64C9D9D-4AEF-44B9-9F30-2634DA095136}"/>
  <mergeCells count="16">
    <mergeCell ref="A12:B12"/>
    <mergeCell ref="M7:Q7"/>
    <mergeCell ref="A8:B8"/>
    <mergeCell ref="A9:B9"/>
    <mergeCell ref="A10:B10"/>
    <mergeCell ref="A11:B11"/>
    <mergeCell ref="AN16:AW16"/>
    <mergeCell ref="AY16:BF16"/>
    <mergeCell ref="A85:J85"/>
    <mergeCell ref="AN85:AW85"/>
    <mergeCell ref="AY85:BF85"/>
    <mergeCell ref="B94:F94"/>
    <mergeCell ref="B95:F95"/>
    <mergeCell ref="B96:F96"/>
    <mergeCell ref="B97:F97"/>
    <mergeCell ref="A16:J16"/>
  </mergeCells>
  <phoneticPr fontId="15" type="noConversion"/>
  <conditionalFormatting sqref="AW18:AW81 AW87:AW88">
    <cfRule type="cellIs" dxfId="0" priority="1" operator="lessThan">
      <formula>0</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085F-1CD4-42FB-BB0B-A5C251B68A36}">
  <sheetPr>
    <tabColor rgb="FF92D050"/>
  </sheetPr>
  <dimension ref="A1:AH25"/>
  <sheetViews>
    <sheetView showGridLines="0" zoomScale="85" zoomScaleNormal="85" workbookViewId="0">
      <selection activeCell="A2" sqref="A2"/>
    </sheetView>
  </sheetViews>
  <sheetFormatPr defaultColWidth="9.140625" defaultRowHeight="12.75" x14ac:dyDescent="0.2"/>
  <cols>
    <col min="1" max="1" width="39.7109375" style="7" customWidth="1"/>
    <col min="2" max="2" width="104.140625" style="7" customWidth="1"/>
    <col min="3" max="16384" width="9.140625" style="7"/>
  </cols>
  <sheetData>
    <row r="1" spans="1:34" ht="18" x14ac:dyDescent="0.25">
      <c r="A1" s="79" t="s">
        <v>76</v>
      </c>
      <c r="B1" s="80"/>
    </row>
    <row r="2" spans="1:34" x14ac:dyDescent="0.2">
      <c r="A2" s="80"/>
      <c r="B2" s="80"/>
    </row>
    <row r="3" spans="1:34" x14ac:dyDescent="0.2">
      <c r="A3" s="80"/>
      <c r="B3" s="80"/>
      <c r="C3" s="8"/>
      <c r="X3" s="9"/>
      <c r="Y3" s="9"/>
      <c r="Z3" s="9"/>
      <c r="AA3" s="9"/>
      <c r="AB3" s="9"/>
      <c r="AC3" s="9"/>
      <c r="AD3" s="9"/>
      <c r="AE3" s="9"/>
      <c r="AF3" s="9"/>
    </row>
    <row r="4" spans="1:34" x14ac:dyDescent="0.2">
      <c r="A4" s="80"/>
      <c r="B4" s="80"/>
      <c r="C4" s="8"/>
      <c r="X4" s="9"/>
      <c r="Y4" s="9"/>
      <c r="Z4" s="9"/>
      <c r="AA4" s="9"/>
      <c r="AB4" s="9"/>
      <c r="AC4" s="9"/>
      <c r="AD4" s="9"/>
      <c r="AE4" s="9"/>
      <c r="AF4" s="9"/>
    </row>
    <row r="5" spans="1:34" x14ac:dyDescent="0.2">
      <c r="A5" s="81" t="s">
        <v>77</v>
      </c>
      <c r="B5" s="80"/>
      <c r="C5" s="8"/>
      <c r="X5" s="9"/>
      <c r="Y5" s="9"/>
      <c r="Z5" s="9"/>
      <c r="AA5" s="9"/>
      <c r="AB5" s="9"/>
      <c r="AC5" s="9"/>
      <c r="AD5" s="9"/>
      <c r="AE5" s="9"/>
      <c r="AF5" s="9"/>
    </row>
    <row r="6" spans="1:34" ht="13.5" thickBot="1" x14ac:dyDescent="0.25">
      <c r="A6" s="82"/>
      <c r="B6" s="82"/>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4" ht="91.5" customHeight="1" x14ac:dyDescent="0.2">
      <c r="A7" s="83" t="s">
        <v>78</v>
      </c>
      <c r="B7" s="84"/>
      <c r="C7" s="10"/>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row>
    <row r="8" spans="1:34" ht="42" customHeight="1" thickBot="1" x14ac:dyDescent="0.25">
      <c r="A8" s="85" t="s">
        <v>79</v>
      </c>
      <c r="B8" s="86"/>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row>
    <row r="9" spans="1:34" x14ac:dyDescent="0.2">
      <c r="A9" s="82"/>
      <c r="B9" s="82"/>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row>
    <row r="10" spans="1:34" x14ac:dyDescent="0.2">
      <c r="A10" s="80"/>
      <c r="B10" s="80"/>
    </row>
    <row r="11" spans="1:34" x14ac:dyDescent="0.2">
      <c r="A11" s="81" t="s">
        <v>80</v>
      </c>
      <c r="B11" s="80"/>
    </row>
    <row r="12" spans="1:34" ht="13.5" thickBot="1" x14ac:dyDescent="0.25">
      <c r="A12" s="80"/>
      <c r="B12" s="80"/>
    </row>
    <row r="13" spans="1:34" ht="13.5" thickBot="1" x14ac:dyDescent="0.25">
      <c r="A13" s="87" t="s">
        <v>81</v>
      </c>
      <c r="B13" s="88" t="s">
        <v>82</v>
      </c>
    </row>
    <row r="14" spans="1:34" ht="63.75" x14ac:dyDescent="0.2">
      <c r="A14" s="89" t="s">
        <v>83</v>
      </c>
      <c r="B14" s="90" t="s">
        <v>84</v>
      </c>
    </row>
    <row r="15" spans="1:34" ht="162" customHeight="1" x14ac:dyDescent="0.2">
      <c r="A15" s="91" t="s">
        <v>85</v>
      </c>
      <c r="B15" s="92" t="s">
        <v>220</v>
      </c>
    </row>
    <row r="16" spans="1:34" ht="38.25" x14ac:dyDescent="0.2">
      <c r="A16" s="91" t="s">
        <v>86</v>
      </c>
      <c r="B16" s="92" t="s">
        <v>87</v>
      </c>
      <c r="E16" s="17"/>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row>
    <row r="17" spans="1:2" ht="38.25" x14ac:dyDescent="0.2">
      <c r="A17" s="91" t="s">
        <v>88</v>
      </c>
      <c r="B17" s="92" t="s">
        <v>89</v>
      </c>
    </row>
    <row r="18" spans="1:2" x14ac:dyDescent="0.2">
      <c r="A18" s="93" t="s">
        <v>33</v>
      </c>
      <c r="B18" s="94" t="s">
        <v>90</v>
      </c>
    </row>
    <row r="19" spans="1:2" ht="26.25" thickBot="1" x14ac:dyDescent="0.25">
      <c r="A19" s="95" t="s">
        <v>91</v>
      </c>
      <c r="B19" s="96" t="s">
        <v>92</v>
      </c>
    </row>
    <row r="20" spans="1:2" x14ac:dyDescent="0.2">
      <c r="A20" s="80"/>
      <c r="B20" s="80"/>
    </row>
    <row r="21" spans="1:2" x14ac:dyDescent="0.2">
      <c r="A21" s="80"/>
      <c r="B21" s="80"/>
    </row>
    <row r="22" spans="1:2" x14ac:dyDescent="0.2">
      <c r="A22" s="81" t="s">
        <v>93</v>
      </c>
      <c r="B22" s="80"/>
    </row>
    <row r="23" spans="1:2" ht="13.5" thickBot="1" x14ac:dyDescent="0.25">
      <c r="A23" s="80"/>
      <c r="B23" s="80"/>
    </row>
    <row r="24" spans="1:2" ht="51" x14ac:dyDescent="0.2">
      <c r="A24" s="97" t="s">
        <v>94</v>
      </c>
      <c r="B24" s="98" t="s">
        <v>95</v>
      </c>
    </row>
    <row r="25" spans="1:2" ht="39" thickBot="1" x14ac:dyDescent="0.25">
      <c r="A25" s="95" t="s">
        <v>96</v>
      </c>
      <c r="B25" s="99" t="s">
        <v>97</v>
      </c>
    </row>
  </sheetData>
  <sheetProtection algorithmName="SHA-512" hashValue="8Dn3o4SSLeQtJJrYFPRLH8u+cj0brK6DgW8e08l5XQzw+FQp6odw/tnM/0MNg0etpPlDYeB7jqvDR2t8ZnDz1Q==" saltValue="2bDtU1lORytSdSa6Q3uZFw==" spinCount="100000" sheet="1" objects="1" scenarios="1"/>
  <mergeCells count="4">
    <mergeCell ref="A7:B7"/>
    <mergeCell ref="D7:AG7"/>
    <mergeCell ref="A8:B8"/>
    <mergeCell ref="E16:AH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E4C06B-34A7-4354-808F-FE656654F65B}">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5D3887C0-146D-4618-85DC-E369E69B02FC}">
  <ds:schemaRefs>
    <ds:schemaRef ds:uri="http://schemas.microsoft.com/sharepoint/v3/contenttype/forms"/>
  </ds:schemaRefs>
</ds:datastoreItem>
</file>

<file path=customXml/itemProps3.xml><?xml version="1.0" encoding="utf-8"?>
<ds:datastoreItem xmlns:ds="http://schemas.openxmlformats.org/officeDocument/2006/customXml" ds:itemID="{24325687-4C2E-44A1-8DD2-EA0597760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Calculatieblad</vt:lpstr>
      <vt:lpstr>Toelichting Calculatieblad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Paul Roegies | Inkada Inkoop &amp; Advies</dc:creator>
  <cp:lastModifiedBy>Nikki Wonnink | Inkada</cp:lastModifiedBy>
  <dcterms:created xsi:type="dcterms:W3CDTF">2026-03-23T14:48:54Z</dcterms:created>
  <dcterms:modified xsi:type="dcterms:W3CDTF">2026-09-28T06:31:55Z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