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2. Inschrijf documenten /"/>
    </mc:Choice>
  </mc:AlternateContent>
  <xr:revisionPtr revIDLastSave="0" documentId="13_ncr:1_{072FEA3E-52C4-3242-8B4E-E6F4CE5427E4}" xr6:coauthVersionLast="47" xr6:coauthVersionMax="47" xr10:uidLastSave="{00000000-0000-0000-0000-000000000000}"/>
  <bookViews>
    <workbookView xWindow="6060" yWindow="500" windowWidth="51200" windowHeight="22720" tabRatio="812" activeTab="1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b Verrekening mutaties" sheetId="44" state="hidden" r:id="rId7"/>
    <sheet name="1. 3A-Mutaties" sheetId="58" r:id="rId8"/>
    <sheet name="1.4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6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6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7" hidden="1">'1. 3A-Mutaties'!$B$12:$AA$37</definedName>
    <definedName name="_xlnm._FilterDatabase" localSheetId="3" hidden="1">'1.1a-Jaarprijzen'!$A$11:$N$15</definedName>
    <definedName name="_xlnm._FilterDatabase" localSheetId="4" hidden="1">'1.2-Kengetal'!$C$12:$P$76</definedName>
    <definedName name="_xlnm._FilterDatabase" localSheetId="5" hidden="1">'1.3-Basis ruimtestaat'!$B$12:$X$879</definedName>
    <definedName name="_Key1" localSheetId="6" hidden="1">'[3]#REF'!#REF!</definedName>
    <definedName name="_Key1" localSheetId="8" hidden="1">'[3]#REF'!#REF!</definedName>
    <definedName name="_Key1" hidden="1">'[3]#REF'!#REF!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7">'1. 3A-Mutaties'!#REF!</definedName>
    <definedName name="_xlnm.Print_Area" localSheetId="2">'1.0-Contractblad'!$D$1:$S$41</definedName>
    <definedName name="_xlnm.Print_Area" localSheetId="3">'1.1a-Jaarprijzen'!$B$33:$M$68</definedName>
    <definedName name="_xlnm.Print_Area" localSheetId="4">'1.2-Kengetal'!$B$4:$P$91</definedName>
    <definedName name="_xlnm.Print_Area" localSheetId="5">'1.3-Basis ruimtestaat'!#REF!</definedName>
    <definedName name="_xlnm.Print_Area" localSheetId="8">'1.4-Opbouw uurtarieven'!$B$1:$V$67</definedName>
    <definedName name="_xlnm.Print_Area" localSheetId="9">'1.6-Machine-investeringskosten'!$E$4:$I$158</definedName>
    <definedName name="_xlnm.Print_Area" localSheetId="10">'1.7-Afroepprijs'!$E$14:$M$154</definedName>
    <definedName name="_xlnm.Print_Area" localSheetId="11">'1.8-Glasbewassing'!$A$1:$AF$39</definedName>
    <definedName name="_xlnm.Print_Area" localSheetId="0">'Toelichting Calculatiemodel'!$F$3:$L$76</definedName>
    <definedName name="_xlnm.Print_Area" localSheetId="1">Voorblad!$B$1:$J$96</definedName>
    <definedName name="_xlnm.Print_Titles" localSheetId="7">'1. 3A-Mutaties'!$E:$E,'1. 3A-Mutaties'!$4:$12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7">'1. 3A-Mutaties'!$A:$T</definedName>
    <definedName name="Allelocaties">'1.3-Basis ruimtestaat'!$A:$R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 localSheetId="7">'1. 3A-Mutaties'!$B$12:$Z$13</definedName>
    <definedName name="Dataase3">'1.3-Basis ruimtestaat'!$B$12:$W$13</definedName>
    <definedName name="_xlnm.Database" localSheetId="7">'1. 3A-Mutaties'!$D$12:$Z$13</definedName>
    <definedName name="_xlnm.Database">'1.3-Basis ruimtestaat'!$D$12:$W$13</definedName>
    <definedName name="database2" localSheetId="7">'1. 3A-Mutaties'!$C$12:$Z$13</definedName>
    <definedName name="database2">'1.3-Basis ruimtestaat'!$C$12:$W$13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6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6">'[4]1.2-Kengetal'!$C$10:$P$33</definedName>
    <definedName name="Kengetal">'1.2-Kengetal'!$C$13:$Q$75</definedName>
    <definedName name="LOCATIE" localSheetId="7">'1. 3A-Mutaties'!$E:$R</definedName>
    <definedName name="LOCATIE">'1.3-Basis ruimtestaat'!$E:$Q</definedName>
    <definedName name="Loongroepen" localSheetId="6">'[4]1.5 Opbouw uurtarieven'!$A$12:$A$46</definedName>
    <definedName name="Loongroepen" localSheetId="8">'1.4-Opbouw uurtarieven'!$B$16:$B$31</definedName>
    <definedName name="Meters" localSheetId="7">'1. 3A-Mutaties'!$K:$K</definedName>
    <definedName name="Meters" localSheetId="6">'[4]1.3-Basis ruimtestaat'!$K:$K</definedName>
    <definedName name="Meters">'1.3-Basis ruimtestaat'!$K:$K</definedName>
    <definedName name="Perceel" localSheetId="7">'1. 3A-Mutaties'!$F:$U</definedName>
    <definedName name="Perceel">'1.3-Basis ruimtestaat'!$F:$S</definedName>
    <definedName name="PERCEEL2" localSheetId="7">'1. 3A-Mutaties'!$A:$U</definedName>
    <definedName name="PERCEEL2">'1.3-Basis ruimtestaat'!$A:$S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7">'1. 3A-Mutaties'!$A$12:$T$13</definedName>
    <definedName name="Totaal">'1.3-Basis ruimtestaat'!$A$12:$R$13</definedName>
    <definedName name="Totaal2" localSheetId="7">'1. 3A-Mutaties'!$E$12:$T$13</definedName>
    <definedName name="Totaal2" localSheetId="6">'[4]1.3-Basis ruimtestaat'!$E$10:$T$226</definedName>
    <definedName name="Totaal2">'1.3-Basis ruimtestaat'!$E$12:$R$13</definedName>
    <definedName name="UREMAVR" localSheetId="7">'1. 3A-Mutaties'!$R$12:$R$13</definedName>
    <definedName name="UREMAVR" localSheetId="6">'[4]1.3-Basis ruimtestaat'!$R$10:$R$226</definedName>
    <definedName name="UREMAVR">'1.3-Basis ruimtestaat'!$Q$12:$Q$13</definedName>
    <definedName name="URENEWEEKEND" localSheetId="7">'1. 3A-Mutaties'!$T$12:$T$13</definedName>
    <definedName name="URENEWEEKEND">'1.3-Basis ruimtestaat'!#REF!</definedName>
    <definedName name="URENNALOOP" localSheetId="7">'1. 3A-Mutaties'!$S$12:$S$13</definedName>
    <definedName name="URENNALOOP" localSheetId="6">'[4]1.3-Basis ruimtestaat'!$S$10:$S$226</definedName>
    <definedName name="URENNALOOP">'1.3-Basis ruimtestaat'!$R$12:$R$13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55" l="1"/>
  <c r="N16" i="55"/>
  <c r="O16" i="55"/>
  <c r="AA20" i="56"/>
  <c r="Z20" i="56"/>
  <c r="Y20" i="56"/>
  <c r="K40" i="1" l="1"/>
  <c r="M40" i="1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U725" i="2"/>
  <c r="U726" i="2"/>
  <c r="U727" i="2"/>
  <c r="U728" i="2"/>
  <c r="U729" i="2"/>
  <c r="U730" i="2"/>
  <c r="U731" i="2"/>
  <c r="U732" i="2"/>
  <c r="U733" i="2"/>
  <c r="U734" i="2"/>
  <c r="U735" i="2"/>
  <c r="U736" i="2"/>
  <c r="U737" i="2"/>
  <c r="U738" i="2"/>
  <c r="U739" i="2"/>
  <c r="U740" i="2"/>
  <c r="U741" i="2"/>
  <c r="U742" i="2"/>
  <c r="U743" i="2"/>
  <c r="U744" i="2"/>
  <c r="U745" i="2"/>
  <c r="U746" i="2"/>
  <c r="U747" i="2"/>
  <c r="U748" i="2"/>
  <c r="U749" i="2"/>
  <c r="U750" i="2"/>
  <c r="U751" i="2"/>
  <c r="U752" i="2"/>
  <c r="U753" i="2"/>
  <c r="U754" i="2"/>
  <c r="U755" i="2"/>
  <c r="U756" i="2"/>
  <c r="U757" i="2"/>
  <c r="U758" i="2"/>
  <c r="U759" i="2"/>
  <c r="U760" i="2"/>
  <c r="U761" i="2"/>
  <c r="U762" i="2"/>
  <c r="U763" i="2"/>
  <c r="U764" i="2"/>
  <c r="U765" i="2"/>
  <c r="U766" i="2"/>
  <c r="U767" i="2"/>
  <c r="U768" i="2"/>
  <c r="U769" i="2"/>
  <c r="U770" i="2"/>
  <c r="U771" i="2"/>
  <c r="U772" i="2"/>
  <c r="U773" i="2"/>
  <c r="U774" i="2"/>
  <c r="U775" i="2"/>
  <c r="U776" i="2"/>
  <c r="U777" i="2"/>
  <c r="U778" i="2"/>
  <c r="U779" i="2"/>
  <c r="U780" i="2"/>
  <c r="U781" i="2"/>
  <c r="U782" i="2"/>
  <c r="U783" i="2"/>
  <c r="U784" i="2"/>
  <c r="U785" i="2"/>
  <c r="U786" i="2"/>
  <c r="U787" i="2"/>
  <c r="U788" i="2"/>
  <c r="U789" i="2"/>
  <c r="U790" i="2"/>
  <c r="U791" i="2"/>
  <c r="U792" i="2"/>
  <c r="U793" i="2"/>
  <c r="U794" i="2"/>
  <c r="U795" i="2"/>
  <c r="U796" i="2"/>
  <c r="U797" i="2"/>
  <c r="U798" i="2"/>
  <c r="U799" i="2"/>
  <c r="U800" i="2"/>
  <c r="U801" i="2"/>
  <c r="U802" i="2"/>
  <c r="U803" i="2"/>
  <c r="U804" i="2"/>
  <c r="U805" i="2"/>
  <c r="U806" i="2"/>
  <c r="U807" i="2"/>
  <c r="U808" i="2"/>
  <c r="U809" i="2"/>
  <c r="U810" i="2"/>
  <c r="U811" i="2"/>
  <c r="U812" i="2"/>
  <c r="U813" i="2"/>
  <c r="U814" i="2"/>
  <c r="U815" i="2"/>
  <c r="U816" i="2"/>
  <c r="U817" i="2"/>
  <c r="U818" i="2"/>
  <c r="U819" i="2"/>
  <c r="U820" i="2"/>
  <c r="U821" i="2"/>
  <c r="U822" i="2"/>
  <c r="U823" i="2"/>
  <c r="U824" i="2"/>
  <c r="U825" i="2"/>
  <c r="U826" i="2"/>
  <c r="U827" i="2"/>
  <c r="U828" i="2"/>
  <c r="U829" i="2"/>
  <c r="U830" i="2"/>
  <c r="U831" i="2"/>
  <c r="U832" i="2"/>
  <c r="U833" i="2"/>
  <c r="U834" i="2"/>
  <c r="U835" i="2"/>
  <c r="U836" i="2"/>
  <c r="U837" i="2"/>
  <c r="U838" i="2"/>
  <c r="U839" i="2"/>
  <c r="U840" i="2"/>
  <c r="U841" i="2"/>
  <c r="U842" i="2"/>
  <c r="U843" i="2"/>
  <c r="U844" i="2"/>
  <c r="U845" i="2"/>
  <c r="U846" i="2"/>
  <c r="U847" i="2"/>
  <c r="U848" i="2"/>
  <c r="U849" i="2"/>
  <c r="U850" i="2"/>
  <c r="U851" i="2"/>
  <c r="U852" i="2"/>
  <c r="U853" i="2"/>
  <c r="U854" i="2"/>
  <c r="U855" i="2"/>
  <c r="U856" i="2"/>
  <c r="U857" i="2"/>
  <c r="U858" i="2"/>
  <c r="U859" i="2"/>
  <c r="U860" i="2"/>
  <c r="U861" i="2"/>
  <c r="U862" i="2"/>
  <c r="U863" i="2"/>
  <c r="U864" i="2"/>
  <c r="U865" i="2"/>
  <c r="U866" i="2"/>
  <c r="U867" i="2"/>
  <c r="U868" i="2"/>
  <c r="U869" i="2"/>
  <c r="U870" i="2"/>
  <c r="U871" i="2"/>
  <c r="U872" i="2"/>
  <c r="U873" i="2"/>
  <c r="U874" i="2"/>
  <c r="U875" i="2"/>
  <c r="U876" i="2"/>
  <c r="U877" i="2"/>
  <c r="U878" i="2"/>
  <c r="U879" i="2"/>
  <c r="U14" i="2"/>
  <c r="L131" i="5"/>
  <c r="K15" i="1" l="1"/>
  <c r="J15" i="1"/>
  <c r="M43" i="1"/>
  <c r="K43" i="1"/>
  <c r="J43" i="1"/>
  <c r="M59" i="1"/>
  <c r="K59" i="1"/>
  <c r="M60" i="1" l="1"/>
  <c r="K60" i="1"/>
  <c r="J61" i="1"/>
  <c r="M61" i="1"/>
  <c r="K61" i="1"/>
  <c r="I21" i="56"/>
  <c r="I22" i="56"/>
  <c r="I23" i="56"/>
  <c r="I24" i="56"/>
  <c r="I25" i="56"/>
  <c r="I26" i="56"/>
  <c r="I27" i="56"/>
  <c r="I28" i="56"/>
  <c r="I29" i="56"/>
  <c r="I30" i="56"/>
  <c r="I31" i="56"/>
  <c r="I32" i="56"/>
  <c r="I33" i="56"/>
  <c r="I34" i="56"/>
  <c r="I35" i="56"/>
  <c r="I20" i="56"/>
  <c r="R21" i="56"/>
  <c r="R22" i="56"/>
  <c r="R23" i="56"/>
  <c r="R24" i="56"/>
  <c r="R25" i="56"/>
  <c r="R26" i="56"/>
  <c r="R27" i="56"/>
  <c r="R28" i="56"/>
  <c r="R29" i="56"/>
  <c r="R30" i="56"/>
  <c r="R31" i="56"/>
  <c r="R32" i="56"/>
  <c r="R33" i="56"/>
  <c r="R34" i="56"/>
  <c r="R35" i="56"/>
  <c r="J60" i="1" l="1"/>
  <c r="J59" i="1"/>
  <c r="J80" i="10" l="1"/>
  <c r="J60" i="10"/>
  <c r="J40" i="10"/>
  <c r="J20" i="10"/>
  <c r="N15" i="2"/>
  <c r="S15" i="2"/>
  <c r="Q15" i="2" s="1"/>
  <c r="T15" i="2"/>
  <c r="R15" i="2" s="1"/>
  <c r="N16" i="2"/>
  <c r="S16" i="2"/>
  <c r="Q16" i="2" s="1"/>
  <c r="T16" i="2"/>
  <c r="R16" i="2" s="1"/>
  <c r="N17" i="2"/>
  <c r="S17" i="2"/>
  <c r="Q17" i="2" s="1"/>
  <c r="T17" i="2"/>
  <c r="R17" i="2" s="1"/>
  <c r="N18" i="2"/>
  <c r="S18" i="2"/>
  <c r="Q18" i="2" s="1"/>
  <c r="T18" i="2"/>
  <c r="R18" i="2" s="1"/>
  <c r="N19" i="2"/>
  <c r="S19" i="2"/>
  <c r="Q19" i="2" s="1"/>
  <c r="T19" i="2"/>
  <c r="R19" i="2" s="1"/>
  <c r="N20" i="2"/>
  <c r="S20" i="2"/>
  <c r="Q20" i="2" s="1"/>
  <c r="T20" i="2"/>
  <c r="R20" i="2" s="1"/>
  <c r="N21" i="2"/>
  <c r="S21" i="2"/>
  <c r="Q21" i="2" s="1"/>
  <c r="T21" i="2"/>
  <c r="R21" i="2" s="1"/>
  <c r="N22" i="2"/>
  <c r="S22" i="2"/>
  <c r="Q22" i="2" s="1"/>
  <c r="T22" i="2"/>
  <c r="R22" i="2" s="1"/>
  <c r="N23" i="2"/>
  <c r="S23" i="2"/>
  <c r="Q23" i="2" s="1"/>
  <c r="T23" i="2"/>
  <c r="R23" i="2" s="1"/>
  <c r="N24" i="2"/>
  <c r="S24" i="2"/>
  <c r="Q24" i="2" s="1"/>
  <c r="T24" i="2"/>
  <c r="R24" i="2" s="1"/>
  <c r="N25" i="2"/>
  <c r="S25" i="2"/>
  <c r="Q25" i="2" s="1"/>
  <c r="T25" i="2"/>
  <c r="R25" i="2" s="1"/>
  <c r="N26" i="2"/>
  <c r="S26" i="2"/>
  <c r="Q26" i="2" s="1"/>
  <c r="T26" i="2"/>
  <c r="R26" i="2" s="1"/>
  <c r="N27" i="2"/>
  <c r="S27" i="2"/>
  <c r="Q27" i="2" s="1"/>
  <c r="T27" i="2"/>
  <c r="R27" i="2" s="1"/>
  <c r="N28" i="2"/>
  <c r="S28" i="2"/>
  <c r="Q28" i="2" s="1"/>
  <c r="T28" i="2"/>
  <c r="R28" i="2" s="1"/>
  <c r="N29" i="2"/>
  <c r="S29" i="2"/>
  <c r="Q29" i="2" s="1"/>
  <c r="T29" i="2"/>
  <c r="R29" i="2" s="1"/>
  <c r="N30" i="2"/>
  <c r="S30" i="2"/>
  <c r="Q30" i="2" s="1"/>
  <c r="T30" i="2"/>
  <c r="R30" i="2" s="1"/>
  <c r="N31" i="2"/>
  <c r="S31" i="2"/>
  <c r="Q31" i="2" s="1"/>
  <c r="T31" i="2"/>
  <c r="R31" i="2" s="1"/>
  <c r="N32" i="2"/>
  <c r="S32" i="2"/>
  <c r="Q32" i="2" s="1"/>
  <c r="T32" i="2"/>
  <c r="R32" i="2" s="1"/>
  <c r="N33" i="2"/>
  <c r="S33" i="2"/>
  <c r="Q33" i="2" s="1"/>
  <c r="T33" i="2"/>
  <c r="R33" i="2" s="1"/>
  <c r="N34" i="2"/>
  <c r="S34" i="2"/>
  <c r="Q34" i="2" s="1"/>
  <c r="T34" i="2"/>
  <c r="R34" i="2" s="1"/>
  <c r="N35" i="2"/>
  <c r="S35" i="2"/>
  <c r="Q35" i="2" s="1"/>
  <c r="T35" i="2"/>
  <c r="R35" i="2" s="1"/>
  <c r="N36" i="2"/>
  <c r="S36" i="2"/>
  <c r="Q36" i="2" s="1"/>
  <c r="T36" i="2"/>
  <c r="R36" i="2" s="1"/>
  <c r="N37" i="2"/>
  <c r="S37" i="2"/>
  <c r="Q37" i="2" s="1"/>
  <c r="T37" i="2"/>
  <c r="R37" i="2" s="1"/>
  <c r="N38" i="2"/>
  <c r="S38" i="2"/>
  <c r="Q38" i="2" s="1"/>
  <c r="T38" i="2"/>
  <c r="R38" i="2" s="1"/>
  <c r="N39" i="2"/>
  <c r="S39" i="2"/>
  <c r="Q39" i="2" s="1"/>
  <c r="T39" i="2"/>
  <c r="R39" i="2" s="1"/>
  <c r="N40" i="2"/>
  <c r="S40" i="2"/>
  <c r="Q40" i="2" s="1"/>
  <c r="T40" i="2"/>
  <c r="R40" i="2" s="1"/>
  <c r="N41" i="2"/>
  <c r="S41" i="2"/>
  <c r="Q41" i="2" s="1"/>
  <c r="T41" i="2"/>
  <c r="R41" i="2" s="1"/>
  <c r="N42" i="2"/>
  <c r="S42" i="2"/>
  <c r="Q42" i="2" s="1"/>
  <c r="T42" i="2"/>
  <c r="R42" i="2" s="1"/>
  <c r="N43" i="2"/>
  <c r="S43" i="2"/>
  <c r="Q43" i="2" s="1"/>
  <c r="T43" i="2"/>
  <c r="R43" i="2" s="1"/>
  <c r="N44" i="2"/>
  <c r="S44" i="2"/>
  <c r="Q44" i="2" s="1"/>
  <c r="T44" i="2"/>
  <c r="R44" i="2" s="1"/>
  <c r="N45" i="2"/>
  <c r="S45" i="2"/>
  <c r="Q45" i="2" s="1"/>
  <c r="T45" i="2"/>
  <c r="R45" i="2" s="1"/>
  <c r="N46" i="2"/>
  <c r="S46" i="2"/>
  <c r="Q46" i="2" s="1"/>
  <c r="T46" i="2"/>
  <c r="R46" i="2" s="1"/>
  <c r="N47" i="2"/>
  <c r="S47" i="2"/>
  <c r="Q47" i="2" s="1"/>
  <c r="T47" i="2"/>
  <c r="R47" i="2" s="1"/>
  <c r="N48" i="2"/>
  <c r="S48" i="2"/>
  <c r="Q48" i="2" s="1"/>
  <c r="T48" i="2"/>
  <c r="R48" i="2" s="1"/>
  <c r="N49" i="2"/>
  <c r="S49" i="2"/>
  <c r="Q49" i="2" s="1"/>
  <c r="T49" i="2"/>
  <c r="R49" i="2" s="1"/>
  <c r="N50" i="2"/>
  <c r="S50" i="2"/>
  <c r="Q50" i="2" s="1"/>
  <c r="T50" i="2"/>
  <c r="R50" i="2" s="1"/>
  <c r="N51" i="2"/>
  <c r="S51" i="2"/>
  <c r="Q51" i="2" s="1"/>
  <c r="T51" i="2"/>
  <c r="R51" i="2" s="1"/>
  <c r="N52" i="2"/>
  <c r="S52" i="2"/>
  <c r="Q52" i="2" s="1"/>
  <c r="T52" i="2"/>
  <c r="R52" i="2" s="1"/>
  <c r="N53" i="2"/>
  <c r="S53" i="2"/>
  <c r="Q53" i="2" s="1"/>
  <c r="T53" i="2"/>
  <c r="R53" i="2" s="1"/>
  <c r="N54" i="2"/>
  <c r="S54" i="2"/>
  <c r="Q54" i="2" s="1"/>
  <c r="T54" i="2"/>
  <c r="R54" i="2" s="1"/>
  <c r="N55" i="2"/>
  <c r="S55" i="2"/>
  <c r="Q55" i="2" s="1"/>
  <c r="T55" i="2"/>
  <c r="R55" i="2" s="1"/>
  <c r="N56" i="2"/>
  <c r="S56" i="2"/>
  <c r="Q56" i="2" s="1"/>
  <c r="T56" i="2"/>
  <c r="R56" i="2" s="1"/>
  <c r="N57" i="2"/>
  <c r="S57" i="2"/>
  <c r="Q57" i="2" s="1"/>
  <c r="T57" i="2"/>
  <c r="R57" i="2" s="1"/>
  <c r="N58" i="2"/>
  <c r="S58" i="2"/>
  <c r="Q58" i="2" s="1"/>
  <c r="T58" i="2"/>
  <c r="R58" i="2" s="1"/>
  <c r="N59" i="2"/>
  <c r="S59" i="2"/>
  <c r="Q59" i="2" s="1"/>
  <c r="T59" i="2"/>
  <c r="R59" i="2" s="1"/>
  <c r="N60" i="2"/>
  <c r="S60" i="2"/>
  <c r="Q60" i="2" s="1"/>
  <c r="T60" i="2"/>
  <c r="R60" i="2" s="1"/>
  <c r="N61" i="2"/>
  <c r="S61" i="2"/>
  <c r="Q61" i="2" s="1"/>
  <c r="T61" i="2"/>
  <c r="R61" i="2" s="1"/>
  <c r="N62" i="2"/>
  <c r="S62" i="2"/>
  <c r="Q62" i="2" s="1"/>
  <c r="T62" i="2"/>
  <c r="R62" i="2" s="1"/>
  <c r="N63" i="2"/>
  <c r="S63" i="2"/>
  <c r="Q63" i="2" s="1"/>
  <c r="T63" i="2"/>
  <c r="R63" i="2" s="1"/>
  <c r="N64" i="2"/>
  <c r="S64" i="2"/>
  <c r="Q64" i="2" s="1"/>
  <c r="T64" i="2"/>
  <c r="R64" i="2" s="1"/>
  <c r="N65" i="2"/>
  <c r="S65" i="2"/>
  <c r="Q65" i="2" s="1"/>
  <c r="T65" i="2"/>
  <c r="R65" i="2" s="1"/>
  <c r="N66" i="2"/>
  <c r="S66" i="2"/>
  <c r="Q66" i="2" s="1"/>
  <c r="T66" i="2"/>
  <c r="R66" i="2" s="1"/>
  <c r="N67" i="2"/>
  <c r="S67" i="2"/>
  <c r="Q67" i="2" s="1"/>
  <c r="T67" i="2"/>
  <c r="R67" i="2" s="1"/>
  <c r="N68" i="2"/>
  <c r="S68" i="2"/>
  <c r="Q68" i="2" s="1"/>
  <c r="T68" i="2"/>
  <c r="R68" i="2" s="1"/>
  <c r="N69" i="2"/>
  <c r="S69" i="2"/>
  <c r="Q69" i="2" s="1"/>
  <c r="T69" i="2"/>
  <c r="R69" i="2" s="1"/>
  <c r="N70" i="2"/>
  <c r="S70" i="2"/>
  <c r="Q70" i="2" s="1"/>
  <c r="T70" i="2"/>
  <c r="R70" i="2" s="1"/>
  <c r="N71" i="2"/>
  <c r="S71" i="2"/>
  <c r="Q71" i="2" s="1"/>
  <c r="T71" i="2"/>
  <c r="R71" i="2" s="1"/>
  <c r="N72" i="2"/>
  <c r="S72" i="2"/>
  <c r="Q72" i="2" s="1"/>
  <c r="T72" i="2"/>
  <c r="R72" i="2" s="1"/>
  <c r="N73" i="2"/>
  <c r="S73" i="2"/>
  <c r="Q73" i="2" s="1"/>
  <c r="T73" i="2"/>
  <c r="R73" i="2" s="1"/>
  <c r="N74" i="2"/>
  <c r="S74" i="2"/>
  <c r="Q74" i="2" s="1"/>
  <c r="T74" i="2"/>
  <c r="R74" i="2" s="1"/>
  <c r="N75" i="2"/>
  <c r="S75" i="2"/>
  <c r="Q75" i="2" s="1"/>
  <c r="T75" i="2"/>
  <c r="R75" i="2" s="1"/>
  <c r="N76" i="2"/>
  <c r="S76" i="2"/>
  <c r="Q76" i="2" s="1"/>
  <c r="T76" i="2"/>
  <c r="R76" i="2" s="1"/>
  <c r="N77" i="2"/>
  <c r="S77" i="2"/>
  <c r="Q77" i="2" s="1"/>
  <c r="T77" i="2"/>
  <c r="R77" i="2" s="1"/>
  <c r="N78" i="2"/>
  <c r="S78" i="2"/>
  <c r="Q78" i="2" s="1"/>
  <c r="T78" i="2"/>
  <c r="R78" i="2" s="1"/>
  <c r="N79" i="2"/>
  <c r="S79" i="2"/>
  <c r="Q79" i="2" s="1"/>
  <c r="T79" i="2"/>
  <c r="R79" i="2" s="1"/>
  <c r="N80" i="2"/>
  <c r="S80" i="2"/>
  <c r="Q80" i="2" s="1"/>
  <c r="T80" i="2"/>
  <c r="R80" i="2" s="1"/>
  <c r="N81" i="2"/>
  <c r="S81" i="2"/>
  <c r="Q81" i="2" s="1"/>
  <c r="T81" i="2"/>
  <c r="R81" i="2" s="1"/>
  <c r="N82" i="2"/>
  <c r="S82" i="2"/>
  <c r="Q82" i="2" s="1"/>
  <c r="T82" i="2"/>
  <c r="R82" i="2" s="1"/>
  <c r="N83" i="2"/>
  <c r="S83" i="2"/>
  <c r="Q83" i="2" s="1"/>
  <c r="T83" i="2"/>
  <c r="R83" i="2" s="1"/>
  <c r="N84" i="2"/>
  <c r="S84" i="2"/>
  <c r="Q84" i="2" s="1"/>
  <c r="T84" i="2"/>
  <c r="R84" i="2" s="1"/>
  <c r="N85" i="2"/>
  <c r="S85" i="2"/>
  <c r="Q85" i="2" s="1"/>
  <c r="T85" i="2"/>
  <c r="R85" i="2" s="1"/>
  <c r="N86" i="2"/>
  <c r="S86" i="2"/>
  <c r="Q86" i="2" s="1"/>
  <c r="T86" i="2"/>
  <c r="R86" i="2" s="1"/>
  <c r="N87" i="2"/>
  <c r="S87" i="2"/>
  <c r="Q87" i="2" s="1"/>
  <c r="T87" i="2"/>
  <c r="R87" i="2" s="1"/>
  <c r="N88" i="2"/>
  <c r="S88" i="2"/>
  <c r="Q88" i="2" s="1"/>
  <c r="T88" i="2"/>
  <c r="R88" i="2" s="1"/>
  <c r="N89" i="2"/>
  <c r="S89" i="2"/>
  <c r="Q89" i="2" s="1"/>
  <c r="T89" i="2"/>
  <c r="R89" i="2" s="1"/>
  <c r="N90" i="2"/>
  <c r="S90" i="2"/>
  <c r="Q90" i="2" s="1"/>
  <c r="T90" i="2"/>
  <c r="R90" i="2" s="1"/>
  <c r="N91" i="2"/>
  <c r="S91" i="2"/>
  <c r="Q91" i="2" s="1"/>
  <c r="T91" i="2"/>
  <c r="R91" i="2" s="1"/>
  <c r="N92" i="2"/>
  <c r="S92" i="2"/>
  <c r="Q92" i="2" s="1"/>
  <c r="T92" i="2"/>
  <c r="R92" i="2" s="1"/>
  <c r="N93" i="2"/>
  <c r="S93" i="2"/>
  <c r="Q93" i="2" s="1"/>
  <c r="T93" i="2"/>
  <c r="R93" i="2" s="1"/>
  <c r="N94" i="2"/>
  <c r="S94" i="2"/>
  <c r="Q94" i="2" s="1"/>
  <c r="T94" i="2"/>
  <c r="R94" i="2" s="1"/>
  <c r="N95" i="2"/>
  <c r="S95" i="2"/>
  <c r="Q95" i="2" s="1"/>
  <c r="T95" i="2"/>
  <c r="R95" i="2" s="1"/>
  <c r="N96" i="2"/>
  <c r="S96" i="2"/>
  <c r="Q96" i="2" s="1"/>
  <c r="T96" i="2"/>
  <c r="R96" i="2" s="1"/>
  <c r="N97" i="2"/>
  <c r="S97" i="2"/>
  <c r="Q97" i="2" s="1"/>
  <c r="T97" i="2"/>
  <c r="R97" i="2" s="1"/>
  <c r="N98" i="2"/>
  <c r="S98" i="2"/>
  <c r="Q98" i="2" s="1"/>
  <c r="T98" i="2"/>
  <c r="R98" i="2" s="1"/>
  <c r="N99" i="2"/>
  <c r="S99" i="2"/>
  <c r="Q99" i="2" s="1"/>
  <c r="T99" i="2"/>
  <c r="R99" i="2" s="1"/>
  <c r="N100" i="2"/>
  <c r="S100" i="2"/>
  <c r="Q100" i="2" s="1"/>
  <c r="T100" i="2"/>
  <c r="R100" i="2" s="1"/>
  <c r="N101" i="2"/>
  <c r="S101" i="2"/>
  <c r="Q101" i="2" s="1"/>
  <c r="T101" i="2"/>
  <c r="R101" i="2" s="1"/>
  <c r="N102" i="2"/>
  <c r="S102" i="2"/>
  <c r="Q102" i="2" s="1"/>
  <c r="T102" i="2"/>
  <c r="R102" i="2" s="1"/>
  <c r="N103" i="2"/>
  <c r="S103" i="2"/>
  <c r="Q103" i="2" s="1"/>
  <c r="T103" i="2"/>
  <c r="R103" i="2" s="1"/>
  <c r="N104" i="2"/>
  <c r="S104" i="2"/>
  <c r="Q104" i="2" s="1"/>
  <c r="T104" i="2"/>
  <c r="R104" i="2" s="1"/>
  <c r="N105" i="2"/>
  <c r="S105" i="2"/>
  <c r="Q105" i="2" s="1"/>
  <c r="T105" i="2"/>
  <c r="R105" i="2" s="1"/>
  <c r="N106" i="2"/>
  <c r="S106" i="2"/>
  <c r="Q106" i="2" s="1"/>
  <c r="T106" i="2"/>
  <c r="R106" i="2" s="1"/>
  <c r="N107" i="2"/>
  <c r="S107" i="2"/>
  <c r="Q107" i="2" s="1"/>
  <c r="T107" i="2"/>
  <c r="R107" i="2" s="1"/>
  <c r="N108" i="2"/>
  <c r="S108" i="2"/>
  <c r="Q108" i="2" s="1"/>
  <c r="T108" i="2"/>
  <c r="R108" i="2" s="1"/>
  <c r="N109" i="2"/>
  <c r="S109" i="2"/>
  <c r="Q109" i="2" s="1"/>
  <c r="T109" i="2"/>
  <c r="R109" i="2" s="1"/>
  <c r="N110" i="2"/>
  <c r="S110" i="2"/>
  <c r="Q110" i="2" s="1"/>
  <c r="T110" i="2"/>
  <c r="R110" i="2" s="1"/>
  <c r="N111" i="2"/>
  <c r="S111" i="2"/>
  <c r="Q111" i="2" s="1"/>
  <c r="T111" i="2"/>
  <c r="R111" i="2" s="1"/>
  <c r="N112" i="2"/>
  <c r="S112" i="2"/>
  <c r="Q112" i="2" s="1"/>
  <c r="T112" i="2"/>
  <c r="R112" i="2" s="1"/>
  <c r="N113" i="2"/>
  <c r="S113" i="2"/>
  <c r="Q113" i="2" s="1"/>
  <c r="T113" i="2"/>
  <c r="R113" i="2" s="1"/>
  <c r="N114" i="2"/>
  <c r="S114" i="2"/>
  <c r="Q114" i="2" s="1"/>
  <c r="T114" i="2"/>
  <c r="R114" i="2" s="1"/>
  <c r="N115" i="2"/>
  <c r="S115" i="2"/>
  <c r="Q115" i="2" s="1"/>
  <c r="T115" i="2"/>
  <c r="R115" i="2" s="1"/>
  <c r="N116" i="2"/>
  <c r="S116" i="2"/>
  <c r="Q116" i="2" s="1"/>
  <c r="T116" i="2"/>
  <c r="R116" i="2" s="1"/>
  <c r="N117" i="2"/>
  <c r="S117" i="2"/>
  <c r="Q117" i="2" s="1"/>
  <c r="T117" i="2"/>
  <c r="R117" i="2" s="1"/>
  <c r="N118" i="2"/>
  <c r="S118" i="2"/>
  <c r="Q118" i="2" s="1"/>
  <c r="T118" i="2"/>
  <c r="R118" i="2" s="1"/>
  <c r="N119" i="2"/>
  <c r="S119" i="2"/>
  <c r="Q119" i="2" s="1"/>
  <c r="T119" i="2"/>
  <c r="R119" i="2" s="1"/>
  <c r="N120" i="2"/>
  <c r="S120" i="2"/>
  <c r="Q120" i="2" s="1"/>
  <c r="T120" i="2"/>
  <c r="R120" i="2" s="1"/>
  <c r="N121" i="2"/>
  <c r="S121" i="2"/>
  <c r="Q121" i="2" s="1"/>
  <c r="T121" i="2"/>
  <c r="R121" i="2" s="1"/>
  <c r="N122" i="2"/>
  <c r="S122" i="2"/>
  <c r="Q122" i="2" s="1"/>
  <c r="T122" i="2"/>
  <c r="R122" i="2" s="1"/>
  <c r="N123" i="2"/>
  <c r="S123" i="2"/>
  <c r="Q123" i="2" s="1"/>
  <c r="T123" i="2"/>
  <c r="R123" i="2" s="1"/>
  <c r="N124" i="2"/>
  <c r="S124" i="2"/>
  <c r="Q124" i="2" s="1"/>
  <c r="T124" i="2"/>
  <c r="R124" i="2" s="1"/>
  <c r="N125" i="2"/>
  <c r="S125" i="2"/>
  <c r="Q125" i="2" s="1"/>
  <c r="T125" i="2"/>
  <c r="R125" i="2" s="1"/>
  <c r="N126" i="2"/>
  <c r="S126" i="2"/>
  <c r="Q126" i="2" s="1"/>
  <c r="T126" i="2"/>
  <c r="R126" i="2" s="1"/>
  <c r="N127" i="2"/>
  <c r="S127" i="2"/>
  <c r="Q127" i="2" s="1"/>
  <c r="T127" i="2"/>
  <c r="R127" i="2" s="1"/>
  <c r="N128" i="2"/>
  <c r="S128" i="2"/>
  <c r="Q128" i="2" s="1"/>
  <c r="T128" i="2"/>
  <c r="R128" i="2" s="1"/>
  <c r="N129" i="2"/>
  <c r="S129" i="2"/>
  <c r="Q129" i="2" s="1"/>
  <c r="T129" i="2"/>
  <c r="R129" i="2" s="1"/>
  <c r="N130" i="2"/>
  <c r="S130" i="2"/>
  <c r="Q130" i="2" s="1"/>
  <c r="T130" i="2"/>
  <c r="R130" i="2" s="1"/>
  <c r="N131" i="2"/>
  <c r="S131" i="2"/>
  <c r="Q131" i="2" s="1"/>
  <c r="T131" i="2"/>
  <c r="R131" i="2" s="1"/>
  <c r="N132" i="2"/>
  <c r="S132" i="2"/>
  <c r="Q132" i="2" s="1"/>
  <c r="T132" i="2"/>
  <c r="R132" i="2" s="1"/>
  <c r="N133" i="2"/>
  <c r="S133" i="2"/>
  <c r="Q133" i="2" s="1"/>
  <c r="T133" i="2"/>
  <c r="R133" i="2" s="1"/>
  <c r="N134" i="2"/>
  <c r="S134" i="2"/>
  <c r="Q134" i="2" s="1"/>
  <c r="T134" i="2"/>
  <c r="R134" i="2" s="1"/>
  <c r="N135" i="2"/>
  <c r="S135" i="2"/>
  <c r="Q135" i="2" s="1"/>
  <c r="T135" i="2"/>
  <c r="R135" i="2" s="1"/>
  <c r="N136" i="2"/>
  <c r="S136" i="2"/>
  <c r="Q136" i="2" s="1"/>
  <c r="T136" i="2"/>
  <c r="R136" i="2" s="1"/>
  <c r="N137" i="2"/>
  <c r="S137" i="2"/>
  <c r="Q137" i="2" s="1"/>
  <c r="T137" i="2"/>
  <c r="R137" i="2" s="1"/>
  <c r="N138" i="2"/>
  <c r="S138" i="2"/>
  <c r="Q138" i="2" s="1"/>
  <c r="T138" i="2"/>
  <c r="R138" i="2" s="1"/>
  <c r="N139" i="2"/>
  <c r="S139" i="2"/>
  <c r="Q139" i="2" s="1"/>
  <c r="T139" i="2"/>
  <c r="R139" i="2" s="1"/>
  <c r="N140" i="2"/>
  <c r="S140" i="2"/>
  <c r="Q140" i="2" s="1"/>
  <c r="T140" i="2"/>
  <c r="R140" i="2" s="1"/>
  <c r="N141" i="2"/>
  <c r="S141" i="2"/>
  <c r="Q141" i="2" s="1"/>
  <c r="T141" i="2"/>
  <c r="R141" i="2" s="1"/>
  <c r="N142" i="2"/>
  <c r="S142" i="2"/>
  <c r="Q142" i="2" s="1"/>
  <c r="T142" i="2"/>
  <c r="R142" i="2" s="1"/>
  <c r="N143" i="2"/>
  <c r="S143" i="2"/>
  <c r="Q143" i="2" s="1"/>
  <c r="T143" i="2"/>
  <c r="R143" i="2" s="1"/>
  <c r="N144" i="2"/>
  <c r="S144" i="2"/>
  <c r="Q144" i="2" s="1"/>
  <c r="T144" i="2"/>
  <c r="R144" i="2" s="1"/>
  <c r="N145" i="2"/>
  <c r="S145" i="2"/>
  <c r="Q145" i="2" s="1"/>
  <c r="T145" i="2"/>
  <c r="R145" i="2" s="1"/>
  <c r="N146" i="2"/>
  <c r="S146" i="2"/>
  <c r="Q146" i="2" s="1"/>
  <c r="T146" i="2"/>
  <c r="R146" i="2" s="1"/>
  <c r="N147" i="2"/>
  <c r="S147" i="2"/>
  <c r="Q147" i="2" s="1"/>
  <c r="T147" i="2"/>
  <c r="R147" i="2" s="1"/>
  <c r="N148" i="2"/>
  <c r="S148" i="2"/>
  <c r="Q148" i="2" s="1"/>
  <c r="T148" i="2"/>
  <c r="R148" i="2" s="1"/>
  <c r="N149" i="2"/>
  <c r="S149" i="2"/>
  <c r="Q149" i="2" s="1"/>
  <c r="T149" i="2"/>
  <c r="R149" i="2" s="1"/>
  <c r="N150" i="2"/>
  <c r="S150" i="2"/>
  <c r="Q150" i="2" s="1"/>
  <c r="T150" i="2"/>
  <c r="R150" i="2" s="1"/>
  <c r="N151" i="2"/>
  <c r="S151" i="2"/>
  <c r="Q151" i="2" s="1"/>
  <c r="T151" i="2"/>
  <c r="R151" i="2" s="1"/>
  <c r="N152" i="2"/>
  <c r="S152" i="2"/>
  <c r="Q152" i="2" s="1"/>
  <c r="T152" i="2"/>
  <c r="R152" i="2" s="1"/>
  <c r="N153" i="2"/>
  <c r="S153" i="2"/>
  <c r="Q153" i="2" s="1"/>
  <c r="T153" i="2"/>
  <c r="R153" i="2" s="1"/>
  <c r="N154" i="2"/>
  <c r="S154" i="2"/>
  <c r="Q154" i="2" s="1"/>
  <c r="T154" i="2"/>
  <c r="R154" i="2" s="1"/>
  <c r="N155" i="2"/>
  <c r="S155" i="2"/>
  <c r="Q155" i="2" s="1"/>
  <c r="T155" i="2"/>
  <c r="R155" i="2" s="1"/>
  <c r="N156" i="2"/>
  <c r="S156" i="2"/>
  <c r="Q156" i="2" s="1"/>
  <c r="T156" i="2"/>
  <c r="R156" i="2" s="1"/>
  <c r="N157" i="2"/>
  <c r="S157" i="2"/>
  <c r="Q157" i="2" s="1"/>
  <c r="T157" i="2"/>
  <c r="R157" i="2" s="1"/>
  <c r="N158" i="2"/>
  <c r="S158" i="2"/>
  <c r="Q158" i="2" s="1"/>
  <c r="T158" i="2"/>
  <c r="R158" i="2" s="1"/>
  <c r="N159" i="2"/>
  <c r="S159" i="2"/>
  <c r="Q159" i="2" s="1"/>
  <c r="T159" i="2"/>
  <c r="R159" i="2" s="1"/>
  <c r="N160" i="2"/>
  <c r="S160" i="2"/>
  <c r="Q160" i="2" s="1"/>
  <c r="T160" i="2"/>
  <c r="R160" i="2" s="1"/>
  <c r="N161" i="2"/>
  <c r="S161" i="2"/>
  <c r="Q161" i="2" s="1"/>
  <c r="T161" i="2"/>
  <c r="R161" i="2" s="1"/>
  <c r="N162" i="2"/>
  <c r="S162" i="2"/>
  <c r="Q162" i="2" s="1"/>
  <c r="T162" i="2"/>
  <c r="R162" i="2" s="1"/>
  <c r="N163" i="2"/>
  <c r="S163" i="2"/>
  <c r="Q163" i="2" s="1"/>
  <c r="T163" i="2"/>
  <c r="R163" i="2" s="1"/>
  <c r="N164" i="2"/>
  <c r="S164" i="2"/>
  <c r="Q164" i="2" s="1"/>
  <c r="T164" i="2"/>
  <c r="R164" i="2" s="1"/>
  <c r="N165" i="2"/>
  <c r="S165" i="2"/>
  <c r="Q165" i="2" s="1"/>
  <c r="T165" i="2"/>
  <c r="R165" i="2" s="1"/>
  <c r="N166" i="2"/>
  <c r="S166" i="2"/>
  <c r="Q166" i="2" s="1"/>
  <c r="T166" i="2"/>
  <c r="R166" i="2" s="1"/>
  <c r="N167" i="2"/>
  <c r="S167" i="2"/>
  <c r="Q167" i="2" s="1"/>
  <c r="T167" i="2"/>
  <c r="R167" i="2" s="1"/>
  <c r="N168" i="2"/>
  <c r="S168" i="2"/>
  <c r="Q168" i="2" s="1"/>
  <c r="T168" i="2"/>
  <c r="R168" i="2" s="1"/>
  <c r="N169" i="2"/>
  <c r="S169" i="2"/>
  <c r="Q169" i="2" s="1"/>
  <c r="T169" i="2"/>
  <c r="R169" i="2" s="1"/>
  <c r="N170" i="2"/>
  <c r="S170" i="2"/>
  <c r="Q170" i="2" s="1"/>
  <c r="T170" i="2"/>
  <c r="R170" i="2" s="1"/>
  <c r="N171" i="2"/>
  <c r="S171" i="2"/>
  <c r="Q171" i="2" s="1"/>
  <c r="T171" i="2"/>
  <c r="R171" i="2" s="1"/>
  <c r="N172" i="2"/>
  <c r="S172" i="2"/>
  <c r="Q172" i="2" s="1"/>
  <c r="T172" i="2"/>
  <c r="R172" i="2" s="1"/>
  <c r="N173" i="2"/>
  <c r="S173" i="2"/>
  <c r="Q173" i="2" s="1"/>
  <c r="T173" i="2"/>
  <c r="R173" i="2" s="1"/>
  <c r="N174" i="2"/>
  <c r="S174" i="2"/>
  <c r="Q174" i="2" s="1"/>
  <c r="T174" i="2"/>
  <c r="R174" i="2" s="1"/>
  <c r="N175" i="2"/>
  <c r="S175" i="2"/>
  <c r="Q175" i="2" s="1"/>
  <c r="T175" i="2"/>
  <c r="R175" i="2" s="1"/>
  <c r="N176" i="2"/>
  <c r="S176" i="2"/>
  <c r="Q176" i="2" s="1"/>
  <c r="T176" i="2"/>
  <c r="R176" i="2" s="1"/>
  <c r="N177" i="2"/>
  <c r="S177" i="2"/>
  <c r="Q177" i="2" s="1"/>
  <c r="T177" i="2"/>
  <c r="R177" i="2" s="1"/>
  <c r="N178" i="2"/>
  <c r="S178" i="2"/>
  <c r="Q178" i="2" s="1"/>
  <c r="T178" i="2"/>
  <c r="R178" i="2" s="1"/>
  <c r="N179" i="2"/>
  <c r="S179" i="2"/>
  <c r="Q179" i="2" s="1"/>
  <c r="T179" i="2"/>
  <c r="R179" i="2" s="1"/>
  <c r="N180" i="2"/>
  <c r="S180" i="2"/>
  <c r="Q180" i="2" s="1"/>
  <c r="T180" i="2"/>
  <c r="R180" i="2" s="1"/>
  <c r="N181" i="2"/>
  <c r="S181" i="2"/>
  <c r="Q181" i="2" s="1"/>
  <c r="T181" i="2"/>
  <c r="R181" i="2" s="1"/>
  <c r="N182" i="2"/>
  <c r="S182" i="2"/>
  <c r="Q182" i="2" s="1"/>
  <c r="T182" i="2"/>
  <c r="R182" i="2" s="1"/>
  <c r="N183" i="2"/>
  <c r="S183" i="2"/>
  <c r="Q183" i="2" s="1"/>
  <c r="T183" i="2"/>
  <c r="R183" i="2" s="1"/>
  <c r="N184" i="2"/>
  <c r="S184" i="2"/>
  <c r="Q184" i="2" s="1"/>
  <c r="T184" i="2"/>
  <c r="R184" i="2" s="1"/>
  <c r="N185" i="2"/>
  <c r="S185" i="2"/>
  <c r="Q185" i="2" s="1"/>
  <c r="T185" i="2"/>
  <c r="R185" i="2" s="1"/>
  <c r="N186" i="2"/>
  <c r="S186" i="2"/>
  <c r="Q186" i="2" s="1"/>
  <c r="T186" i="2"/>
  <c r="R186" i="2" s="1"/>
  <c r="N187" i="2"/>
  <c r="S187" i="2"/>
  <c r="Q187" i="2" s="1"/>
  <c r="T187" i="2"/>
  <c r="R187" i="2" s="1"/>
  <c r="N188" i="2"/>
  <c r="S188" i="2"/>
  <c r="Q188" i="2" s="1"/>
  <c r="T188" i="2"/>
  <c r="R188" i="2" s="1"/>
  <c r="N189" i="2"/>
  <c r="S189" i="2"/>
  <c r="Q189" i="2" s="1"/>
  <c r="T189" i="2"/>
  <c r="R189" i="2" s="1"/>
  <c r="N190" i="2"/>
  <c r="S190" i="2"/>
  <c r="Q190" i="2" s="1"/>
  <c r="T190" i="2"/>
  <c r="R190" i="2" s="1"/>
  <c r="N191" i="2"/>
  <c r="S191" i="2"/>
  <c r="Q191" i="2" s="1"/>
  <c r="T191" i="2"/>
  <c r="R191" i="2" s="1"/>
  <c r="N192" i="2"/>
  <c r="S192" i="2"/>
  <c r="Q192" i="2" s="1"/>
  <c r="T192" i="2"/>
  <c r="R192" i="2" s="1"/>
  <c r="N193" i="2"/>
  <c r="S193" i="2"/>
  <c r="Q193" i="2" s="1"/>
  <c r="T193" i="2"/>
  <c r="R193" i="2" s="1"/>
  <c r="N194" i="2"/>
  <c r="S194" i="2"/>
  <c r="Q194" i="2" s="1"/>
  <c r="T194" i="2"/>
  <c r="R194" i="2" s="1"/>
  <c r="N195" i="2"/>
  <c r="S195" i="2"/>
  <c r="Q195" i="2" s="1"/>
  <c r="T195" i="2"/>
  <c r="R195" i="2" s="1"/>
  <c r="N196" i="2"/>
  <c r="S196" i="2"/>
  <c r="Q196" i="2" s="1"/>
  <c r="T196" i="2"/>
  <c r="R196" i="2" s="1"/>
  <c r="N197" i="2"/>
  <c r="S197" i="2"/>
  <c r="Q197" i="2" s="1"/>
  <c r="T197" i="2"/>
  <c r="R197" i="2" s="1"/>
  <c r="N198" i="2"/>
  <c r="S198" i="2"/>
  <c r="Q198" i="2" s="1"/>
  <c r="T198" i="2"/>
  <c r="R198" i="2" s="1"/>
  <c r="N199" i="2"/>
  <c r="S199" i="2"/>
  <c r="Q199" i="2" s="1"/>
  <c r="T199" i="2"/>
  <c r="R199" i="2" s="1"/>
  <c r="N200" i="2"/>
  <c r="S200" i="2"/>
  <c r="Q200" i="2" s="1"/>
  <c r="T200" i="2"/>
  <c r="R200" i="2" s="1"/>
  <c r="N201" i="2"/>
  <c r="S201" i="2"/>
  <c r="Q201" i="2" s="1"/>
  <c r="T201" i="2"/>
  <c r="R201" i="2" s="1"/>
  <c r="N202" i="2"/>
  <c r="S202" i="2"/>
  <c r="Q202" i="2" s="1"/>
  <c r="T202" i="2"/>
  <c r="R202" i="2" s="1"/>
  <c r="N203" i="2"/>
  <c r="S203" i="2"/>
  <c r="Q203" i="2" s="1"/>
  <c r="T203" i="2"/>
  <c r="R203" i="2" s="1"/>
  <c r="N204" i="2"/>
  <c r="S204" i="2"/>
  <c r="Q204" i="2" s="1"/>
  <c r="T204" i="2"/>
  <c r="R204" i="2" s="1"/>
  <c r="N205" i="2"/>
  <c r="S205" i="2"/>
  <c r="Q205" i="2" s="1"/>
  <c r="T205" i="2"/>
  <c r="R205" i="2" s="1"/>
  <c r="N206" i="2"/>
  <c r="S206" i="2"/>
  <c r="Q206" i="2" s="1"/>
  <c r="T206" i="2"/>
  <c r="R206" i="2" s="1"/>
  <c r="N207" i="2"/>
  <c r="S207" i="2"/>
  <c r="Q207" i="2" s="1"/>
  <c r="T207" i="2"/>
  <c r="R207" i="2" s="1"/>
  <c r="N208" i="2"/>
  <c r="S208" i="2"/>
  <c r="Q208" i="2" s="1"/>
  <c r="T208" i="2"/>
  <c r="R208" i="2" s="1"/>
  <c r="N209" i="2"/>
  <c r="S209" i="2"/>
  <c r="Q209" i="2" s="1"/>
  <c r="T209" i="2"/>
  <c r="R209" i="2" s="1"/>
  <c r="N210" i="2"/>
  <c r="S210" i="2"/>
  <c r="Q210" i="2" s="1"/>
  <c r="T210" i="2"/>
  <c r="R210" i="2" s="1"/>
  <c r="N211" i="2"/>
  <c r="S211" i="2"/>
  <c r="Q211" i="2" s="1"/>
  <c r="T211" i="2"/>
  <c r="R211" i="2" s="1"/>
  <c r="N212" i="2"/>
  <c r="S212" i="2"/>
  <c r="Q212" i="2" s="1"/>
  <c r="T212" i="2"/>
  <c r="R212" i="2" s="1"/>
  <c r="N213" i="2"/>
  <c r="S213" i="2"/>
  <c r="Q213" i="2" s="1"/>
  <c r="T213" i="2"/>
  <c r="R213" i="2" s="1"/>
  <c r="N214" i="2"/>
  <c r="S214" i="2"/>
  <c r="Q214" i="2" s="1"/>
  <c r="T214" i="2"/>
  <c r="R214" i="2" s="1"/>
  <c r="N215" i="2"/>
  <c r="S215" i="2"/>
  <c r="Q215" i="2" s="1"/>
  <c r="T215" i="2"/>
  <c r="R215" i="2" s="1"/>
  <c r="N216" i="2"/>
  <c r="S216" i="2"/>
  <c r="Q216" i="2" s="1"/>
  <c r="T216" i="2"/>
  <c r="R216" i="2" s="1"/>
  <c r="N217" i="2"/>
  <c r="S217" i="2"/>
  <c r="Q217" i="2" s="1"/>
  <c r="T217" i="2"/>
  <c r="R217" i="2" s="1"/>
  <c r="N218" i="2"/>
  <c r="S218" i="2"/>
  <c r="Q218" i="2" s="1"/>
  <c r="T218" i="2"/>
  <c r="R218" i="2" s="1"/>
  <c r="N219" i="2"/>
  <c r="S219" i="2"/>
  <c r="Q219" i="2" s="1"/>
  <c r="T219" i="2"/>
  <c r="R219" i="2" s="1"/>
  <c r="N220" i="2"/>
  <c r="S220" i="2"/>
  <c r="Q220" i="2" s="1"/>
  <c r="T220" i="2"/>
  <c r="R220" i="2" s="1"/>
  <c r="N221" i="2"/>
  <c r="S221" i="2"/>
  <c r="Q221" i="2" s="1"/>
  <c r="T221" i="2"/>
  <c r="R221" i="2" s="1"/>
  <c r="N222" i="2"/>
  <c r="S222" i="2"/>
  <c r="Q222" i="2" s="1"/>
  <c r="T222" i="2"/>
  <c r="R222" i="2" s="1"/>
  <c r="N223" i="2"/>
  <c r="S223" i="2"/>
  <c r="Q223" i="2" s="1"/>
  <c r="T223" i="2"/>
  <c r="R223" i="2" s="1"/>
  <c r="N224" i="2"/>
  <c r="S224" i="2"/>
  <c r="Q224" i="2" s="1"/>
  <c r="T224" i="2"/>
  <c r="R224" i="2" s="1"/>
  <c r="N225" i="2"/>
  <c r="S225" i="2"/>
  <c r="Q225" i="2" s="1"/>
  <c r="T225" i="2"/>
  <c r="R225" i="2" s="1"/>
  <c r="N226" i="2"/>
  <c r="S226" i="2"/>
  <c r="Q226" i="2" s="1"/>
  <c r="T226" i="2"/>
  <c r="R226" i="2" s="1"/>
  <c r="N227" i="2"/>
  <c r="S227" i="2"/>
  <c r="Q227" i="2" s="1"/>
  <c r="T227" i="2"/>
  <c r="R227" i="2" s="1"/>
  <c r="N228" i="2"/>
  <c r="S228" i="2"/>
  <c r="Q228" i="2" s="1"/>
  <c r="T228" i="2"/>
  <c r="R228" i="2" s="1"/>
  <c r="N229" i="2"/>
  <c r="S229" i="2"/>
  <c r="Q229" i="2" s="1"/>
  <c r="T229" i="2"/>
  <c r="R229" i="2" s="1"/>
  <c r="N230" i="2"/>
  <c r="S230" i="2"/>
  <c r="Q230" i="2" s="1"/>
  <c r="T230" i="2"/>
  <c r="R230" i="2" s="1"/>
  <c r="N231" i="2"/>
  <c r="S231" i="2"/>
  <c r="Q231" i="2" s="1"/>
  <c r="T231" i="2"/>
  <c r="R231" i="2" s="1"/>
  <c r="N232" i="2"/>
  <c r="S232" i="2"/>
  <c r="Q232" i="2" s="1"/>
  <c r="T232" i="2"/>
  <c r="R232" i="2" s="1"/>
  <c r="N233" i="2"/>
  <c r="S233" i="2"/>
  <c r="Q233" i="2" s="1"/>
  <c r="T233" i="2"/>
  <c r="R233" i="2" s="1"/>
  <c r="N234" i="2"/>
  <c r="S234" i="2"/>
  <c r="Q234" i="2" s="1"/>
  <c r="T234" i="2"/>
  <c r="R234" i="2" s="1"/>
  <c r="N235" i="2"/>
  <c r="S235" i="2"/>
  <c r="Q235" i="2" s="1"/>
  <c r="T235" i="2"/>
  <c r="R235" i="2" s="1"/>
  <c r="N236" i="2"/>
  <c r="S236" i="2"/>
  <c r="Q236" i="2" s="1"/>
  <c r="T236" i="2"/>
  <c r="R236" i="2" s="1"/>
  <c r="N237" i="2"/>
  <c r="S237" i="2"/>
  <c r="Q237" i="2" s="1"/>
  <c r="T237" i="2"/>
  <c r="R237" i="2" s="1"/>
  <c r="N238" i="2"/>
  <c r="S238" i="2"/>
  <c r="Q238" i="2" s="1"/>
  <c r="T238" i="2"/>
  <c r="R238" i="2" s="1"/>
  <c r="N239" i="2"/>
  <c r="S239" i="2"/>
  <c r="Q239" i="2" s="1"/>
  <c r="T239" i="2"/>
  <c r="R239" i="2" s="1"/>
  <c r="N240" i="2"/>
  <c r="S240" i="2"/>
  <c r="Q240" i="2" s="1"/>
  <c r="T240" i="2"/>
  <c r="R240" i="2" s="1"/>
  <c r="N241" i="2"/>
  <c r="S241" i="2"/>
  <c r="Q241" i="2" s="1"/>
  <c r="T241" i="2"/>
  <c r="R241" i="2" s="1"/>
  <c r="N242" i="2"/>
  <c r="S242" i="2"/>
  <c r="Q242" i="2" s="1"/>
  <c r="T242" i="2"/>
  <c r="R242" i="2" s="1"/>
  <c r="N243" i="2"/>
  <c r="S243" i="2"/>
  <c r="Q243" i="2" s="1"/>
  <c r="T243" i="2"/>
  <c r="R243" i="2" s="1"/>
  <c r="N244" i="2"/>
  <c r="S244" i="2"/>
  <c r="Q244" i="2" s="1"/>
  <c r="T244" i="2"/>
  <c r="R244" i="2" s="1"/>
  <c r="N245" i="2"/>
  <c r="S245" i="2"/>
  <c r="Q245" i="2" s="1"/>
  <c r="T245" i="2"/>
  <c r="R245" i="2" s="1"/>
  <c r="N246" i="2"/>
  <c r="S246" i="2"/>
  <c r="Q246" i="2" s="1"/>
  <c r="T246" i="2"/>
  <c r="R246" i="2" s="1"/>
  <c r="N247" i="2"/>
  <c r="S247" i="2"/>
  <c r="Q247" i="2" s="1"/>
  <c r="T247" i="2"/>
  <c r="R247" i="2" s="1"/>
  <c r="N248" i="2"/>
  <c r="S248" i="2"/>
  <c r="Q248" i="2" s="1"/>
  <c r="T248" i="2"/>
  <c r="R248" i="2" s="1"/>
  <c r="N249" i="2"/>
  <c r="S249" i="2"/>
  <c r="Q249" i="2" s="1"/>
  <c r="T249" i="2"/>
  <c r="R249" i="2" s="1"/>
  <c r="N250" i="2"/>
  <c r="S250" i="2"/>
  <c r="Q250" i="2" s="1"/>
  <c r="T250" i="2"/>
  <c r="R250" i="2" s="1"/>
  <c r="N251" i="2"/>
  <c r="S251" i="2"/>
  <c r="Q251" i="2" s="1"/>
  <c r="T251" i="2"/>
  <c r="R251" i="2" s="1"/>
  <c r="N252" i="2"/>
  <c r="S252" i="2"/>
  <c r="Q252" i="2" s="1"/>
  <c r="T252" i="2"/>
  <c r="R252" i="2" s="1"/>
  <c r="N253" i="2"/>
  <c r="S253" i="2"/>
  <c r="Q253" i="2" s="1"/>
  <c r="T253" i="2"/>
  <c r="R253" i="2" s="1"/>
  <c r="N254" i="2"/>
  <c r="S254" i="2"/>
  <c r="Q254" i="2" s="1"/>
  <c r="T254" i="2"/>
  <c r="R254" i="2" s="1"/>
  <c r="N255" i="2"/>
  <c r="S255" i="2"/>
  <c r="Q255" i="2" s="1"/>
  <c r="T255" i="2"/>
  <c r="R255" i="2" s="1"/>
  <c r="N256" i="2"/>
  <c r="S256" i="2"/>
  <c r="Q256" i="2" s="1"/>
  <c r="T256" i="2"/>
  <c r="R256" i="2" s="1"/>
  <c r="N257" i="2"/>
  <c r="S257" i="2"/>
  <c r="Q257" i="2" s="1"/>
  <c r="T257" i="2"/>
  <c r="R257" i="2" s="1"/>
  <c r="N258" i="2"/>
  <c r="S258" i="2"/>
  <c r="Q258" i="2" s="1"/>
  <c r="T258" i="2"/>
  <c r="R258" i="2" s="1"/>
  <c r="N259" i="2"/>
  <c r="S259" i="2"/>
  <c r="Q259" i="2" s="1"/>
  <c r="T259" i="2"/>
  <c r="R259" i="2" s="1"/>
  <c r="N260" i="2"/>
  <c r="S260" i="2"/>
  <c r="Q260" i="2" s="1"/>
  <c r="T260" i="2"/>
  <c r="R260" i="2" s="1"/>
  <c r="N261" i="2"/>
  <c r="S261" i="2"/>
  <c r="Q261" i="2" s="1"/>
  <c r="T261" i="2"/>
  <c r="R261" i="2" s="1"/>
  <c r="N262" i="2"/>
  <c r="S262" i="2"/>
  <c r="Q262" i="2" s="1"/>
  <c r="T262" i="2"/>
  <c r="R262" i="2" s="1"/>
  <c r="N263" i="2"/>
  <c r="S263" i="2"/>
  <c r="Q263" i="2" s="1"/>
  <c r="T263" i="2"/>
  <c r="R263" i="2" s="1"/>
  <c r="N264" i="2"/>
  <c r="S264" i="2"/>
  <c r="Q264" i="2" s="1"/>
  <c r="T264" i="2"/>
  <c r="R264" i="2" s="1"/>
  <c r="N265" i="2"/>
  <c r="S265" i="2"/>
  <c r="Q265" i="2" s="1"/>
  <c r="T265" i="2"/>
  <c r="R265" i="2" s="1"/>
  <c r="N266" i="2"/>
  <c r="S266" i="2"/>
  <c r="Q266" i="2" s="1"/>
  <c r="T266" i="2"/>
  <c r="R266" i="2" s="1"/>
  <c r="N267" i="2"/>
  <c r="S267" i="2"/>
  <c r="Q267" i="2" s="1"/>
  <c r="T267" i="2"/>
  <c r="R267" i="2" s="1"/>
  <c r="N268" i="2"/>
  <c r="S268" i="2"/>
  <c r="Q268" i="2" s="1"/>
  <c r="T268" i="2"/>
  <c r="R268" i="2" s="1"/>
  <c r="N269" i="2"/>
  <c r="S269" i="2"/>
  <c r="Q269" i="2" s="1"/>
  <c r="T269" i="2"/>
  <c r="R269" i="2" s="1"/>
  <c r="N270" i="2"/>
  <c r="S270" i="2"/>
  <c r="Q270" i="2" s="1"/>
  <c r="T270" i="2"/>
  <c r="R270" i="2" s="1"/>
  <c r="N271" i="2"/>
  <c r="S271" i="2"/>
  <c r="Q271" i="2" s="1"/>
  <c r="T271" i="2"/>
  <c r="R271" i="2" s="1"/>
  <c r="N272" i="2"/>
  <c r="S272" i="2"/>
  <c r="Q272" i="2" s="1"/>
  <c r="T272" i="2"/>
  <c r="R272" i="2" s="1"/>
  <c r="N273" i="2"/>
  <c r="S273" i="2"/>
  <c r="Q273" i="2" s="1"/>
  <c r="T273" i="2"/>
  <c r="R273" i="2" s="1"/>
  <c r="N274" i="2"/>
  <c r="S274" i="2"/>
  <c r="Q274" i="2" s="1"/>
  <c r="T274" i="2"/>
  <c r="R274" i="2" s="1"/>
  <c r="N275" i="2"/>
  <c r="S275" i="2"/>
  <c r="Q275" i="2" s="1"/>
  <c r="T275" i="2"/>
  <c r="R275" i="2" s="1"/>
  <c r="N276" i="2"/>
  <c r="S276" i="2"/>
  <c r="Q276" i="2" s="1"/>
  <c r="T276" i="2"/>
  <c r="R276" i="2" s="1"/>
  <c r="N277" i="2"/>
  <c r="S277" i="2"/>
  <c r="Q277" i="2" s="1"/>
  <c r="T277" i="2"/>
  <c r="R277" i="2" s="1"/>
  <c r="N278" i="2"/>
  <c r="S278" i="2"/>
  <c r="Q278" i="2" s="1"/>
  <c r="T278" i="2"/>
  <c r="R278" i="2" s="1"/>
  <c r="N279" i="2"/>
  <c r="S279" i="2"/>
  <c r="Q279" i="2" s="1"/>
  <c r="T279" i="2"/>
  <c r="R279" i="2" s="1"/>
  <c r="N280" i="2"/>
  <c r="S280" i="2"/>
  <c r="Q280" i="2" s="1"/>
  <c r="T280" i="2"/>
  <c r="R280" i="2" s="1"/>
  <c r="N281" i="2"/>
  <c r="S281" i="2"/>
  <c r="Q281" i="2" s="1"/>
  <c r="T281" i="2"/>
  <c r="R281" i="2" s="1"/>
  <c r="N282" i="2"/>
  <c r="S282" i="2"/>
  <c r="Q282" i="2" s="1"/>
  <c r="T282" i="2"/>
  <c r="R282" i="2" s="1"/>
  <c r="N283" i="2"/>
  <c r="S283" i="2"/>
  <c r="Q283" i="2" s="1"/>
  <c r="T283" i="2"/>
  <c r="R283" i="2" s="1"/>
  <c r="N284" i="2"/>
  <c r="S284" i="2"/>
  <c r="Q284" i="2" s="1"/>
  <c r="T284" i="2"/>
  <c r="R284" i="2" s="1"/>
  <c r="N285" i="2"/>
  <c r="S285" i="2"/>
  <c r="Q285" i="2" s="1"/>
  <c r="T285" i="2"/>
  <c r="R285" i="2" s="1"/>
  <c r="N286" i="2"/>
  <c r="S286" i="2"/>
  <c r="Q286" i="2" s="1"/>
  <c r="T286" i="2"/>
  <c r="R286" i="2" s="1"/>
  <c r="N287" i="2"/>
  <c r="S287" i="2"/>
  <c r="Q287" i="2" s="1"/>
  <c r="T287" i="2"/>
  <c r="R287" i="2" s="1"/>
  <c r="N288" i="2"/>
  <c r="S288" i="2"/>
  <c r="Q288" i="2" s="1"/>
  <c r="T288" i="2"/>
  <c r="R288" i="2" s="1"/>
  <c r="N289" i="2"/>
  <c r="S289" i="2"/>
  <c r="Q289" i="2" s="1"/>
  <c r="T289" i="2"/>
  <c r="R289" i="2" s="1"/>
  <c r="N290" i="2"/>
  <c r="S290" i="2"/>
  <c r="Q290" i="2" s="1"/>
  <c r="T290" i="2"/>
  <c r="R290" i="2" s="1"/>
  <c r="N291" i="2"/>
  <c r="S291" i="2"/>
  <c r="Q291" i="2" s="1"/>
  <c r="T291" i="2"/>
  <c r="R291" i="2" s="1"/>
  <c r="N292" i="2"/>
  <c r="S292" i="2"/>
  <c r="Q292" i="2" s="1"/>
  <c r="T292" i="2"/>
  <c r="R292" i="2" s="1"/>
  <c r="N293" i="2"/>
  <c r="S293" i="2"/>
  <c r="Q293" i="2" s="1"/>
  <c r="T293" i="2"/>
  <c r="R293" i="2" s="1"/>
  <c r="N294" i="2"/>
  <c r="S294" i="2"/>
  <c r="Q294" i="2" s="1"/>
  <c r="T294" i="2"/>
  <c r="R294" i="2" s="1"/>
  <c r="N295" i="2"/>
  <c r="S295" i="2"/>
  <c r="Q295" i="2" s="1"/>
  <c r="T295" i="2"/>
  <c r="R295" i="2" s="1"/>
  <c r="N296" i="2"/>
  <c r="S296" i="2"/>
  <c r="Q296" i="2" s="1"/>
  <c r="T296" i="2"/>
  <c r="R296" i="2" s="1"/>
  <c r="N297" i="2"/>
  <c r="S297" i="2"/>
  <c r="Q297" i="2" s="1"/>
  <c r="T297" i="2"/>
  <c r="R297" i="2" s="1"/>
  <c r="N298" i="2"/>
  <c r="S298" i="2"/>
  <c r="Q298" i="2" s="1"/>
  <c r="T298" i="2"/>
  <c r="R298" i="2" s="1"/>
  <c r="N299" i="2"/>
  <c r="S299" i="2"/>
  <c r="Q299" i="2" s="1"/>
  <c r="T299" i="2"/>
  <c r="R299" i="2" s="1"/>
  <c r="N300" i="2"/>
  <c r="S300" i="2"/>
  <c r="Q300" i="2" s="1"/>
  <c r="T300" i="2"/>
  <c r="R300" i="2" s="1"/>
  <c r="N301" i="2"/>
  <c r="S301" i="2"/>
  <c r="Q301" i="2" s="1"/>
  <c r="T301" i="2"/>
  <c r="R301" i="2" s="1"/>
  <c r="N302" i="2"/>
  <c r="S302" i="2"/>
  <c r="Q302" i="2" s="1"/>
  <c r="T302" i="2"/>
  <c r="R302" i="2" s="1"/>
  <c r="N303" i="2"/>
  <c r="S303" i="2"/>
  <c r="Q303" i="2" s="1"/>
  <c r="T303" i="2"/>
  <c r="R303" i="2" s="1"/>
  <c r="N304" i="2"/>
  <c r="S304" i="2"/>
  <c r="Q304" i="2" s="1"/>
  <c r="T304" i="2"/>
  <c r="R304" i="2" s="1"/>
  <c r="N305" i="2"/>
  <c r="S305" i="2"/>
  <c r="Q305" i="2" s="1"/>
  <c r="T305" i="2"/>
  <c r="R305" i="2" s="1"/>
  <c r="N306" i="2"/>
  <c r="S306" i="2"/>
  <c r="Q306" i="2" s="1"/>
  <c r="T306" i="2"/>
  <c r="R306" i="2" s="1"/>
  <c r="N307" i="2"/>
  <c r="S307" i="2"/>
  <c r="Q307" i="2" s="1"/>
  <c r="T307" i="2"/>
  <c r="R307" i="2" s="1"/>
  <c r="N308" i="2"/>
  <c r="S308" i="2"/>
  <c r="Q308" i="2" s="1"/>
  <c r="T308" i="2"/>
  <c r="R308" i="2" s="1"/>
  <c r="N309" i="2"/>
  <c r="S309" i="2"/>
  <c r="Q309" i="2" s="1"/>
  <c r="T309" i="2"/>
  <c r="R309" i="2" s="1"/>
  <c r="N310" i="2"/>
  <c r="S310" i="2"/>
  <c r="Q310" i="2" s="1"/>
  <c r="T310" i="2"/>
  <c r="R310" i="2" s="1"/>
  <c r="N311" i="2"/>
  <c r="S311" i="2"/>
  <c r="Q311" i="2" s="1"/>
  <c r="T311" i="2"/>
  <c r="R311" i="2" s="1"/>
  <c r="N312" i="2"/>
  <c r="S312" i="2"/>
  <c r="Q312" i="2" s="1"/>
  <c r="T312" i="2"/>
  <c r="R312" i="2" s="1"/>
  <c r="N313" i="2"/>
  <c r="S313" i="2"/>
  <c r="Q313" i="2" s="1"/>
  <c r="T313" i="2"/>
  <c r="R313" i="2" s="1"/>
  <c r="N314" i="2"/>
  <c r="S314" i="2"/>
  <c r="Q314" i="2" s="1"/>
  <c r="T314" i="2"/>
  <c r="R314" i="2" s="1"/>
  <c r="N315" i="2"/>
  <c r="S315" i="2"/>
  <c r="Q315" i="2" s="1"/>
  <c r="T315" i="2"/>
  <c r="R315" i="2" s="1"/>
  <c r="N316" i="2"/>
  <c r="S316" i="2"/>
  <c r="Q316" i="2" s="1"/>
  <c r="T316" i="2"/>
  <c r="R316" i="2" s="1"/>
  <c r="N317" i="2"/>
  <c r="S317" i="2"/>
  <c r="Q317" i="2" s="1"/>
  <c r="T317" i="2"/>
  <c r="R317" i="2" s="1"/>
  <c r="N318" i="2"/>
  <c r="S318" i="2"/>
  <c r="Q318" i="2" s="1"/>
  <c r="T318" i="2"/>
  <c r="R318" i="2" s="1"/>
  <c r="N319" i="2"/>
  <c r="S319" i="2"/>
  <c r="Q319" i="2" s="1"/>
  <c r="T319" i="2"/>
  <c r="R319" i="2" s="1"/>
  <c r="N320" i="2"/>
  <c r="S320" i="2"/>
  <c r="Q320" i="2" s="1"/>
  <c r="T320" i="2"/>
  <c r="R320" i="2" s="1"/>
  <c r="N321" i="2"/>
  <c r="S321" i="2"/>
  <c r="Q321" i="2" s="1"/>
  <c r="T321" i="2"/>
  <c r="R321" i="2" s="1"/>
  <c r="N322" i="2"/>
  <c r="S322" i="2"/>
  <c r="Q322" i="2" s="1"/>
  <c r="T322" i="2"/>
  <c r="R322" i="2" s="1"/>
  <c r="N323" i="2"/>
  <c r="S323" i="2"/>
  <c r="Q323" i="2" s="1"/>
  <c r="T323" i="2"/>
  <c r="R323" i="2" s="1"/>
  <c r="N324" i="2"/>
  <c r="S324" i="2"/>
  <c r="Q324" i="2" s="1"/>
  <c r="T324" i="2"/>
  <c r="R324" i="2" s="1"/>
  <c r="N325" i="2"/>
  <c r="S325" i="2"/>
  <c r="Q325" i="2" s="1"/>
  <c r="T325" i="2"/>
  <c r="R325" i="2" s="1"/>
  <c r="N326" i="2"/>
  <c r="S326" i="2"/>
  <c r="Q326" i="2" s="1"/>
  <c r="T326" i="2"/>
  <c r="R326" i="2" s="1"/>
  <c r="N327" i="2"/>
  <c r="S327" i="2"/>
  <c r="Q327" i="2" s="1"/>
  <c r="T327" i="2"/>
  <c r="R327" i="2" s="1"/>
  <c r="N328" i="2"/>
  <c r="S328" i="2"/>
  <c r="Q328" i="2" s="1"/>
  <c r="T328" i="2"/>
  <c r="R328" i="2" s="1"/>
  <c r="N329" i="2"/>
  <c r="S329" i="2"/>
  <c r="Q329" i="2" s="1"/>
  <c r="T329" i="2"/>
  <c r="R329" i="2" s="1"/>
  <c r="N330" i="2"/>
  <c r="S330" i="2"/>
  <c r="Q330" i="2" s="1"/>
  <c r="T330" i="2"/>
  <c r="R330" i="2" s="1"/>
  <c r="N331" i="2"/>
  <c r="S331" i="2"/>
  <c r="Q331" i="2" s="1"/>
  <c r="T331" i="2"/>
  <c r="R331" i="2" s="1"/>
  <c r="N332" i="2"/>
  <c r="S332" i="2"/>
  <c r="Q332" i="2" s="1"/>
  <c r="T332" i="2"/>
  <c r="R332" i="2" s="1"/>
  <c r="N333" i="2"/>
  <c r="S333" i="2"/>
  <c r="Q333" i="2" s="1"/>
  <c r="T333" i="2"/>
  <c r="R333" i="2" s="1"/>
  <c r="N334" i="2"/>
  <c r="S334" i="2"/>
  <c r="Q334" i="2" s="1"/>
  <c r="T334" i="2"/>
  <c r="R334" i="2" s="1"/>
  <c r="N335" i="2"/>
  <c r="S335" i="2"/>
  <c r="Q335" i="2" s="1"/>
  <c r="T335" i="2"/>
  <c r="R335" i="2" s="1"/>
  <c r="N336" i="2"/>
  <c r="S336" i="2"/>
  <c r="Q336" i="2" s="1"/>
  <c r="T336" i="2"/>
  <c r="R336" i="2" s="1"/>
  <c r="N337" i="2"/>
  <c r="S337" i="2"/>
  <c r="Q337" i="2" s="1"/>
  <c r="T337" i="2"/>
  <c r="R337" i="2" s="1"/>
  <c r="N338" i="2"/>
  <c r="S338" i="2"/>
  <c r="Q338" i="2" s="1"/>
  <c r="T338" i="2"/>
  <c r="R338" i="2" s="1"/>
  <c r="N339" i="2"/>
  <c r="S339" i="2"/>
  <c r="Q339" i="2" s="1"/>
  <c r="T339" i="2"/>
  <c r="R339" i="2" s="1"/>
  <c r="N340" i="2"/>
  <c r="S340" i="2"/>
  <c r="Q340" i="2" s="1"/>
  <c r="T340" i="2"/>
  <c r="R340" i="2" s="1"/>
  <c r="N341" i="2"/>
  <c r="S341" i="2"/>
  <c r="Q341" i="2" s="1"/>
  <c r="T341" i="2"/>
  <c r="R341" i="2" s="1"/>
  <c r="N342" i="2"/>
  <c r="S342" i="2"/>
  <c r="Q342" i="2" s="1"/>
  <c r="T342" i="2"/>
  <c r="R342" i="2" s="1"/>
  <c r="N343" i="2"/>
  <c r="S343" i="2"/>
  <c r="Q343" i="2" s="1"/>
  <c r="T343" i="2"/>
  <c r="R343" i="2" s="1"/>
  <c r="N344" i="2"/>
  <c r="S344" i="2"/>
  <c r="Q344" i="2" s="1"/>
  <c r="T344" i="2"/>
  <c r="R344" i="2" s="1"/>
  <c r="N345" i="2"/>
  <c r="S345" i="2"/>
  <c r="Q345" i="2" s="1"/>
  <c r="T345" i="2"/>
  <c r="R345" i="2" s="1"/>
  <c r="N346" i="2"/>
  <c r="S346" i="2"/>
  <c r="Q346" i="2" s="1"/>
  <c r="T346" i="2"/>
  <c r="R346" i="2" s="1"/>
  <c r="N347" i="2"/>
  <c r="S347" i="2"/>
  <c r="Q347" i="2" s="1"/>
  <c r="T347" i="2"/>
  <c r="R347" i="2" s="1"/>
  <c r="N348" i="2"/>
  <c r="S348" i="2"/>
  <c r="Q348" i="2" s="1"/>
  <c r="T348" i="2"/>
  <c r="R348" i="2" s="1"/>
  <c r="N349" i="2"/>
  <c r="S349" i="2"/>
  <c r="Q349" i="2" s="1"/>
  <c r="T349" i="2"/>
  <c r="R349" i="2" s="1"/>
  <c r="N350" i="2"/>
  <c r="S350" i="2"/>
  <c r="Q350" i="2" s="1"/>
  <c r="T350" i="2"/>
  <c r="R350" i="2" s="1"/>
  <c r="N351" i="2"/>
  <c r="S351" i="2"/>
  <c r="Q351" i="2" s="1"/>
  <c r="T351" i="2"/>
  <c r="R351" i="2" s="1"/>
  <c r="N352" i="2"/>
  <c r="S352" i="2"/>
  <c r="Q352" i="2" s="1"/>
  <c r="T352" i="2"/>
  <c r="R352" i="2" s="1"/>
  <c r="N353" i="2"/>
  <c r="S353" i="2"/>
  <c r="Q353" i="2" s="1"/>
  <c r="T353" i="2"/>
  <c r="R353" i="2" s="1"/>
  <c r="N354" i="2"/>
  <c r="S354" i="2"/>
  <c r="Q354" i="2" s="1"/>
  <c r="T354" i="2"/>
  <c r="R354" i="2" s="1"/>
  <c r="N355" i="2"/>
  <c r="S355" i="2"/>
  <c r="Q355" i="2" s="1"/>
  <c r="T355" i="2"/>
  <c r="R355" i="2" s="1"/>
  <c r="N356" i="2"/>
  <c r="S356" i="2"/>
  <c r="Q356" i="2" s="1"/>
  <c r="T356" i="2"/>
  <c r="R356" i="2" s="1"/>
  <c r="N357" i="2"/>
  <c r="S357" i="2"/>
  <c r="Q357" i="2" s="1"/>
  <c r="T357" i="2"/>
  <c r="R357" i="2" s="1"/>
  <c r="N358" i="2"/>
  <c r="S358" i="2"/>
  <c r="Q358" i="2" s="1"/>
  <c r="T358" i="2"/>
  <c r="R358" i="2" s="1"/>
  <c r="N359" i="2"/>
  <c r="S359" i="2"/>
  <c r="Q359" i="2" s="1"/>
  <c r="T359" i="2"/>
  <c r="R359" i="2" s="1"/>
  <c r="N360" i="2"/>
  <c r="S360" i="2"/>
  <c r="Q360" i="2" s="1"/>
  <c r="T360" i="2"/>
  <c r="R360" i="2" s="1"/>
  <c r="N361" i="2"/>
  <c r="S361" i="2"/>
  <c r="Q361" i="2" s="1"/>
  <c r="T361" i="2"/>
  <c r="R361" i="2" s="1"/>
  <c r="N362" i="2"/>
  <c r="S362" i="2"/>
  <c r="Q362" i="2" s="1"/>
  <c r="T362" i="2"/>
  <c r="R362" i="2" s="1"/>
  <c r="N363" i="2"/>
  <c r="S363" i="2"/>
  <c r="Q363" i="2" s="1"/>
  <c r="T363" i="2"/>
  <c r="R363" i="2" s="1"/>
  <c r="N364" i="2"/>
  <c r="S364" i="2"/>
  <c r="Q364" i="2" s="1"/>
  <c r="T364" i="2"/>
  <c r="R364" i="2" s="1"/>
  <c r="N365" i="2"/>
  <c r="S365" i="2"/>
  <c r="Q365" i="2" s="1"/>
  <c r="T365" i="2"/>
  <c r="R365" i="2" s="1"/>
  <c r="N366" i="2"/>
  <c r="S366" i="2"/>
  <c r="Q366" i="2" s="1"/>
  <c r="T366" i="2"/>
  <c r="R366" i="2" s="1"/>
  <c r="N367" i="2"/>
  <c r="S367" i="2"/>
  <c r="Q367" i="2" s="1"/>
  <c r="T367" i="2"/>
  <c r="R367" i="2" s="1"/>
  <c r="N368" i="2"/>
  <c r="S368" i="2"/>
  <c r="Q368" i="2" s="1"/>
  <c r="T368" i="2"/>
  <c r="R368" i="2" s="1"/>
  <c r="N369" i="2"/>
  <c r="S369" i="2"/>
  <c r="Q369" i="2" s="1"/>
  <c r="T369" i="2"/>
  <c r="R369" i="2" s="1"/>
  <c r="N370" i="2"/>
  <c r="S370" i="2"/>
  <c r="Q370" i="2" s="1"/>
  <c r="T370" i="2"/>
  <c r="R370" i="2" s="1"/>
  <c r="N371" i="2"/>
  <c r="S371" i="2"/>
  <c r="Q371" i="2" s="1"/>
  <c r="T371" i="2"/>
  <c r="R371" i="2" s="1"/>
  <c r="N372" i="2"/>
  <c r="S372" i="2"/>
  <c r="Q372" i="2" s="1"/>
  <c r="T372" i="2"/>
  <c r="R372" i="2" s="1"/>
  <c r="N373" i="2"/>
  <c r="S373" i="2"/>
  <c r="Q373" i="2" s="1"/>
  <c r="T373" i="2"/>
  <c r="R373" i="2" s="1"/>
  <c r="N374" i="2"/>
  <c r="S374" i="2"/>
  <c r="Q374" i="2" s="1"/>
  <c r="T374" i="2"/>
  <c r="R374" i="2" s="1"/>
  <c r="N375" i="2"/>
  <c r="S375" i="2"/>
  <c r="Q375" i="2" s="1"/>
  <c r="T375" i="2"/>
  <c r="R375" i="2" s="1"/>
  <c r="N376" i="2"/>
  <c r="S376" i="2"/>
  <c r="Q376" i="2" s="1"/>
  <c r="T376" i="2"/>
  <c r="R376" i="2" s="1"/>
  <c r="N377" i="2"/>
  <c r="S377" i="2"/>
  <c r="Q377" i="2" s="1"/>
  <c r="T377" i="2"/>
  <c r="R377" i="2" s="1"/>
  <c r="N378" i="2"/>
  <c r="S378" i="2"/>
  <c r="Q378" i="2" s="1"/>
  <c r="T378" i="2"/>
  <c r="R378" i="2" s="1"/>
  <c r="N379" i="2"/>
  <c r="S379" i="2"/>
  <c r="Q379" i="2" s="1"/>
  <c r="T379" i="2"/>
  <c r="R379" i="2" s="1"/>
  <c r="N380" i="2"/>
  <c r="S380" i="2"/>
  <c r="Q380" i="2" s="1"/>
  <c r="T380" i="2"/>
  <c r="R380" i="2" s="1"/>
  <c r="N381" i="2"/>
  <c r="S381" i="2"/>
  <c r="Q381" i="2" s="1"/>
  <c r="T381" i="2"/>
  <c r="R381" i="2" s="1"/>
  <c r="N382" i="2"/>
  <c r="S382" i="2"/>
  <c r="Q382" i="2" s="1"/>
  <c r="T382" i="2"/>
  <c r="R382" i="2" s="1"/>
  <c r="N383" i="2"/>
  <c r="S383" i="2"/>
  <c r="Q383" i="2" s="1"/>
  <c r="T383" i="2"/>
  <c r="R383" i="2" s="1"/>
  <c r="N384" i="2"/>
  <c r="S384" i="2"/>
  <c r="Q384" i="2" s="1"/>
  <c r="T384" i="2"/>
  <c r="R384" i="2" s="1"/>
  <c r="N385" i="2"/>
  <c r="S385" i="2"/>
  <c r="Q385" i="2" s="1"/>
  <c r="T385" i="2"/>
  <c r="R385" i="2" s="1"/>
  <c r="N386" i="2"/>
  <c r="S386" i="2"/>
  <c r="Q386" i="2" s="1"/>
  <c r="T386" i="2"/>
  <c r="R386" i="2" s="1"/>
  <c r="N387" i="2"/>
  <c r="S387" i="2"/>
  <c r="Q387" i="2" s="1"/>
  <c r="T387" i="2"/>
  <c r="R387" i="2" s="1"/>
  <c r="N388" i="2"/>
  <c r="S388" i="2"/>
  <c r="Q388" i="2" s="1"/>
  <c r="T388" i="2"/>
  <c r="R388" i="2" s="1"/>
  <c r="N389" i="2"/>
  <c r="S389" i="2"/>
  <c r="Q389" i="2" s="1"/>
  <c r="T389" i="2"/>
  <c r="R389" i="2" s="1"/>
  <c r="N390" i="2"/>
  <c r="S390" i="2"/>
  <c r="Q390" i="2" s="1"/>
  <c r="T390" i="2"/>
  <c r="R390" i="2" s="1"/>
  <c r="N391" i="2"/>
  <c r="S391" i="2"/>
  <c r="Q391" i="2" s="1"/>
  <c r="T391" i="2"/>
  <c r="R391" i="2" s="1"/>
  <c r="N392" i="2"/>
  <c r="S392" i="2"/>
  <c r="Q392" i="2" s="1"/>
  <c r="T392" i="2"/>
  <c r="R392" i="2" s="1"/>
  <c r="N393" i="2"/>
  <c r="S393" i="2"/>
  <c r="Q393" i="2" s="1"/>
  <c r="T393" i="2"/>
  <c r="R393" i="2" s="1"/>
  <c r="N394" i="2"/>
  <c r="S394" i="2"/>
  <c r="Q394" i="2" s="1"/>
  <c r="T394" i="2"/>
  <c r="R394" i="2" s="1"/>
  <c r="N395" i="2"/>
  <c r="S395" i="2"/>
  <c r="Q395" i="2" s="1"/>
  <c r="T395" i="2"/>
  <c r="R395" i="2" s="1"/>
  <c r="N396" i="2"/>
  <c r="S396" i="2"/>
  <c r="Q396" i="2" s="1"/>
  <c r="T396" i="2"/>
  <c r="R396" i="2" s="1"/>
  <c r="N397" i="2"/>
  <c r="S397" i="2"/>
  <c r="Q397" i="2" s="1"/>
  <c r="T397" i="2"/>
  <c r="R397" i="2" s="1"/>
  <c r="N398" i="2"/>
  <c r="S398" i="2"/>
  <c r="Q398" i="2" s="1"/>
  <c r="T398" i="2"/>
  <c r="R398" i="2" s="1"/>
  <c r="N399" i="2"/>
  <c r="S399" i="2"/>
  <c r="Q399" i="2" s="1"/>
  <c r="T399" i="2"/>
  <c r="R399" i="2" s="1"/>
  <c r="N400" i="2"/>
  <c r="S400" i="2"/>
  <c r="Q400" i="2" s="1"/>
  <c r="T400" i="2"/>
  <c r="R400" i="2" s="1"/>
  <c r="N401" i="2"/>
  <c r="S401" i="2"/>
  <c r="Q401" i="2" s="1"/>
  <c r="T401" i="2"/>
  <c r="R401" i="2" s="1"/>
  <c r="N402" i="2"/>
  <c r="S402" i="2"/>
  <c r="Q402" i="2" s="1"/>
  <c r="T402" i="2"/>
  <c r="R402" i="2" s="1"/>
  <c r="N403" i="2"/>
  <c r="S403" i="2"/>
  <c r="Q403" i="2" s="1"/>
  <c r="T403" i="2"/>
  <c r="R403" i="2" s="1"/>
  <c r="N404" i="2"/>
  <c r="S404" i="2"/>
  <c r="Q404" i="2" s="1"/>
  <c r="T404" i="2"/>
  <c r="R404" i="2" s="1"/>
  <c r="N405" i="2"/>
  <c r="S405" i="2"/>
  <c r="Q405" i="2" s="1"/>
  <c r="T405" i="2"/>
  <c r="R405" i="2" s="1"/>
  <c r="N406" i="2"/>
  <c r="S406" i="2"/>
  <c r="Q406" i="2" s="1"/>
  <c r="T406" i="2"/>
  <c r="R406" i="2" s="1"/>
  <c r="N407" i="2"/>
  <c r="S407" i="2"/>
  <c r="Q407" i="2" s="1"/>
  <c r="T407" i="2"/>
  <c r="R407" i="2" s="1"/>
  <c r="N408" i="2"/>
  <c r="S408" i="2"/>
  <c r="Q408" i="2" s="1"/>
  <c r="T408" i="2"/>
  <c r="R408" i="2" s="1"/>
  <c r="N409" i="2"/>
  <c r="S409" i="2"/>
  <c r="Q409" i="2" s="1"/>
  <c r="T409" i="2"/>
  <c r="R409" i="2" s="1"/>
  <c r="N410" i="2"/>
  <c r="S410" i="2"/>
  <c r="Q410" i="2" s="1"/>
  <c r="T410" i="2"/>
  <c r="R410" i="2" s="1"/>
  <c r="N411" i="2"/>
  <c r="S411" i="2"/>
  <c r="Q411" i="2" s="1"/>
  <c r="T411" i="2"/>
  <c r="R411" i="2" s="1"/>
  <c r="N412" i="2"/>
  <c r="S412" i="2"/>
  <c r="Q412" i="2" s="1"/>
  <c r="T412" i="2"/>
  <c r="R412" i="2" s="1"/>
  <c r="N413" i="2"/>
  <c r="S413" i="2"/>
  <c r="Q413" i="2" s="1"/>
  <c r="T413" i="2"/>
  <c r="R413" i="2" s="1"/>
  <c r="N414" i="2"/>
  <c r="S414" i="2"/>
  <c r="Q414" i="2" s="1"/>
  <c r="T414" i="2"/>
  <c r="R414" i="2" s="1"/>
  <c r="N415" i="2"/>
  <c r="S415" i="2"/>
  <c r="Q415" i="2" s="1"/>
  <c r="T415" i="2"/>
  <c r="R415" i="2" s="1"/>
  <c r="N416" i="2"/>
  <c r="S416" i="2"/>
  <c r="Q416" i="2" s="1"/>
  <c r="T416" i="2"/>
  <c r="R416" i="2" s="1"/>
  <c r="N417" i="2"/>
  <c r="S417" i="2"/>
  <c r="Q417" i="2" s="1"/>
  <c r="T417" i="2"/>
  <c r="R417" i="2" s="1"/>
  <c r="N418" i="2"/>
  <c r="S418" i="2"/>
  <c r="Q418" i="2" s="1"/>
  <c r="T418" i="2"/>
  <c r="R418" i="2" s="1"/>
  <c r="N419" i="2"/>
  <c r="S419" i="2"/>
  <c r="Q419" i="2" s="1"/>
  <c r="T419" i="2"/>
  <c r="R419" i="2" s="1"/>
  <c r="N420" i="2"/>
  <c r="S420" i="2"/>
  <c r="Q420" i="2" s="1"/>
  <c r="T420" i="2"/>
  <c r="R420" i="2" s="1"/>
  <c r="N421" i="2"/>
  <c r="S421" i="2"/>
  <c r="Q421" i="2" s="1"/>
  <c r="T421" i="2"/>
  <c r="R421" i="2" s="1"/>
  <c r="N422" i="2"/>
  <c r="S422" i="2"/>
  <c r="Q422" i="2" s="1"/>
  <c r="T422" i="2"/>
  <c r="R422" i="2" s="1"/>
  <c r="N423" i="2"/>
  <c r="S423" i="2"/>
  <c r="Q423" i="2" s="1"/>
  <c r="T423" i="2"/>
  <c r="R423" i="2" s="1"/>
  <c r="N424" i="2"/>
  <c r="S424" i="2"/>
  <c r="Q424" i="2" s="1"/>
  <c r="T424" i="2"/>
  <c r="R424" i="2" s="1"/>
  <c r="N425" i="2"/>
  <c r="S425" i="2"/>
  <c r="Q425" i="2" s="1"/>
  <c r="T425" i="2"/>
  <c r="R425" i="2" s="1"/>
  <c r="N426" i="2"/>
  <c r="S426" i="2"/>
  <c r="Q426" i="2" s="1"/>
  <c r="T426" i="2"/>
  <c r="R426" i="2" s="1"/>
  <c r="N427" i="2"/>
  <c r="S427" i="2"/>
  <c r="Q427" i="2" s="1"/>
  <c r="T427" i="2"/>
  <c r="R427" i="2" s="1"/>
  <c r="N428" i="2"/>
  <c r="S428" i="2"/>
  <c r="Q428" i="2" s="1"/>
  <c r="T428" i="2"/>
  <c r="R428" i="2" s="1"/>
  <c r="N429" i="2"/>
  <c r="S429" i="2"/>
  <c r="Q429" i="2" s="1"/>
  <c r="T429" i="2"/>
  <c r="R429" i="2" s="1"/>
  <c r="N430" i="2"/>
  <c r="S430" i="2"/>
  <c r="Q430" i="2" s="1"/>
  <c r="T430" i="2"/>
  <c r="R430" i="2" s="1"/>
  <c r="N431" i="2"/>
  <c r="S431" i="2"/>
  <c r="Q431" i="2" s="1"/>
  <c r="T431" i="2"/>
  <c r="R431" i="2" s="1"/>
  <c r="N432" i="2"/>
  <c r="S432" i="2"/>
  <c r="Q432" i="2" s="1"/>
  <c r="T432" i="2"/>
  <c r="R432" i="2" s="1"/>
  <c r="N433" i="2"/>
  <c r="S433" i="2"/>
  <c r="Q433" i="2" s="1"/>
  <c r="T433" i="2"/>
  <c r="R433" i="2" s="1"/>
  <c r="N434" i="2"/>
  <c r="S434" i="2"/>
  <c r="Q434" i="2" s="1"/>
  <c r="T434" i="2"/>
  <c r="R434" i="2" s="1"/>
  <c r="N435" i="2"/>
  <c r="S435" i="2"/>
  <c r="Q435" i="2" s="1"/>
  <c r="T435" i="2"/>
  <c r="R435" i="2" s="1"/>
  <c r="N436" i="2"/>
  <c r="S436" i="2"/>
  <c r="Q436" i="2" s="1"/>
  <c r="T436" i="2"/>
  <c r="R436" i="2" s="1"/>
  <c r="N437" i="2"/>
  <c r="S437" i="2"/>
  <c r="Q437" i="2" s="1"/>
  <c r="T437" i="2"/>
  <c r="R437" i="2" s="1"/>
  <c r="N438" i="2"/>
  <c r="S438" i="2"/>
  <c r="Q438" i="2" s="1"/>
  <c r="T438" i="2"/>
  <c r="R438" i="2" s="1"/>
  <c r="N439" i="2"/>
  <c r="S439" i="2"/>
  <c r="Q439" i="2" s="1"/>
  <c r="T439" i="2"/>
  <c r="R439" i="2" s="1"/>
  <c r="N440" i="2"/>
  <c r="S440" i="2"/>
  <c r="Q440" i="2" s="1"/>
  <c r="T440" i="2"/>
  <c r="R440" i="2" s="1"/>
  <c r="N441" i="2"/>
  <c r="S441" i="2"/>
  <c r="Q441" i="2" s="1"/>
  <c r="T441" i="2"/>
  <c r="R441" i="2" s="1"/>
  <c r="N442" i="2"/>
  <c r="S442" i="2"/>
  <c r="Q442" i="2" s="1"/>
  <c r="T442" i="2"/>
  <c r="R442" i="2" s="1"/>
  <c r="N443" i="2"/>
  <c r="S443" i="2"/>
  <c r="Q443" i="2" s="1"/>
  <c r="T443" i="2"/>
  <c r="R443" i="2" s="1"/>
  <c r="N444" i="2"/>
  <c r="S444" i="2"/>
  <c r="Q444" i="2" s="1"/>
  <c r="T444" i="2"/>
  <c r="R444" i="2" s="1"/>
  <c r="N445" i="2"/>
  <c r="S445" i="2"/>
  <c r="Q445" i="2" s="1"/>
  <c r="T445" i="2"/>
  <c r="R445" i="2" s="1"/>
  <c r="N446" i="2"/>
  <c r="S446" i="2"/>
  <c r="Q446" i="2" s="1"/>
  <c r="T446" i="2"/>
  <c r="R446" i="2" s="1"/>
  <c r="N447" i="2"/>
  <c r="S447" i="2"/>
  <c r="Q447" i="2" s="1"/>
  <c r="T447" i="2"/>
  <c r="R447" i="2" s="1"/>
  <c r="N448" i="2"/>
  <c r="S448" i="2"/>
  <c r="Q448" i="2" s="1"/>
  <c r="T448" i="2"/>
  <c r="R448" i="2" s="1"/>
  <c r="N449" i="2"/>
  <c r="S449" i="2"/>
  <c r="Q449" i="2" s="1"/>
  <c r="T449" i="2"/>
  <c r="R449" i="2" s="1"/>
  <c r="N450" i="2"/>
  <c r="S450" i="2"/>
  <c r="Q450" i="2" s="1"/>
  <c r="T450" i="2"/>
  <c r="R450" i="2" s="1"/>
  <c r="N451" i="2"/>
  <c r="S451" i="2"/>
  <c r="Q451" i="2" s="1"/>
  <c r="T451" i="2"/>
  <c r="R451" i="2" s="1"/>
  <c r="N452" i="2"/>
  <c r="S452" i="2"/>
  <c r="Q452" i="2" s="1"/>
  <c r="T452" i="2"/>
  <c r="R452" i="2" s="1"/>
  <c r="N453" i="2"/>
  <c r="S453" i="2"/>
  <c r="Q453" i="2" s="1"/>
  <c r="T453" i="2"/>
  <c r="R453" i="2" s="1"/>
  <c r="N454" i="2"/>
  <c r="S454" i="2"/>
  <c r="Q454" i="2" s="1"/>
  <c r="T454" i="2"/>
  <c r="R454" i="2" s="1"/>
  <c r="N455" i="2"/>
  <c r="S455" i="2"/>
  <c r="Q455" i="2" s="1"/>
  <c r="T455" i="2"/>
  <c r="R455" i="2" s="1"/>
  <c r="N456" i="2"/>
  <c r="S456" i="2"/>
  <c r="Q456" i="2" s="1"/>
  <c r="T456" i="2"/>
  <c r="R456" i="2" s="1"/>
  <c r="N457" i="2"/>
  <c r="S457" i="2"/>
  <c r="Q457" i="2" s="1"/>
  <c r="T457" i="2"/>
  <c r="R457" i="2" s="1"/>
  <c r="N458" i="2"/>
  <c r="S458" i="2"/>
  <c r="Q458" i="2" s="1"/>
  <c r="T458" i="2"/>
  <c r="R458" i="2" s="1"/>
  <c r="N459" i="2"/>
  <c r="S459" i="2"/>
  <c r="Q459" i="2" s="1"/>
  <c r="T459" i="2"/>
  <c r="R459" i="2" s="1"/>
  <c r="N460" i="2"/>
  <c r="S460" i="2"/>
  <c r="Q460" i="2" s="1"/>
  <c r="T460" i="2"/>
  <c r="R460" i="2" s="1"/>
  <c r="N461" i="2"/>
  <c r="S461" i="2"/>
  <c r="Q461" i="2" s="1"/>
  <c r="T461" i="2"/>
  <c r="R461" i="2" s="1"/>
  <c r="N462" i="2"/>
  <c r="S462" i="2"/>
  <c r="Q462" i="2" s="1"/>
  <c r="T462" i="2"/>
  <c r="R462" i="2" s="1"/>
  <c r="N463" i="2"/>
  <c r="S463" i="2"/>
  <c r="Q463" i="2" s="1"/>
  <c r="T463" i="2"/>
  <c r="R463" i="2" s="1"/>
  <c r="N464" i="2"/>
  <c r="S464" i="2"/>
  <c r="Q464" i="2" s="1"/>
  <c r="T464" i="2"/>
  <c r="R464" i="2" s="1"/>
  <c r="N465" i="2"/>
  <c r="S465" i="2"/>
  <c r="Q465" i="2" s="1"/>
  <c r="T465" i="2"/>
  <c r="R465" i="2" s="1"/>
  <c r="N466" i="2"/>
  <c r="S466" i="2"/>
  <c r="Q466" i="2" s="1"/>
  <c r="T466" i="2"/>
  <c r="R466" i="2" s="1"/>
  <c r="N467" i="2"/>
  <c r="S467" i="2"/>
  <c r="Q467" i="2" s="1"/>
  <c r="T467" i="2"/>
  <c r="R467" i="2" s="1"/>
  <c r="N468" i="2"/>
  <c r="S468" i="2"/>
  <c r="Q468" i="2" s="1"/>
  <c r="T468" i="2"/>
  <c r="R468" i="2" s="1"/>
  <c r="N469" i="2"/>
  <c r="S469" i="2"/>
  <c r="Q469" i="2" s="1"/>
  <c r="T469" i="2"/>
  <c r="R469" i="2" s="1"/>
  <c r="N470" i="2"/>
  <c r="S470" i="2"/>
  <c r="Q470" i="2" s="1"/>
  <c r="T470" i="2"/>
  <c r="R470" i="2" s="1"/>
  <c r="N471" i="2"/>
  <c r="S471" i="2"/>
  <c r="Q471" i="2" s="1"/>
  <c r="T471" i="2"/>
  <c r="R471" i="2" s="1"/>
  <c r="N472" i="2"/>
  <c r="S472" i="2"/>
  <c r="Q472" i="2" s="1"/>
  <c r="T472" i="2"/>
  <c r="R472" i="2" s="1"/>
  <c r="N473" i="2"/>
  <c r="S473" i="2"/>
  <c r="Q473" i="2" s="1"/>
  <c r="T473" i="2"/>
  <c r="R473" i="2" s="1"/>
  <c r="N474" i="2"/>
  <c r="S474" i="2"/>
  <c r="Q474" i="2" s="1"/>
  <c r="T474" i="2"/>
  <c r="R474" i="2" s="1"/>
  <c r="N475" i="2"/>
  <c r="S475" i="2"/>
  <c r="Q475" i="2" s="1"/>
  <c r="T475" i="2"/>
  <c r="R475" i="2" s="1"/>
  <c r="N476" i="2"/>
  <c r="S476" i="2"/>
  <c r="Q476" i="2" s="1"/>
  <c r="T476" i="2"/>
  <c r="R476" i="2" s="1"/>
  <c r="N477" i="2"/>
  <c r="S477" i="2"/>
  <c r="Q477" i="2" s="1"/>
  <c r="T477" i="2"/>
  <c r="R477" i="2" s="1"/>
  <c r="N478" i="2"/>
  <c r="S478" i="2"/>
  <c r="Q478" i="2" s="1"/>
  <c r="T478" i="2"/>
  <c r="R478" i="2" s="1"/>
  <c r="N479" i="2"/>
  <c r="S479" i="2"/>
  <c r="Q479" i="2" s="1"/>
  <c r="T479" i="2"/>
  <c r="R479" i="2" s="1"/>
  <c r="N480" i="2"/>
  <c r="S480" i="2"/>
  <c r="Q480" i="2" s="1"/>
  <c r="T480" i="2"/>
  <c r="R480" i="2" s="1"/>
  <c r="N481" i="2"/>
  <c r="S481" i="2"/>
  <c r="Q481" i="2" s="1"/>
  <c r="T481" i="2"/>
  <c r="R481" i="2" s="1"/>
  <c r="N482" i="2"/>
  <c r="S482" i="2"/>
  <c r="Q482" i="2" s="1"/>
  <c r="T482" i="2"/>
  <c r="R482" i="2" s="1"/>
  <c r="N483" i="2"/>
  <c r="S483" i="2"/>
  <c r="Q483" i="2" s="1"/>
  <c r="T483" i="2"/>
  <c r="R483" i="2" s="1"/>
  <c r="N484" i="2"/>
  <c r="S484" i="2"/>
  <c r="Q484" i="2" s="1"/>
  <c r="T484" i="2"/>
  <c r="R484" i="2" s="1"/>
  <c r="N485" i="2"/>
  <c r="S485" i="2"/>
  <c r="Q485" i="2" s="1"/>
  <c r="T485" i="2"/>
  <c r="R485" i="2" s="1"/>
  <c r="N486" i="2"/>
  <c r="S486" i="2"/>
  <c r="Q486" i="2" s="1"/>
  <c r="T486" i="2"/>
  <c r="R486" i="2" s="1"/>
  <c r="N487" i="2"/>
  <c r="S487" i="2"/>
  <c r="Q487" i="2" s="1"/>
  <c r="T487" i="2"/>
  <c r="R487" i="2" s="1"/>
  <c r="N488" i="2"/>
  <c r="S488" i="2"/>
  <c r="Q488" i="2" s="1"/>
  <c r="T488" i="2"/>
  <c r="R488" i="2" s="1"/>
  <c r="N489" i="2"/>
  <c r="S489" i="2"/>
  <c r="Q489" i="2" s="1"/>
  <c r="T489" i="2"/>
  <c r="R489" i="2" s="1"/>
  <c r="N490" i="2"/>
  <c r="S490" i="2"/>
  <c r="Q490" i="2" s="1"/>
  <c r="T490" i="2"/>
  <c r="R490" i="2" s="1"/>
  <c r="N491" i="2"/>
  <c r="S491" i="2"/>
  <c r="Q491" i="2" s="1"/>
  <c r="T491" i="2"/>
  <c r="R491" i="2" s="1"/>
  <c r="N492" i="2"/>
  <c r="S492" i="2"/>
  <c r="Q492" i="2" s="1"/>
  <c r="T492" i="2"/>
  <c r="R492" i="2" s="1"/>
  <c r="N493" i="2"/>
  <c r="S493" i="2"/>
  <c r="Q493" i="2" s="1"/>
  <c r="T493" i="2"/>
  <c r="R493" i="2" s="1"/>
  <c r="N494" i="2"/>
  <c r="S494" i="2"/>
  <c r="Q494" i="2" s="1"/>
  <c r="T494" i="2"/>
  <c r="R494" i="2" s="1"/>
  <c r="N495" i="2"/>
  <c r="S495" i="2"/>
  <c r="Q495" i="2" s="1"/>
  <c r="T495" i="2"/>
  <c r="R495" i="2" s="1"/>
  <c r="N496" i="2"/>
  <c r="S496" i="2"/>
  <c r="Q496" i="2" s="1"/>
  <c r="T496" i="2"/>
  <c r="R496" i="2" s="1"/>
  <c r="N497" i="2"/>
  <c r="S497" i="2"/>
  <c r="Q497" i="2" s="1"/>
  <c r="T497" i="2"/>
  <c r="R497" i="2" s="1"/>
  <c r="N498" i="2"/>
  <c r="S498" i="2"/>
  <c r="Q498" i="2" s="1"/>
  <c r="T498" i="2"/>
  <c r="R498" i="2" s="1"/>
  <c r="N499" i="2"/>
  <c r="S499" i="2"/>
  <c r="Q499" i="2" s="1"/>
  <c r="T499" i="2"/>
  <c r="R499" i="2" s="1"/>
  <c r="N500" i="2"/>
  <c r="S500" i="2"/>
  <c r="Q500" i="2" s="1"/>
  <c r="T500" i="2"/>
  <c r="R500" i="2" s="1"/>
  <c r="N501" i="2"/>
  <c r="S501" i="2"/>
  <c r="Q501" i="2" s="1"/>
  <c r="T501" i="2"/>
  <c r="R501" i="2" s="1"/>
  <c r="N502" i="2"/>
  <c r="S502" i="2"/>
  <c r="Q502" i="2" s="1"/>
  <c r="T502" i="2"/>
  <c r="R502" i="2" s="1"/>
  <c r="N503" i="2"/>
  <c r="S503" i="2"/>
  <c r="Q503" i="2" s="1"/>
  <c r="T503" i="2"/>
  <c r="R503" i="2" s="1"/>
  <c r="N504" i="2"/>
  <c r="S504" i="2"/>
  <c r="Q504" i="2" s="1"/>
  <c r="T504" i="2"/>
  <c r="R504" i="2" s="1"/>
  <c r="N505" i="2"/>
  <c r="S505" i="2"/>
  <c r="Q505" i="2" s="1"/>
  <c r="T505" i="2"/>
  <c r="R505" i="2" s="1"/>
  <c r="N506" i="2"/>
  <c r="S506" i="2"/>
  <c r="Q506" i="2" s="1"/>
  <c r="T506" i="2"/>
  <c r="R506" i="2" s="1"/>
  <c r="N507" i="2"/>
  <c r="S507" i="2"/>
  <c r="Q507" i="2" s="1"/>
  <c r="T507" i="2"/>
  <c r="R507" i="2" s="1"/>
  <c r="N508" i="2"/>
  <c r="S508" i="2"/>
  <c r="Q508" i="2" s="1"/>
  <c r="T508" i="2"/>
  <c r="R508" i="2" s="1"/>
  <c r="N509" i="2"/>
  <c r="S509" i="2"/>
  <c r="Q509" i="2" s="1"/>
  <c r="T509" i="2"/>
  <c r="R509" i="2" s="1"/>
  <c r="N510" i="2"/>
  <c r="S510" i="2"/>
  <c r="Q510" i="2" s="1"/>
  <c r="T510" i="2"/>
  <c r="R510" i="2" s="1"/>
  <c r="N511" i="2"/>
  <c r="S511" i="2"/>
  <c r="Q511" i="2" s="1"/>
  <c r="T511" i="2"/>
  <c r="R511" i="2" s="1"/>
  <c r="N512" i="2"/>
  <c r="S512" i="2"/>
  <c r="Q512" i="2" s="1"/>
  <c r="T512" i="2"/>
  <c r="R512" i="2" s="1"/>
  <c r="N513" i="2"/>
  <c r="S513" i="2"/>
  <c r="Q513" i="2" s="1"/>
  <c r="T513" i="2"/>
  <c r="R513" i="2" s="1"/>
  <c r="N514" i="2"/>
  <c r="S514" i="2"/>
  <c r="Q514" i="2" s="1"/>
  <c r="T514" i="2"/>
  <c r="R514" i="2" s="1"/>
  <c r="N515" i="2"/>
  <c r="S515" i="2"/>
  <c r="Q515" i="2" s="1"/>
  <c r="T515" i="2"/>
  <c r="R515" i="2" s="1"/>
  <c r="N516" i="2"/>
  <c r="S516" i="2"/>
  <c r="Q516" i="2" s="1"/>
  <c r="T516" i="2"/>
  <c r="R516" i="2" s="1"/>
  <c r="N517" i="2"/>
  <c r="S517" i="2"/>
  <c r="Q517" i="2" s="1"/>
  <c r="T517" i="2"/>
  <c r="R517" i="2" s="1"/>
  <c r="N518" i="2"/>
  <c r="S518" i="2"/>
  <c r="Q518" i="2" s="1"/>
  <c r="T518" i="2"/>
  <c r="R518" i="2" s="1"/>
  <c r="N519" i="2"/>
  <c r="S519" i="2"/>
  <c r="Q519" i="2" s="1"/>
  <c r="T519" i="2"/>
  <c r="R519" i="2" s="1"/>
  <c r="N520" i="2"/>
  <c r="S520" i="2"/>
  <c r="Q520" i="2" s="1"/>
  <c r="T520" i="2"/>
  <c r="R520" i="2" s="1"/>
  <c r="N521" i="2"/>
  <c r="S521" i="2"/>
  <c r="Q521" i="2" s="1"/>
  <c r="T521" i="2"/>
  <c r="R521" i="2" s="1"/>
  <c r="N522" i="2"/>
  <c r="S522" i="2"/>
  <c r="Q522" i="2" s="1"/>
  <c r="T522" i="2"/>
  <c r="R522" i="2" s="1"/>
  <c r="N523" i="2"/>
  <c r="S523" i="2"/>
  <c r="Q523" i="2" s="1"/>
  <c r="T523" i="2"/>
  <c r="R523" i="2" s="1"/>
  <c r="N524" i="2"/>
  <c r="S524" i="2"/>
  <c r="Q524" i="2" s="1"/>
  <c r="T524" i="2"/>
  <c r="R524" i="2" s="1"/>
  <c r="N525" i="2"/>
  <c r="S525" i="2"/>
  <c r="Q525" i="2" s="1"/>
  <c r="T525" i="2"/>
  <c r="R525" i="2" s="1"/>
  <c r="N526" i="2"/>
  <c r="S526" i="2"/>
  <c r="Q526" i="2" s="1"/>
  <c r="T526" i="2"/>
  <c r="R526" i="2" s="1"/>
  <c r="N527" i="2"/>
  <c r="S527" i="2"/>
  <c r="Q527" i="2" s="1"/>
  <c r="T527" i="2"/>
  <c r="R527" i="2" s="1"/>
  <c r="N528" i="2"/>
  <c r="S528" i="2"/>
  <c r="Q528" i="2" s="1"/>
  <c r="T528" i="2"/>
  <c r="R528" i="2" s="1"/>
  <c r="N529" i="2"/>
  <c r="S529" i="2"/>
  <c r="Q529" i="2" s="1"/>
  <c r="T529" i="2"/>
  <c r="R529" i="2" s="1"/>
  <c r="N530" i="2"/>
  <c r="S530" i="2"/>
  <c r="Q530" i="2" s="1"/>
  <c r="T530" i="2"/>
  <c r="R530" i="2" s="1"/>
  <c r="N531" i="2"/>
  <c r="S531" i="2"/>
  <c r="Q531" i="2" s="1"/>
  <c r="T531" i="2"/>
  <c r="R531" i="2" s="1"/>
  <c r="N532" i="2"/>
  <c r="S532" i="2"/>
  <c r="Q532" i="2" s="1"/>
  <c r="T532" i="2"/>
  <c r="R532" i="2" s="1"/>
  <c r="N533" i="2"/>
  <c r="S533" i="2"/>
  <c r="Q533" i="2" s="1"/>
  <c r="T533" i="2"/>
  <c r="R533" i="2" s="1"/>
  <c r="N534" i="2"/>
  <c r="S534" i="2"/>
  <c r="Q534" i="2" s="1"/>
  <c r="T534" i="2"/>
  <c r="R534" i="2" s="1"/>
  <c r="N535" i="2"/>
  <c r="S535" i="2"/>
  <c r="Q535" i="2" s="1"/>
  <c r="T535" i="2"/>
  <c r="R535" i="2" s="1"/>
  <c r="N536" i="2"/>
  <c r="S536" i="2"/>
  <c r="Q536" i="2" s="1"/>
  <c r="T536" i="2"/>
  <c r="R536" i="2" s="1"/>
  <c r="N537" i="2"/>
  <c r="S537" i="2"/>
  <c r="Q537" i="2" s="1"/>
  <c r="T537" i="2"/>
  <c r="R537" i="2" s="1"/>
  <c r="N538" i="2"/>
  <c r="S538" i="2"/>
  <c r="Q538" i="2" s="1"/>
  <c r="T538" i="2"/>
  <c r="R538" i="2" s="1"/>
  <c r="N539" i="2"/>
  <c r="S539" i="2"/>
  <c r="Q539" i="2" s="1"/>
  <c r="T539" i="2"/>
  <c r="R539" i="2" s="1"/>
  <c r="N540" i="2"/>
  <c r="S540" i="2"/>
  <c r="Q540" i="2" s="1"/>
  <c r="T540" i="2"/>
  <c r="R540" i="2" s="1"/>
  <c r="N541" i="2"/>
  <c r="S541" i="2"/>
  <c r="Q541" i="2" s="1"/>
  <c r="T541" i="2"/>
  <c r="R541" i="2" s="1"/>
  <c r="N542" i="2"/>
  <c r="S542" i="2"/>
  <c r="Q542" i="2" s="1"/>
  <c r="T542" i="2"/>
  <c r="R542" i="2" s="1"/>
  <c r="N543" i="2"/>
  <c r="S543" i="2"/>
  <c r="Q543" i="2" s="1"/>
  <c r="T543" i="2"/>
  <c r="R543" i="2" s="1"/>
  <c r="N544" i="2"/>
  <c r="S544" i="2"/>
  <c r="Q544" i="2" s="1"/>
  <c r="T544" i="2"/>
  <c r="R544" i="2" s="1"/>
  <c r="N545" i="2"/>
  <c r="S545" i="2"/>
  <c r="Q545" i="2" s="1"/>
  <c r="T545" i="2"/>
  <c r="R545" i="2" s="1"/>
  <c r="N546" i="2"/>
  <c r="S546" i="2"/>
  <c r="Q546" i="2" s="1"/>
  <c r="T546" i="2"/>
  <c r="R546" i="2" s="1"/>
  <c r="N547" i="2"/>
  <c r="S547" i="2"/>
  <c r="Q547" i="2" s="1"/>
  <c r="T547" i="2"/>
  <c r="R547" i="2" s="1"/>
  <c r="N548" i="2"/>
  <c r="S548" i="2"/>
  <c r="Q548" i="2" s="1"/>
  <c r="T548" i="2"/>
  <c r="R548" i="2" s="1"/>
  <c r="N549" i="2"/>
  <c r="S549" i="2"/>
  <c r="Q549" i="2" s="1"/>
  <c r="T549" i="2"/>
  <c r="R549" i="2" s="1"/>
  <c r="N550" i="2"/>
  <c r="S550" i="2"/>
  <c r="Q550" i="2" s="1"/>
  <c r="T550" i="2"/>
  <c r="R550" i="2" s="1"/>
  <c r="N551" i="2"/>
  <c r="S551" i="2"/>
  <c r="Q551" i="2" s="1"/>
  <c r="T551" i="2"/>
  <c r="R551" i="2" s="1"/>
  <c r="N552" i="2"/>
  <c r="S552" i="2"/>
  <c r="Q552" i="2" s="1"/>
  <c r="T552" i="2"/>
  <c r="R552" i="2" s="1"/>
  <c r="N553" i="2"/>
  <c r="S553" i="2"/>
  <c r="Q553" i="2" s="1"/>
  <c r="T553" i="2"/>
  <c r="R553" i="2" s="1"/>
  <c r="N554" i="2"/>
  <c r="S554" i="2"/>
  <c r="Q554" i="2" s="1"/>
  <c r="T554" i="2"/>
  <c r="R554" i="2" s="1"/>
  <c r="N555" i="2"/>
  <c r="S555" i="2"/>
  <c r="Q555" i="2" s="1"/>
  <c r="T555" i="2"/>
  <c r="R555" i="2" s="1"/>
  <c r="N556" i="2"/>
  <c r="S556" i="2"/>
  <c r="Q556" i="2" s="1"/>
  <c r="T556" i="2"/>
  <c r="R556" i="2" s="1"/>
  <c r="N557" i="2"/>
  <c r="S557" i="2"/>
  <c r="Q557" i="2" s="1"/>
  <c r="T557" i="2"/>
  <c r="R557" i="2" s="1"/>
  <c r="N558" i="2"/>
  <c r="S558" i="2"/>
  <c r="Q558" i="2" s="1"/>
  <c r="T558" i="2"/>
  <c r="R558" i="2" s="1"/>
  <c r="N559" i="2"/>
  <c r="S559" i="2"/>
  <c r="Q559" i="2" s="1"/>
  <c r="T559" i="2"/>
  <c r="R559" i="2" s="1"/>
  <c r="N560" i="2"/>
  <c r="S560" i="2"/>
  <c r="Q560" i="2" s="1"/>
  <c r="T560" i="2"/>
  <c r="R560" i="2" s="1"/>
  <c r="N561" i="2"/>
  <c r="S561" i="2"/>
  <c r="Q561" i="2" s="1"/>
  <c r="T561" i="2"/>
  <c r="R561" i="2" s="1"/>
  <c r="N562" i="2"/>
  <c r="S562" i="2"/>
  <c r="Q562" i="2" s="1"/>
  <c r="T562" i="2"/>
  <c r="R562" i="2" s="1"/>
  <c r="N563" i="2"/>
  <c r="S563" i="2"/>
  <c r="Q563" i="2" s="1"/>
  <c r="T563" i="2"/>
  <c r="R563" i="2" s="1"/>
  <c r="N564" i="2"/>
  <c r="S564" i="2"/>
  <c r="Q564" i="2" s="1"/>
  <c r="T564" i="2"/>
  <c r="R564" i="2" s="1"/>
  <c r="N565" i="2"/>
  <c r="S565" i="2"/>
  <c r="Q565" i="2" s="1"/>
  <c r="T565" i="2"/>
  <c r="R565" i="2" s="1"/>
  <c r="N566" i="2"/>
  <c r="S566" i="2"/>
  <c r="Q566" i="2" s="1"/>
  <c r="T566" i="2"/>
  <c r="R566" i="2" s="1"/>
  <c r="N567" i="2"/>
  <c r="S567" i="2"/>
  <c r="Q567" i="2" s="1"/>
  <c r="T567" i="2"/>
  <c r="R567" i="2" s="1"/>
  <c r="N568" i="2"/>
  <c r="S568" i="2"/>
  <c r="Q568" i="2" s="1"/>
  <c r="T568" i="2"/>
  <c r="R568" i="2" s="1"/>
  <c r="N569" i="2"/>
  <c r="S569" i="2"/>
  <c r="Q569" i="2" s="1"/>
  <c r="T569" i="2"/>
  <c r="R569" i="2" s="1"/>
  <c r="N570" i="2"/>
  <c r="S570" i="2"/>
  <c r="Q570" i="2" s="1"/>
  <c r="T570" i="2"/>
  <c r="R570" i="2" s="1"/>
  <c r="N571" i="2"/>
  <c r="S571" i="2"/>
  <c r="Q571" i="2" s="1"/>
  <c r="T571" i="2"/>
  <c r="R571" i="2" s="1"/>
  <c r="N572" i="2"/>
  <c r="S572" i="2"/>
  <c r="Q572" i="2" s="1"/>
  <c r="T572" i="2"/>
  <c r="R572" i="2" s="1"/>
  <c r="N573" i="2"/>
  <c r="S573" i="2"/>
  <c r="Q573" i="2" s="1"/>
  <c r="T573" i="2"/>
  <c r="R573" i="2" s="1"/>
  <c r="N574" i="2"/>
  <c r="S574" i="2"/>
  <c r="Q574" i="2" s="1"/>
  <c r="T574" i="2"/>
  <c r="R574" i="2" s="1"/>
  <c r="N575" i="2"/>
  <c r="S575" i="2"/>
  <c r="Q575" i="2" s="1"/>
  <c r="T575" i="2"/>
  <c r="R575" i="2" s="1"/>
  <c r="N576" i="2"/>
  <c r="S576" i="2"/>
  <c r="Q576" i="2" s="1"/>
  <c r="T576" i="2"/>
  <c r="R576" i="2" s="1"/>
  <c r="N577" i="2"/>
  <c r="S577" i="2"/>
  <c r="Q577" i="2" s="1"/>
  <c r="T577" i="2"/>
  <c r="R577" i="2" s="1"/>
  <c r="N578" i="2"/>
  <c r="S578" i="2"/>
  <c r="Q578" i="2" s="1"/>
  <c r="T578" i="2"/>
  <c r="R578" i="2" s="1"/>
  <c r="N579" i="2"/>
  <c r="S579" i="2"/>
  <c r="Q579" i="2" s="1"/>
  <c r="T579" i="2"/>
  <c r="R579" i="2" s="1"/>
  <c r="N580" i="2"/>
  <c r="S580" i="2"/>
  <c r="Q580" i="2" s="1"/>
  <c r="T580" i="2"/>
  <c r="R580" i="2" s="1"/>
  <c r="N581" i="2"/>
  <c r="S581" i="2"/>
  <c r="Q581" i="2" s="1"/>
  <c r="T581" i="2"/>
  <c r="R581" i="2" s="1"/>
  <c r="N582" i="2"/>
  <c r="S582" i="2"/>
  <c r="Q582" i="2" s="1"/>
  <c r="T582" i="2"/>
  <c r="R582" i="2" s="1"/>
  <c r="N583" i="2"/>
  <c r="S583" i="2"/>
  <c r="Q583" i="2" s="1"/>
  <c r="T583" i="2"/>
  <c r="R583" i="2" s="1"/>
  <c r="N584" i="2"/>
  <c r="S584" i="2"/>
  <c r="Q584" i="2" s="1"/>
  <c r="T584" i="2"/>
  <c r="R584" i="2" s="1"/>
  <c r="N585" i="2"/>
  <c r="S585" i="2"/>
  <c r="Q585" i="2" s="1"/>
  <c r="T585" i="2"/>
  <c r="R585" i="2" s="1"/>
  <c r="N586" i="2"/>
  <c r="S586" i="2"/>
  <c r="Q586" i="2" s="1"/>
  <c r="T586" i="2"/>
  <c r="R586" i="2" s="1"/>
  <c r="N587" i="2"/>
  <c r="S587" i="2"/>
  <c r="Q587" i="2" s="1"/>
  <c r="T587" i="2"/>
  <c r="R587" i="2" s="1"/>
  <c r="N588" i="2"/>
  <c r="S588" i="2"/>
  <c r="Q588" i="2" s="1"/>
  <c r="T588" i="2"/>
  <c r="R588" i="2" s="1"/>
  <c r="N589" i="2"/>
  <c r="S589" i="2"/>
  <c r="Q589" i="2" s="1"/>
  <c r="T589" i="2"/>
  <c r="R589" i="2" s="1"/>
  <c r="N590" i="2"/>
  <c r="S590" i="2"/>
  <c r="Q590" i="2" s="1"/>
  <c r="T590" i="2"/>
  <c r="R590" i="2" s="1"/>
  <c r="N591" i="2"/>
  <c r="S591" i="2"/>
  <c r="Q591" i="2" s="1"/>
  <c r="T591" i="2"/>
  <c r="R591" i="2" s="1"/>
  <c r="N592" i="2"/>
  <c r="S592" i="2"/>
  <c r="Q592" i="2" s="1"/>
  <c r="T592" i="2"/>
  <c r="R592" i="2" s="1"/>
  <c r="N593" i="2"/>
  <c r="S593" i="2"/>
  <c r="Q593" i="2" s="1"/>
  <c r="T593" i="2"/>
  <c r="R593" i="2" s="1"/>
  <c r="N594" i="2"/>
  <c r="S594" i="2"/>
  <c r="Q594" i="2" s="1"/>
  <c r="T594" i="2"/>
  <c r="R594" i="2" s="1"/>
  <c r="N595" i="2"/>
  <c r="S595" i="2"/>
  <c r="Q595" i="2" s="1"/>
  <c r="T595" i="2"/>
  <c r="R595" i="2" s="1"/>
  <c r="N596" i="2"/>
  <c r="S596" i="2"/>
  <c r="Q596" i="2" s="1"/>
  <c r="T596" i="2"/>
  <c r="R596" i="2" s="1"/>
  <c r="N597" i="2"/>
  <c r="S597" i="2"/>
  <c r="Q597" i="2" s="1"/>
  <c r="T597" i="2"/>
  <c r="R597" i="2" s="1"/>
  <c r="N598" i="2"/>
  <c r="S598" i="2"/>
  <c r="Q598" i="2" s="1"/>
  <c r="T598" i="2"/>
  <c r="R598" i="2" s="1"/>
  <c r="N599" i="2"/>
  <c r="S599" i="2"/>
  <c r="Q599" i="2" s="1"/>
  <c r="T599" i="2"/>
  <c r="R599" i="2" s="1"/>
  <c r="N600" i="2"/>
  <c r="S600" i="2"/>
  <c r="Q600" i="2" s="1"/>
  <c r="T600" i="2"/>
  <c r="R600" i="2" s="1"/>
  <c r="N601" i="2"/>
  <c r="S601" i="2"/>
  <c r="Q601" i="2" s="1"/>
  <c r="T601" i="2"/>
  <c r="R601" i="2" s="1"/>
  <c r="N602" i="2"/>
  <c r="S602" i="2"/>
  <c r="Q602" i="2" s="1"/>
  <c r="T602" i="2"/>
  <c r="R602" i="2" s="1"/>
  <c r="N603" i="2"/>
  <c r="S603" i="2"/>
  <c r="Q603" i="2" s="1"/>
  <c r="T603" i="2"/>
  <c r="R603" i="2" s="1"/>
  <c r="N604" i="2"/>
  <c r="S604" i="2"/>
  <c r="Q604" i="2" s="1"/>
  <c r="T604" i="2"/>
  <c r="R604" i="2" s="1"/>
  <c r="N605" i="2"/>
  <c r="S605" i="2"/>
  <c r="Q605" i="2" s="1"/>
  <c r="T605" i="2"/>
  <c r="R605" i="2" s="1"/>
  <c r="N606" i="2"/>
  <c r="S606" i="2"/>
  <c r="Q606" i="2" s="1"/>
  <c r="T606" i="2"/>
  <c r="R606" i="2" s="1"/>
  <c r="N607" i="2"/>
  <c r="S607" i="2"/>
  <c r="Q607" i="2" s="1"/>
  <c r="T607" i="2"/>
  <c r="R607" i="2" s="1"/>
  <c r="N608" i="2"/>
  <c r="S608" i="2"/>
  <c r="Q608" i="2" s="1"/>
  <c r="T608" i="2"/>
  <c r="R608" i="2" s="1"/>
  <c r="N609" i="2"/>
  <c r="S609" i="2"/>
  <c r="Q609" i="2" s="1"/>
  <c r="T609" i="2"/>
  <c r="R609" i="2" s="1"/>
  <c r="N610" i="2"/>
  <c r="S610" i="2"/>
  <c r="Q610" i="2" s="1"/>
  <c r="T610" i="2"/>
  <c r="R610" i="2" s="1"/>
  <c r="N611" i="2"/>
  <c r="S611" i="2"/>
  <c r="Q611" i="2" s="1"/>
  <c r="T611" i="2"/>
  <c r="R611" i="2" s="1"/>
  <c r="N612" i="2"/>
  <c r="S612" i="2"/>
  <c r="Q612" i="2" s="1"/>
  <c r="T612" i="2"/>
  <c r="R612" i="2" s="1"/>
  <c r="N613" i="2"/>
  <c r="S613" i="2"/>
  <c r="Q613" i="2" s="1"/>
  <c r="T613" i="2"/>
  <c r="R613" i="2" s="1"/>
  <c r="N614" i="2"/>
  <c r="S614" i="2"/>
  <c r="Q614" i="2" s="1"/>
  <c r="T614" i="2"/>
  <c r="R614" i="2" s="1"/>
  <c r="N615" i="2"/>
  <c r="S615" i="2"/>
  <c r="Q615" i="2" s="1"/>
  <c r="T615" i="2"/>
  <c r="R615" i="2" s="1"/>
  <c r="N616" i="2"/>
  <c r="S616" i="2"/>
  <c r="Q616" i="2" s="1"/>
  <c r="T616" i="2"/>
  <c r="R616" i="2" s="1"/>
  <c r="N617" i="2"/>
  <c r="S617" i="2"/>
  <c r="Q617" i="2" s="1"/>
  <c r="T617" i="2"/>
  <c r="R617" i="2" s="1"/>
  <c r="N618" i="2"/>
  <c r="S618" i="2"/>
  <c r="Q618" i="2" s="1"/>
  <c r="T618" i="2"/>
  <c r="R618" i="2" s="1"/>
  <c r="N619" i="2"/>
  <c r="S619" i="2"/>
  <c r="Q619" i="2" s="1"/>
  <c r="T619" i="2"/>
  <c r="R619" i="2" s="1"/>
  <c r="N620" i="2"/>
  <c r="S620" i="2"/>
  <c r="Q620" i="2" s="1"/>
  <c r="T620" i="2"/>
  <c r="R620" i="2" s="1"/>
  <c r="N621" i="2"/>
  <c r="S621" i="2"/>
  <c r="Q621" i="2" s="1"/>
  <c r="T621" i="2"/>
  <c r="R621" i="2" s="1"/>
  <c r="N622" i="2"/>
  <c r="S622" i="2"/>
  <c r="Q622" i="2" s="1"/>
  <c r="T622" i="2"/>
  <c r="R622" i="2" s="1"/>
  <c r="N623" i="2"/>
  <c r="S623" i="2"/>
  <c r="Q623" i="2" s="1"/>
  <c r="T623" i="2"/>
  <c r="R623" i="2" s="1"/>
  <c r="N624" i="2"/>
  <c r="S624" i="2"/>
  <c r="Q624" i="2" s="1"/>
  <c r="T624" i="2"/>
  <c r="R624" i="2" s="1"/>
  <c r="N625" i="2"/>
  <c r="S625" i="2"/>
  <c r="Q625" i="2" s="1"/>
  <c r="T625" i="2"/>
  <c r="R625" i="2" s="1"/>
  <c r="N626" i="2"/>
  <c r="S626" i="2"/>
  <c r="Q626" i="2" s="1"/>
  <c r="T626" i="2"/>
  <c r="R626" i="2" s="1"/>
  <c r="N627" i="2"/>
  <c r="S627" i="2"/>
  <c r="Q627" i="2" s="1"/>
  <c r="T627" i="2"/>
  <c r="R627" i="2" s="1"/>
  <c r="N628" i="2"/>
  <c r="S628" i="2"/>
  <c r="Q628" i="2" s="1"/>
  <c r="T628" i="2"/>
  <c r="R628" i="2" s="1"/>
  <c r="N629" i="2"/>
  <c r="S629" i="2"/>
  <c r="Q629" i="2" s="1"/>
  <c r="T629" i="2"/>
  <c r="R629" i="2" s="1"/>
  <c r="N630" i="2"/>
  <c r="S630" i="2"/>
  <c r="Q630" i="2" s="1"/>
  <c r="T630" i="2"/>
  <c r="R630" i="2" s="1"/>
  <c r="N631" i="2"/>
  <c r="S631" i="2"/>
  <c r="Q631" i="2" s="1"/>
  <c r="T631" i="2"/>
  <c r="R631" i="2" s="1"/>
  <c r="N632" i="2"/>
  <c r="S632" i="2"/>
  <c r="Q632" i="2" s="1"/>
  <c r="T632" i="2"/>
  <c r="R632" i="2" s="1"/>
  <c r="N633" i="2"/>
  <c r="S633" i="2"/>
  <c r="Q633" i="2" s="1"/>
  <c r="T633" i="2"/>
  <c r="R633" i="2" s="1"/>
  <c r="N634" i="2"/>
  <c r="S634" i="2"/>
  <c r="Q634" i="2" s="1"/>
  <c r="T634" i="2"/>
  <c r="R634" i="2" s="1"/>
  <c r="N635" i="2"/>
  <c r="S635" i="2"/>
  <c r="Q635" i="2" s="1"/>
  <c r="T635" i="2"/>
  <c r="R635" i="2" s="1"/>
  <c r="N636" i="2"/>
  <c r="S636" i="2"/>
  <c r="Q636" i="2" s="1"/>
  <c r="T636" i="2"/>
  <c r="R636" i="2" s="1"/>
  <c r="N637" i="2"/>
  <c r="S637" i="2"/>
  <c r="Q637" i="2" s="1"/>
  <c r="T637" i="2"/>
  <c r="R637" i="2" s="1"/>
  <c r="N638" i="2"/>
  <c r="S638" i="2"/>
  <c r="Q638" i="2" s="1"/>
  <c r="T638" i="2"/>
  <c r="R638" i="2" s="1"/>
  <c r="N639" i="2"/>
  <c r="S639" i="2"/>
  <c r="Q639" i="2" s="1"/>
  <c r="T639" i="2"/>
  <c r="R639" i="2" s="1"/>
  <c r="N640" i="2"/>
  <c r="S640" i="2"/>
  <c r="Q640" i="2" s="1"/>
  <c r="T640" i="2"/>
  <c r="R640" i="2" s="1"/>
  <c r="N641" i="2"/>
  <c r="S641" i="2"/>
  <c r="Q641" i="2" s="1"/>
  <c r="T641" i="2"/>
  <c r="R641" i="2" s="1"/>
  <c r="N642" i="2"/>
  <c r="S642" i="2"/>
  <c r="Q642" i="2" s="1"/>
  <c r="T642" i="2"/>
  <c r="R642" i="2" s="1"/>
  <c r="N643" i="2"/>
  <c r="S643" i="2"/>
  <c r="Q643" i="2" s="1"/>
  <c r="T643" i="2"/>
  <c r="R643" i="2" s="1"/>
  <c r="N644" i="2"/>
  <c r="S644" i="2"/>
  <c r="Q644" i="2" s="1"/>
  <c r="T644" i="2"/>
  <c r="R644" i="2" s="1"/>
  <c r="N645" i="2"/>
  <c r="S645" i="2"/>
  <c r="Q645" i="2" s="1"/>
  <c r="T645" i="2"/>
  <c r="R645" i="2" s="1"/>
  <c r="N646" i="2"/>
  <c r="S646" i="2"/>
  <c r="Q646" i="2" s="1"/>
  <c r="T646" i="2"/>
  <c r="R646" i="2" s="1"/>
  <c r="N647" i="2"/>
  <c r="S647" i="2"/>
  <c r="Q647" i="2" s="1"/>
  <c r="T647" i="2"/>
  <c r="R647" i="2" s="1"/>
  <c r="N648" i="2"/>
  <c r="S648" i="2"/>
  <c r="Q648" i="2" s="1"/>
  <c r="T648" i="2"/>
  <c r="R648" i="2" s="1"/>
  <c r="N649" i="2"/>
  <c r="S649" i="2"/>
  <c r="Q649" i="2" s="1"/>
  <c r="T649" i="2"/>
  <c r="R649" i="2" s="1"/>
  <c r="N650" i="2"/>
  <c r="S650" i="2"/>
  <c r="Q650" i="2" s="1"/>
  <c r="T650" i="2"/>
  <c r="R650" i="2" s="1"/>
  <c r="N651" i="2"/>
  <c r="S651" i="2"/>
  <c r="Q651" i="2" s="1"/>
  <c r="T651" i="2"/>
  <c r="R651" i="2" s="1"/>
  <c r="N652" i="2"/>
  <c r="S652" i="2"/>
  <c r="Q652" i="2" s="1"/>
  <c r="T652" i="2"/>
  <c r="R652" i="2" s="1"/>
  <c r="N653" i="2"/>
  <c r="S653" i="2"/>
  <c r="Q653" i="2" s="1"/>
  <c r="T653" i="2"/>
  <c r="R653" i="2" s="1"/>
  <c r="N654" i="2"/>
  <c r="S654" i="2"/>
  <c r="Q654" i="2" s="1"/>
  <c r="T654" i="2"/>
  <c r="R654" i="2" s="1"/>
  <c r="N655" i="2"/>
  <c r="S655" i="2"/>
  <c r="Q655" i="2" s="1"/>
  <c r="T655" i="2"/>
  <c r="R655" i="2" s="1"/>
  <c r="N656" i="2"/>
  <c r="S656" i="2"/>
  <c r="Q656" i="2" s="1"/>
  <c r="T656" i="2"/>
  <c r="R656" i="2" s="1"/>
  <c r="N657" i="2"/>
  <c r="S657" i="2"/>
  <c r="Q657" i="2" s="1"/>
  <c r="T657" i="2"/>
  <c r="R657" i="2" s="1"/>
  <c r="N658" i="2"/>
  <c r="S658" i="2"/>
  <c r="Q658" i="2" s="1"/>
  <c r="T658" i="2"/>
  <c r="R658" i="2" s="1"/>
  <c r="N659" i="2"/>
  <c r="S659" i="2"/>
  <c r="Q659" i="2" s="1"/>
  <c r="T659" i="2"/>
  <c r="R659" i="2" s="1"/>
  <c r="N660" i="2"/>
  <c r="S660" i="2"/>
  <c r="Q660" i="2" s="1"/>
  <c r="T660" i="2"/>
  <c r="R660" i="2" s="1"/>
  <c r="N661" i="2"/>
  <c r="S661" i="2"/>
  <c r="Q661" i="2" s="1"/>
  <c r="T661" i="2"/>
  <c r="R661" i="2" s="1"/>
  <c r="N662" i="2"/>
  <c r="S662" i="2"/>
  <c r="Q662" i="2" s="1"/>
  <c r="T662" i="2"/>
  <c r="R662" i="2" s="1"/>
  <c r="N663" i="2"/>
  <c r="S663" i="2"/>
  <c r="Q663" i="2" s="1"/>
  <c r="T663" i="2"/>
  <c r="R663" i="2" s="1"/>
  <c r="N664" i="2"/>
  <c r="S664" i="2"/>
  <c r="Q664" i="2" s="1"/>
  <c r="T664" i="2"/>
  <c r="R664" i="2" s="1"/>
  <c r="N665" i="2"/>
  <c r="S665" i="2"/>
  <c r="Q665" i="2" s="1"/>
  <c r="T665" i="2"/>
  <c r="R665" i="2" s="1"/>
  <c r="N666" i="2"/>
  <c r="S666" i="2"/>
  <c r="Q666" i="2" s="1"/>
  <c r="T666" i="2"/>
  <c r="R666" i="2" s="1"/>
  <c r="N667" i="2"/>
  <c r="S667" i="2"/>
  <c r="Q667" i="2" s="1"/>
  <c r="T667" i="2"/>
  <c r="R667" i="2" s="1"/>
  <c r="N668" i="2"/>
  <c r="S668" i="2"/>
  <c r="Q668" i="2" s="1"/>
  <c r="T668" i="2"/>
  <c r="R668" i="2" s="1"/>
  <c r="N669" i="2"/>
  <c r="S669" i="2"/>
  <c r="Q669" i="2" s="1"/>
  <c r="T669" i="2"/>
  <c r="R669" i="2" s="1"/>
  <c r="N670" i="2"/>
  <c r="S670" i="2"/>
  <c r="Q670" i="2" s="1"/>
  <c r="T670" i="2"/>
  <c r="R670" i="2" s="1"/>
  <c r="N671" i="2"/>
  <c r="S671" i="2"/>
  <c r="Q671" i="2" s="1"/>
  <c r="T671" i="2"/>
  <c r="R671" i="2" s="1"/>
  <c r="N672" i="2"/>
  <c r="S672" i="2"/>
  <c r="Q672" i="2" s="1"/>
  <c r="T672" i="2"/>
  <c r="R672" i="2" s="1"/>
  <c r="N673" i="2"/>
  <c r="S673" i="2"/>
  <c r="Q673" i="2" s="1"/>
  <c r="T673" i="2"/>
  <c r="R673" i="2" s="1"/>
  <c r="N674" i="2"/>
  <c r="S674" i="2"/>
  <c r="Q674" i="2" s="1"/>
  <c r="T674" i="2"/>
  <c r="R674" i="2" s="1"/>
  <c r="N675" i="2"/>
  <c r="S675" i="2"/>
  <c r="Q675" i="2" s="1"/>
  <c r="T675" i="2"/>
  <c r="R675" i="2" s="1"/>
  <c r="N676" i="2"/>
  <c r="S676" i="2"/>
  <c r="Q676" i="2" s="1"/>
  <c r="T676" i="2"/>
  <c r="R676" i="2" s="1"/>
  <c r="N677" i="2"/>
  <c r="S677" i="2"/>
  <c r="Q677" i="2" s="1"/>
  <c r="T677" i="2"/>
  <c r="R677" i="2" s="1"/>
  <c r="N678" i="2"/>
  <c r="S678" i="2"/>
  <c r="Q678" i="2" s="1"/>
  <c r="T678" i="2"/>
  <c r="R678" i="2" s="1"/>
  <c r="N679" i="2"/>
  <c r="S679" i="2"/>
  <c r="Q679" i="2" s="1"/>
  <c r="T679" i="2"/>
  <c r="R679" i="2" s="1"/>
  <c r="N680" i="2"/>
  <c r="S680" i="2"/>
  <c r="Q680" i="2" s="1"/>
  <c r="T680" i="2"/>
  <c r="R680" i="2" s="1"/>
  <c r="N681" i="2"/>
  <c r="S681" i="2"/>
  <c r="Q681" i="2" s="1"/>
  <c r="T681" i="2"/>
  <c r="R681" i="2" s="1"/>
  <c r="N682" i="2"/>
  <c r="S682" i="2"/>
  <c r="Q682" i="2" s="1"/>
  <c r="T682" i="2"/>
  <c r="R682" i="2" s="1"/>
  <c r="N683" i="2"/>
  <c r="S683" i="2"/>
  <c r="Q683" i="2" s="1"/>
  <c r="T683" i="2"/>
  <c r="R683" i="2" s="1"/>
  <c r="N684" i="2"/>
  <c r="S684" i="2"/>
  <c r="Q684" i="2" s="1"/>
  <c r="T684" i="2"/>
  <c r="R684" i="2" s="1"/>
  <c r="N685" i="2"/>
  <c r="S685" i="2"/>
  <c r="Q685" i="2" s="1"/>
  <c r="T685" i="2"/>
  <c r="R685" i="2" s="1"/>
  <c r="N686" i="2"/>
  <c r="S686" i="2"/>
  <c r="Q686" i="2" s="1"/>
  <c r="T686" i="2"/>
  <c r="R686" i="2" s="1"/>
  <c r="N687" i="2"/>
  <c r="S687" i="2"/>
  <c r="Q687" i="2" s="1"/>
  <c r="T687" i="2"/>
  <c r="R687" i="2" s="1"/>
  <c r="N688" i="2"/>
  <c r="S688" i="2"/>
  <c r="Q688" i="2" s="1"/>
  <c r="T688" i="2"/>
  <c r="R688" i="2" s="1"/>
  <c r="N689" i="2"/>
  <c r="S689" i="2"/>
  <c r="Q689" i="2" s="1"/>
  <c r="T689" i="2"/>
  <c r="R689" i="2" s="1"/>
  <c r="N690" i="2"/>
  <c r="S690" i="2"/>
  <c r="Q690" i="2" s="1"/>
  <c r="T690" i="2"/>
  <c r="R690" i="2" s="1"/>
  <c r="N691" i="2"/>
  <c r="S691" i="2"/>
  <c r="Q691" i="2" s="1"/>
  <c r="T691" i="2"/>
  <c r="R691" i="2" s="1"/>
  <c r="N692" i="2"/>
  <c r="S692" i="2"/>
  <c r="Q692" i="2" s="1"/>
  <c r="T692" i="2"/>
  <c r="R692" i="2" s="1"/>
  <c r="N693" i="2"/>
  <c r="S693" i="2"/>
  <c r="Q693" i="2" s="1"/>
  <c r="T693" i="2"/>
  <c r="R693" i="2" s="1"/>
  <c r="N694" i="2"/>
  <c r="S694" i="2"/>
  <c r="Q694" i="2" s="1"/>
  <c r="T694" i="2"/>
  <c r="R694" i="2" s="1"/>
  <c r="N695" i="2"/>
  <c r="S695" i="2"/>
  <c r="Q695" i="2" s="1"/>
  <c r="T695" i="2"/>
  <c r="R695" i="2" s="1"/>
  <c r="N696" i="2"/>
  <c r="S696" i="2"/>
  <c r="Q696" i="2" s="1"/>
  <c r="T696" i="2"/>
  <c r="R696" i="2" s="1"/>
  <c r="N697" i="2"/>
  <c r="S697" i="2"/>
  <c r="Q697" i="2" s="1"/>
  <c r="T697" i="2"/>
  <c r="R697" i="2" s="1"/>
  <c r="N698" i="2"/>
  <c r="S698" i="2"/>
  <c r="Q698" i="2" s="1"/>
  <c r="T698" i="2"/>
  <c r="R698" i="2" s="1"/>
  <c r="N699" i="2"/>
  <c r="S699" i="2"/>
  <c r="Q699" i="2" s="1"/>
  <c r="T699" i="2"/>
  <c r="R699" i="2" s="1"/>
  <c r="N700" i="2"/>
  <c r="S700" i="2"/>
  <c r="Q700" i="2" s="1"/>
  <c r="T700" i="2"/>
  <c r="R700" i="2" s="1"/>
  <c r="N701" i="2"/>
  <c r="S701" i="2"/>
  <c r="Q701" i="2" s="1"/>
  <c r="T701" i="2"/>
  <c r="R701" i="2" s="1"/>
  <c r="N702" i="2"/>
  <c r="S702" i="2"/>
  <c r="Q702" i="2" s="1"/>
  <c r="T702" i="2"/>
  <c r="R702" i="2" s="1"/>
  <c r="N703" i="2"/>
  <c r="S703" i="2"/>
  <c r="Q703" i="2" s="1"/>
  <c r="T703" i="2"/>
  <c r="R703" i="2" s="1"/>
  <c r="N704" i="2"/>
  <c r="S704" i="2"/>
  <c r="Q704" i="2" s="1"/>
  <c r="T704" i="2"/>
  <c r="R704" i="2" s="1"/>
  <c r="N705" i="2"/>
  <c r="S705" i="2"/>
  <c r="Q705" i="2" s="1"/>
  <c r="T705" i="2"/>
  <c r="R705" i="2" s="1"/>
  <c r="N706" i="2"/>
  <c r="S706" i="2"/>
  <c r="Q706" i="2" s="1"/>
  <c r="T706" i="2"/>
  <c r="R706" i="2" s="1"/>
  <c r="N707" i="2"/>
  <c r="S707" i="2"/>
  <c r="Q707" i="2" s="1"/>
  <c r="T707" i="2"/>
  <c r="R707" i="2" s="1"/>
  <c r="N708" i="2"/>
  <c r="S708" i="2"/>
  <c r="Q708" i="2" s="1"/>
  <c r="T708" i="2"/>
  <c r="R708" i="2" s="1"/>
  <c r="N709" i="2"/>
  <c r="S709" i="2"/>
  <c r="Q709" i="2" s="1"/>
  <c r="T709" i="2"/>
  <c r="R709" i="2" s="1"/>
  <c r="N710" i="2"/>
  <c r="S710" i="2"/>
  <c r="Q710" i="2" s="1"/>
  <c r="T710" i="2"/>
  <c r="R710" i="2" s="1"/>
  <c r="N711" i="2"/>
  <c r="S711" i="2"/>
  <c r="Q711" i="2" s="1"/>
  <c r="T711" i="2"/>
  <c r="R711" i="2" s="1"/>
  <c r="N712" i="2"/>
  <c r="S712" i="2"/>
  <c r="Q712" i="2" s="1"/>
  <c r="T712" i="2"/>
  <c r="R712" i="2" s="1"/>
  <c r="N713" i="2"/>
  <c r="S713" i="2"/>
  <c r="Q713" i="2" s="1"/>
  <c r="T713" i="2"/>
  <c r="R713" i="2" s="1"/>
  <c r="N714" i="2"/>
  <c r="S714" i="2"/>
  <c r="Q714" i="2" s="1"/>
  <c r="T714" i="2"/>
  <c r="R714" i="2" s="1"/>
  <c r="N715" i="2"/>
  <c r="S715" i="2"/>
  <c r="Q715" i="2" s="1"/>
  <c r="T715" i="2"/>
  <c r="R715" i="2" s="1"/>
  <c r="N716" i="2"/>
  <c r="S716" i="2"/>
  <c r="Q716" i="2" s="1"/>
  <c r="T716" i="2"/>
  <c r="R716" i="2" s="1"/>
  <c r="N717" i="2"/>
  <c r="S717" i="2"/>
  <c r="Q717" i="2" s="1"/>
  <c r="T717" i="2"/>
  <c r="R717" i="2" s="1"/>
  <c r="N718" i="2"/>
  <c r="S718" i="2"/>
  <c r="Q718" i="2" s="1"/>
  <c r="T718" i="2"/>
  <c r="R718" i="2" s="1"/>
  <c r="N719" i="2"/>
  <c r="S719" i="2"/>
  <c r="Q719" i="2" s="1"/>
  <c r="T719" i="2"/>
  <c r="R719" i="2" s="1"/>
  <c r="N720" i="2"/>
  <c r="S720" i="2"/>
  <c r="Q720" i="2" s="1"/>
  <c r="T720" i="2"/>
  <c r="R720" i="2" s="1"/>
  <c r="N721" i="2"/>
  <c r="S721" i="2"/>
  <c r="Q721" i="2" s="1"/>
  <c r="T721" i="2"/>
  <c r="R721" i="2" s="1"/>
  <c r="N722" i="2"/>
  <c r="S722" i="2"/>
  <c r="Q722" i="2" s="1"/>
  <c r="T722" i="2"/>
  <c r="R722" i="2" s="1"/>
  <c r="N723" i="2"/>
  <c r="S723" i="2"/>
  <c r="Q723" i="2" s="1"/>
  <c r="T723" i="2"/>
  <c r="R723" i="2" s="1"/>
  <c r="N724" i="2"/>
  <c r="S724" i="2"/>
  <c r="Q724" i="2" s="1"/>
  <c r="T724" i="2"/>
  <c r="R724" i="2" s="1"/>
  <c r="N725" i="2"/>
  <c r="S725" i="2"/>
  <c r="Q725" i="2" s="1"/>
  <c r="T725" i="2"/>
  <c r="R725" i="2" s="1"/>
  <c r="N726" i="2"/>
  <c r="S726" i="2"/>
  <c r="Q726" i="2" s="1"/>
  <c r="T726" i="2"/>
  <c r="R726" i="2" s="1"/>
  <c r="N727" i="2"/>
  <c r="S727" i="2"/>
  <c r="Q727" i="2" s="1"/>
  <c r="T727" i="2"/>
  <c r="R727" i="2" s="1"/>
  <c r="N728" i="2"/>
  <c r="S728" i="2"/>
  <c r="Q728" i="2" s="1"/>
  <c r="T728" i="2"/>
  <c r="R728" i="2" s="1"/>
  <c r="N729" i="2"/>
  <c r="S729" i="2"/>
  <c r="Q729" i="2" s="1"/>
  <c r="T729" i="2"/>
  <c r="R729" i="2" s="1"/>
  <c r="N730" i="2"/>
  <c r="S730" i="2"/>
  <c r="Q730" i="2" s="1"/>
  <c r="T730" i="2"/>
  <c r="R730" i="2" s="1"/>
  <c r="N731" i="2"/>
  <c r="S731" i="2"/>
  <c r="Q731" i="2" s="1"/>
  <c r="T731" i="2"/>
  <c r="R731" i="2" s="1"/>
  <c r="N732" i="2"/>
  <c r="S732" i="2"/>
  <c r="Q732" i="2" s="1"/>
  <c r="T732" i="2"/>
  <c r="R732" i="2" s="1"/>
  <c r="N733" i="2"/>
  <c r="S733" i="2"/>
  <c r="Q733" i="2" s="1"/>
  <c r="T733" i="2"/>
  <c r="R733" i="2" s="1"/>
  <c r="N734" i="2"/>
  <c r="S734" i="2"/>
  <c r="Q734" i="2" s="1"/>
  <c r="T734" i="2"/>
  <c r="R734" i="2" s="1"/>
  <c r="N735" i="2"/>
  <c r="S735" i="2"/>
  <c r="Q735" i="2" s="1"/>
  <c r="T735" i="2"/>
  <c r="R735" i="2" s="1"/>
  <c r="N736" i="2"/>
  <c r="S736" i="2"/>
  <c r="Q736" i="2" s="1"/>
  <c r="T736" i="2"/>
  <c r="R736" i="2" s="1"/>
  <c r="N737" i="2"/>
  <c r="S737" i="2"/>
  <c r="Q737" i="2" s="1"/>
  <c r="T737" i="2"/>
  <c r="R737" i="2" s="1"/>
  <c r="N738" i="2"/>
  <c r="S738" i="2"/>
  <c r="Q738" i="2" s="1"/>
  <c r="T738" i="2"/>
  <c r="R738" i="2" s="1"/>
  <c r="N739" i="2"/>
  <c r="S739" i="2"/>
  <c r="Q739" i="2" s="1"/>
  <c r="T739" i="2"/>
  <c r="R739" i="2" s="1"/>
  <c r="N740" i="2"/>
  <c r="S740" i="2"/>
  <c r="Q740" i="2" s="1"/>
  <c r="T740" i="2"/>
  <c r="R740" i="2" s="1"/>
  <c r="N741" i="2"/>
  <c r="S741" i="2"/>
  <c r="Q741" i="2" s="1"/>
  <c r="T741" i="2"/>
  <c r="R741" i="2" s="1"/>
  <c r="N742" i="2"/>
  <c r="S742" i="2"/>
  <c r="Q742" i="2" s="1"/>
  <c r="T742" i="2"/>
  <c r="R742" i="2" s="1"/>
  <c r="N743" i="2"/>
  <c r="S743" i="2"/>
  <c r="Q743" i="2" s="1"/>
  <c r="T743" i="2"/>
  <c r="R743" i="2" s="1"/>
  <c r="N744" i="2"/>
  <c r="S744" i="2"/>
  <c r="Q744" i="2" s="1"/>
  <c r="T744" i="2"/>
  <c r="R744" i="2" s="1"/>
  <c r="N745" i="2"/>
  <c r="S745" i="2"/>
  <c r="Q745" i="2" s="1"/>
  <c r="T745" i="2"/>
  <c r="R745" i="2" s="1"/>
  <c r="N746" i="2"/>
  <c r="S746" i="2"/>
  <c r="Q746" i="2" s="1"/>
  <c r="T746" i="2"/>
  <c r="R746" i="2" s="1"/>
  <c r="N747" i="2"/>
  <c r="S747" i="2"/>
  <c r="Q747" i="2" s="1"/>
  <c r="T747" i="2"/>
  <c r="R747" i="2" s="1"/>
  <c r="N748" i="2"/>
  <c r="S748" i="2"/>
  <c r="Q748" i="2" s="1"/>
  <c r="T748" i="2"/>
  <c r="R748" i="2" s="1"/>
  <c r="N749" i="2"/>
  <c r="S749" i="2"/>
  <c r="Q749" i="2" s="1"/>
  <c r="T749" i="2"/>
  <c r="R749" i="2" s="1"/>
  <c r="N750" i="2"/>
  <c r="S750" i="2"/>
  <c r="Q750" i="2" s="1"/>
  <c r="T750" i="2"/>
  <c r="R750" i="2" s="1"/>
  <c r="N751" i="2"/>
  <c r="S751" i="2"/>
  <c r="Q751" i="2" s="1"/>
  <c r="T751" i="2"/>
  <c r="R751" i="2" s="1"/>
  <c r="N752" i="2"/>
  <c r="S752" i="2"/>
  <c r="Q752" i="2" s="1"/>
  <c r="T752" i="2"/>
  <c r="R752" i="2" s="1"/>
  <c r="N753" i="2"/>
  <c r="S753" i="2"/>
  <c r="Q753" i="2" s="1"/>
  <c r="T753" i="2"/>
  <c r="R753" i="2" s="1"/>
  <c r="N754" i="2"/>
  <c r="S754" i="2"/>
  <c r="Q754" i="2" s="1"/>
  <c r="T754" i="2"/>
  <c r="R754" i="2" s="1"/>
  <c r="N755" i="2"/>
  <c r="S755" i="2"/>
  <c r="Q755" i="2" s="1"/>
  <c r="T755" i="2"/>
  <c r="R755" i="2" s="1"/>
  <c r="N756" i="2"/>
  <c r="S756" i="2"/>
  <c r="Q756" i="2" s="1"/>
  <c r="T756" i="2"/>
  <c r="R756" i="2" s="1"/>
  <c r="N757" i="2"/>
  <c r="S757" i="2"/>
  <c r="Q757" i="2" s="1"/>
  <c r="T757" i="2"/>
  <c r="R757" i="2" s="1"/>
  <c r="N758" i="2"/>
  <c r="S758" i="2"/>
  <c r="Q758" i="2" s="1"/>
  <c r="T758" i="2"/>
  <c r="R758" i="2" s="1"/>
  <c r="N759" i="2"/>
  <c r="S759" i="2"/>
  <c r="Q759" i="2" s="1"/>
  <c r="T759" i="2"/>
  <c r="R759" i="2" s="1"/>
  <c r="N760" i="2"/>
  <c r="S760" i="2"/>
  <c r="Q760" i="2" s="1"/>
  <c r="T760" i="2"/>
  <c r="R760" i="2" s="1"/>
  <c r="N761" i="2"/>
  <c r="S761" i="2"/>
  <c r="Q761" i="2" s="1"/>
  <c r="T761" i="2"/>
  <c r="R761" i="2" s="1"/>
  <c r="N762" i="2"/>
  <c r="S762" i="2"/>
  <c r="Q762" i="2" s="1"/>
  <c r="T762" i="2"/>
  <c r="R762" i="2" s="1"/>
  <c r="N763" i="2"/>
  <c r="S763" i="2"/>
  <c r="Q763" i="2" s="1"/>
  <c r="T763" i="2"/>
  <c r="R763" i="2" s="1"/>
  <c r="N764" i="2"/>
  <c r="S764" i="2"/>
  <c r="Q764" i="2" s="1"/>
  <c r="T764" i="2"/>
  <c r="R764" i="2" s="1"/>
  <c r="N765" i="2"/>
  <c r="S765" i="2"/>
  <c r="Q765" i="2" s="1"/>
  <c r="T765" i="2"/>
  <c r="R765" i="2" s="1"/>
  <c r="N766" i="2"/>
  <c r="S766" i="2"/>
  <c r="Q766" i="2" s="1"/>
  <c r="T766" i="2"/>
  <c r="R766" i="2" s="1"/>
  <c r="N767" i="2"/>
  <c r="S767" i="2"/>
  <c r="Q767" i="2" s="1"/>
  <c r="T767" i="2"/>
  <c r="R767" i="2" s="1"/>
  <c r="N768" i="2"/>
  <c r="S768" i="2"/>
  <c r="Q768" i="2" s="1"/>
  <c r="T768" i="2"/>
  <c r="R768" i="2" s="1"/>
  <c r="N769" i="2"/>
  <c r="S769" i="2"/>
  <c r="Q769" i="2" s="1"/>
  <c r="T769" i="2"/>
  <c r="R769" i="2" s="1"/>
  <c r="N770" i="2"/>
  <c r="S770" i="2"/>
  <c r="Q770" i="2" s="1"/>
  <c r="T770" i="2"/>
  <c r="R770" i="2" s="1"/>
  <c r="N771" i="2"/>
  <c r="S771" i="2"/>
  <c r="Q771" i="2" s="1"/>
  <c r="T771" i="2"/>
  <c r="R771" i="2" s="1"/>
  <c r="N772" i="2"/>
  <c r="S772" i="2"/>
  <c r="Q772" i="2" s="1"/>
  <c r="T772" i="2"/>
  <c r="R772" i="2" s="1"/>
  <c r="N773" i="2"/>
  <c r="S773" i="2"/>
  <c r="Q773" i="2" s="1"/>
  <c r="T773" i="2"/>
  <c r="R773" i="2" s="1"/>
  <c r="N774" i="2"/>
  <c r="S774" i="2"/>
  <c r="Q774" i="2" s="1"/>
  <c r="T774" i="2"/>
  <c r="R774" i="2" s="1"/>
  <c r="N775" i="2"/>
  <c r="S775" i="2"/>
  <c r="Q775" i="2" s="1"/>
  <c r="T775" i="2"/>
  <c r="R775" i="2" s="1"/>
  <c r="N776" i="2"/>
  <c r="S776" i="2"/>
  <c r="Q776" i="2" s="1"/>
  <c r="T776" i="2"/>
  <c r="R776" i="2" s="1"/>
  <c r="N777" i="2"/>
  <c r="S777" i="2"/>
  <c r="Q777" i="2" s="1"/>
  <c r="T777" i="2"/>
  <c r="R777" i="2" s="1"/>
  <c r="N778" i="2"/>
  <c r="S778" i="2"/>
  <c r="Q778" i="2" s="1"/>
  <c r="T778" i="2"/>
  <c r="R778" i="2" s="1"/>
  <c r="N779" i="2"/>
  <c r="S779" i="2"/>
  <c r="Q779" i="2" s="1"/>
  <c r="T779" i="2"/>
  <c r="R779" i="2" s="1"/>
  <c r="N780" i="2"/>
  <c r="S780" i="2"/>
  <c r="Q780" i="2" s="1"/>
  <c r="T780" i="2"/>
  <c r="R780" i="2" s="1"/>
  <c r="N781" i="2"/>
  <c r="S781" i="2"/>
  <c r="Q781" i="2" s="1"/>
  <c r="T781" i="2"/>
  <c r="R781" i="2" s="1"/>
  <c r="N782" i="2"/>
  <c r="S782" i="2"/>
  <c r="Q782" i="2" s="1"/>
  <c r="T782" i="2"/>
  <c r="R782" i="2" s="1"/>
  <c r="N783" i="2"/>
  <c r="S783" i="2"/>
  <c r="Q783" i="2" s="1"/>
  <c r="T783" i="2"/>
  <c r="R783" i="2" s="1"/>
  <c r="N784" i="2"/>
  <c r="S784" i="2"/>
  <c r="Q784" i="2" s="1"/>
  <c r="T784" i="2"/>
  <c r="R784" i="2" s="1"/>
  <c r="N785" i="2"/>
  <c r="S785" i="2"/>
  <c r="Q785" i="2" s="1"/>
  <c r="T785" i="2"/>
  <c r="R785" i="2" s="1"/>
  <c r="N786" i="2"/>
  <c r="S786" i="2"/>
  <c r="Q786" i="2" s="1"/>
  <c r="T786" i="2"/>
  <c r="R786" i="2" s="1"/>
  <c r="N787" i="2"/>
  <c r="S787" i="2"/>
  <c r="Q787" i="2" s="1"/>
  <c r="T787" i="2"/>
  <c r="R787" i="2" s="1"/>
  <c r="N788" i="2"/>
  <c r="S788" i="2"/>
  <c r="Q788" i="2" s="1"/>
  <c r="T788" i="2"/>
  <c r="R788" i="2" s="1"/>
  <c r="N789" i="2"/>
  <c r="S789" i="2"/>
  <c r="Q789" i="2" s="1"/>
  <c r="T789" i="2"/>
  <c r="R789" i="2" s="1"/>
  <c r="N790" i="2"/>
  <c r="S790" i="2"/>
  <c r="Q790" i="2" s="1"/>
  <c r="T790" i="2"/>
  <c r="R790" i="2" s="1"/>
  <c r="N791" i="2"/>
  <c r="S791" i="2"/>
  <c r="Q791" i="2" s="1"/>
  <c r="T791" i="2"/>
  <c r="R791" i="2" s="1"/>
  <c r="N792" i="2"/>
  <c r="S792" i="2"/>
  <c r="Q792" i="2" s="1"/>
  <c r="T792" i="2"/>
  <c r="R792" i="2" s="1"/>
  <c r="N793" i="2"/>
  <c r="S793" i="2"/>
  <c r="Q793" i="2" s="1"/>
  <c r="T793" i="2"/>
  <c r="R793" i="2" s="1"/>
  <c r="N794" i="2"/>
  <c r="S794" i="2"/>
  <c r="Q794" i="2" s="1"/>
  <c r="T794" i="2"/>
  <c r="R794" i="2" s="1"/>
  <c r="N795" i="2"/>
  <c r="S795" i="2"/>
  <c r="Q795" i="2" s="1"/>
  <c r="T795" i="2"/>
  <c r="R795" i="2" s="1"/>
  <c r="N796" i="2"/>
  <c r="S796" i="2"/>
  <c r="Q796" i="2" s="1"/>
  <c r="T796" i="2"/>
  <c r="R796" i="2" s="1"/>
  <c r="N797" i="2"/>
  <c r="S797" i="2"/>
  <c r="Q797" i="2" s="1"/>
  <c r="T797" i="2"/>
  <c r="R797" i="2" s="1"/>
  <c r="N798" i="2"/>
  <c r="S798" i="2"/>
  <c r="Q798" i="2" s="1"/>
  <c r="T798" i="2"/>
  <c r="R798" i="2" s="1"/>
  <c r="N799" i="2"/>
  <c r="S799" i="2"/>
  <c r="Q799" i="2" s="1"/>
  <c r="T799" i="2"/>
  <c r="R799" i="2" s="1"/>
  <c r="N800" i="2"/>
  <c r="S800" i="2"/>
  <c r="Q800" i="2" s="1"/>
  <c r="T800" i="2"/>
  <c r="R800" i="2" s="1"/>
  <c r="N801" i="2"/>
  <c r="S801" i="2"/>
  <c r="Q801" i="2" s="1"/>
  <c r="T801" i="2"/>
  <c r="R801" i="2" s="1"/>
  <c r="N802" i="2"/>
  <c r="S802" i="2"/>
  <c r="Q802" i="2" s="1"/>
  <c r="T802" i="2"/>
  <c r="R802" i="2" s="1"/>
  <c r="N803" i="2"/>
  <c r="S803" i="2"/>
  <c r="Q803" i="2" s="1"/>
  <c r="T803" i="2"/>
  <c r="R803" i="2" s="1"/>
  <c r="N804" i="2"/>
  <c r="S804" i="2"/>
  <c r="Q804" i="2" s="1"/>
  <c r="T804" i="2"/>
  <c r="R804" i="2" s="1"/>
  <c r="N805" i="2"/>
  <c r="S805" i="2"/>
  <c r="Q805" i="2" s="1"/>
  <c r="T805" i="2"/>
  <c r="R805" i="2" s="1"/>
  <c r="N806" i="2"/>
  <c r="S806" i="2"/>
  <c r="Q806" i="2" s="1"/>
  <c r="T806" i="2"/>
  <c r="R806" i="2" s="1"/>
  <c r="N807" i="2"/>
  <c r="S807" i="2"/>
  <c r="Q807" i="2" s="1"/>
  <c r="T807" i="2"/>
  <c r="R807" i="2" s="1"/>
  <c r="N808" i="2"/>
  <c r="S808" i="2"/>
  <c r="Q808" i="2" s="1"/>
  <c r="T808" i="2"/>
  <c r="R808" i="2" s="1"/>
  <c r="N809" i="2"/>
  <c r="S809" i="2"/>
  <c r="Q809" i="2" s="1"/>
  <c r="T809" i="2"/>
  <c r="R809" i="2" s="1"/>
  <c r="N810" i="2"/>
  <c r="S810" i="2"/>
  <c r="Q810" i="2" s="1"/>
  <c r="T810" i="2"/>
  <c r="R810" i="2" s="1"/>
  <c r="N811" i="2"/>
  <c r="S811" i="2"/>
  <c r="Q811" i="2" s="1"/>
  <c r="T811" i="2"/>
  <c r="R811" i="2" s="1"/>
  <c r="N812" i="2"/>
  <c r="S812" i="2"/>
  <c r="Q812" i="2" s="1"/>
  <c r="T812" i="2"/>
  <c r="R812" i="2" s="1"/>
  <c r="N813" i="2"/>
  <c r="S813" i="2"/>
  <c r="Q813" i="2" s="1"/>
  <c r="T813" i="2"/>
  <c r="R813" i="2" s="1"/>
  <c r="N814" i="2"/>
  <c r="S814" i="2"/>
  <c r="Q814" i="2" s="1"/>
  <c r="T814" i="2"/>
  <c r="R814" i="2" s="1"/>
  <c r="N815" i="2"/>
  <c r="S815" i="2"/>
  <c r="Q815" i="2" s="1"/>
  <c r="T815" i="2"/>
  <c r="R815" i="2" s="1"/>
  <c r="N816" i="2"/>
  <c r="S816" i="2"/>
  <c r="Q816" i="2" s="1"/>
  <c r="T816" i="2"/>
  <c r="R816" i="2" s="1"/>
  <c r="N817" i="2"/>
  <c r="S817" i="2"/>
  <c r="Q817" i="2" s="1"/>
  <c r="T817" i="2"/>
  <c r="R817" i="2" s="1"/>
  <c r="N818" i="2"/>
  <c r="S818" i="2"/>
  <c r="Q818" i="2" s="1"/>
  <c r="T818" i="2"/>
  <c r="R818" i="2" s="1"/>
  <c r="N819" i="2"/>
  <c r="S819" i="2"/>
  <c r="Q819" i="2" s="1"/>
  <c r="T819" i="2"/>
  <c r="R819" i="2" s="1"/>
  <c r="N820" i="2"/>
  <c r="S820" i="2"/>
  <c r="Q820" i="2" s="1"/>
  <c r="T820" i="2"/>
  <c r="R820" i="2" s="1"/>
  <c r="N821" i="2"/>
  <c r="S821" i="2"/>
  <c r="Q821" i="2" s="1"/>
  <c r="T821" i="2"/>
  <c r="R821" i="2" s="1"/>
  <c r="N822" i="2"/>
  <c r="S822" i="2"/>
  <c r="Q822" i="2" s="1"/>
  <c r="T822" i="2"/>
  <c r="R822" i="2" s="1"/>
  <c r="N823" i="2"/>
  <c r="S823" i="2"/>
  <c r="Q823" i="2" s="1"/>
  <c r="T823" i="2"/>
  <c r="R823" i="2" s="1"/>
  <c r="N824" i="2"/>
  <c r="S824" i="2"/>
  <c r="Q824" i="2" s="1"/>
  <c r="T824" i="2"/>
  <c r="R824" i="2" s="1"/>
  <c r="N825" i="2"/>
  <c r="S825" i="2"/>
  <c r="Q825" i="2" s="1"/>
  <c r="T825" i="2"/>
  <c r="R825" i="2" s="1"/>
  <c r="N826" i="2"/>
  <c r="S826" i="2"/>
  <c r="Q826" i="2" s="1"/>
  <c r="T826" i="2"/>
  <c r="R826" i="2" s="1"/>
  <c r="N827" i="2"/>
  <c r="S827" i="2"/>
  <c r="Q827" i="2" s="1"/>
  <c r="T827" i="2"/>
  <c r="R827" i="2" s="1"/>
  <c r="N828" i="2"/>
  <c r="S828" i="2"/>
  <c r="Q828" i="2" s="1"/>
  <c r="T828" i="2"/>
  <c r="R828" i="2" s="1"/>
  <c r="N829" i="2"/>
  <c r="S829" i="2"/>
  <c r="Q829" i="2" s="1"/>
  <c r="T829" i="2"/>
  <c r="R829" i="2" s="1"/>
  <c r="N830" i="2"/>
  <c r="S830" i="2"/>
  <c r="Q830" i="2" s="1"/>
  <c r="T830" i="2"/>
  <c r="R830" i="2" s="1"/>
  <c r="N831" i="2"/>
  <c r="S831" i="2"/>
  <c r="Q831" i="2" s="1"/>
  <c r="T831" i="2"/>
  <c r="R831" i="2" s="1"/>
  <c r="N832" i="2"/>
  <c r="S832" i="2"/>
  <c r="Q832" i="2" s="1"/>
  <c r="T832" i="2"/>
  <c r="R832" i="2" s="1"/>
  <c r="N833" i="2"/>
  <c r="S833" i="2"/>
  <c r="Q833" i="2" s="1"/>
  <c r="T833" i="2"/>
  <c r="R833" i="2" s="1"/>
  <c r="N834" i="2"/>
  <c r="S834" i="2"/>
  <c r="Q834" i="2" s="1"/>
  <c r="T834" i="2"/>
  <c r="R834" i="2" s="1"/>
  <c r="N835" i="2"/>
  <c r="S835" i="2"/>
  <c r="Q835" i="2" s="1"/>
  <c r="T835" i="2"/>
  <c r="R835" i="2" s="1"/>
  <c r="N836" i="2"/>
  <c r="S836" i="2"/>
  <c r="Q836" i="2" s="1"/>
  <c r="T836" i="2"/>
  <c r="R836" i="2" s="1"/>
  <c r="N837" i="2"/>
  <c r="S837" i="2"/>
  <c r="Q837" i="2" s="1"/>
  <c r="T837" i="2"/>
  <c r="R837" i="2" s="1"/>
  <c r="N838" i="2"/>
  <c r="S838" i="2"/>
  <c r="Q838" i="2" s="1"/>
  <c r="T838" i="2"/>
  <c r="R838" i="2" s="1"/>
  <c r="N839" i="2"/>
  <c r="S839" i="2"/>
  <c r="Q839" i="2" s="1"/>
  <c r="T839" i="2"/>
  <c r="R839" i="2" s="1"/>
  <c r="N840" i="2"/>
  <c r="S840" i="2"/>
  <c r="Q840" i="2" s="1"/>
  <c r="T840" i="2"/>
  <c r="R840" i="2" s="1"/>
  <c r="N841" i="2"/>
  <c r="S841" i="2"/>
  <c r="Q841" i="2" s="1"/>
  <c r="T841" i="2"/>
  <c r="R841" i="2" s="1"/>
  <c r="N842" i="2"/>
  <c r="S842" i="2"/>
  <c r="Q842" i="2" s="1"/>
  <c r="T842" i="2"/>
  <c r="R842" i="2" s="1"/>
  <c r="N843" i="2"/>
  <c r="S843" i="2"/>
  <c r="Q843" i="2" s="1"/>
  <c r="T843" i="2"/>
  <c r="R843" i="2" s="1"/>
  <c r="N844" i="2"/>
  <c r="S844" i="2"/>
  <c r="Q844" i="2" s="1"/>
  <c r="T844" i="2"/>
  <c r="R844" i="2" s="1"/>
  <c r="N845" i="2"/>
  <c r="S845" i="2"/>
  <c r="Q845" i="2" s="1"/>
  <c r="T845" i="2"/>
  <c r="R845" i="2" s="1"/>
  <c r="N846" i="2"/>
  <c r="S846" i="2"/>
  <c r="Q846" i="2" s="1"/>
  <c r="T846" i="2"/>
  <c r="R846" i="2" s="1"/>
  <c r="N847" i="2"/>
  <c r="S847" i="2"/>
  <c r="Q847" i="2" s="1"/>
  <c r="T847" i="2"/>
  <c r="R847" i="2" s="1"/>
  <c r="N848" i="2"/>
  <c r="S848" i="2"/>
  <c r="Q848" i="2" s="1"/>
  <c r="T848" i="2"/>
  <c r="R848" i="2" s="1"/>
  <c r="N849" i="2"/>
  <c r="S849" i="2"/>
  <c r="Q849" i="2" s="1"/>
  <c r="T849" i="2"/>
  <c r="R849" i="2" s="1"/>
  <c r="N850" i="2"/>
  <c r="S850" i="2"/>
  <c r="Q850" i="2" s="1"/>
  <c r="T850" i="2"/>
  <c r="R850" i="2" s="1"/>
  <c r="N851" i="2"/>
  <c r="S851" i="2"/>
  <c r="Q851" i="2" s="1"/>
  <c r="T851" i="2"/>
  <c r="R851" i="2" s="1"/>
  <c r="N852" i="2"/>
  <c r="S852" i="2"/>
  <c r="Q852" i="2" s="1"/>
  <c r="T852" i="2"/>
  <c r="R852" i="2" s="1"/>
  <c r="N853" i="2"/>
  <c r="S853" i="2"/>
  <c r="Q853" i="2" s="1"/>
  <c r="T853" i="2"/>
  <c r="R853" i="2" s="1"/>
  <c r="N854" i="2"/>
  <c r="S854" i="2"/>
  <c r="Q854" i="2" s="1"/>
  <c r="T854" i="2"/>
  <c r="R854" i="2" s="1"/>
  <c r="N855" i="2"/>
  <c r="S855" i="2"/>
  <c r="Q855" i="2" s="1"/>
  <c r="T855" i="2"/>
  <c r="R855" i="2" s="1"/>
  <c r="N856" i="2"/>
  <c r="S856" i="2"/>
  <c r="Q856" i="2" s="1"/>
  <c r="T856" i="2"/>
  <c r="R856" i="2" s="1"/>
  <c r="N857" i="2"/>
  <c r="S857" i="2"/>
  <c r="Q857" i="2" s="1"/>
  <c r="T857" i="2"/>
  <c r="R857" i="2" s="1"/>
  <c r="N858" i="2"/>
  <c r="S858" i="2"/>
  <c r="Q858" i="2" s="1"/>
  <c r="T858" i="2"/>
  <c r="R858" i="2" s="1"/>
  <c r="N859" i="2"/>
  <c r="S859" i="2"/>
  <c r="Q859" i="2" s="1"/>
  <c r="T859" i="2"/>
  <c r="R859" i="2" s="1"/>
  <c r="N860" i="2"/>
  <c r="S860" i="2"/>
  <c r="Q860" i="2" s="1"/>
  <c r="T860" i="2"/>
  <c r="R860" i="2" s="1"/>
  <c r="N861" i="2"/>
  <c r="S861" i="2"/>
  <c r="Q861" i="2" s="1"/>
  <c r="T861" i="2"/>
  <c r="R861" i="2" s="1"/>
  <c r="N862" i="2"/>
  <c r="S862" i="2"/>
  <c r="Q862" i="2" s="1"/>
  <c r="T862" i="2"/>
  <c r="R862" i="2" s="1"/>
  <c r="N863" i="2"/>
  <c r="S863" i="2"/>
  <c r="Q863" i="2" s="1"/>
  <c r="T863" i="2"/>
  <c r="R863" i="2" s="1"/>
  <c r="N864" i="2"/>
  <c r="S864" i="2"/>
  <c r="Q864" i="2" s="1"/>
  <c r="T864" i="2"/>
  <c r="R864" i="2" s="1"/>
  <c r="N865" i="2"/>
  <c r="S865" i="2"/>
  <c r="Q865" i="2" s="1"/>
  <c r="T865" i="2"/>
  <c r="R865" i="2" s="1"/>
  <c r="N866" i="2"/>
  <c r="S866" i="2"/>
  <c r="Q866" i="2" s="1"/>
  <c r="T866" i="2"/>
  <c r="R866" i="2" s="1"/>
  <c r="N867" i="2"/>
  <c r="S867" i="2"/>
  <c r="Q867" i="2" s="1"/>
  <c r="T867" i="2"/>
  <c r="R867" i="2" s="1"/>
  <c r="N868" i="2"/>
  <c r="S868" i="2"/>
  <c r="Q868" i="2" s="1"/>
  <c r="T868" i="2"/>
  <c r="R868" i="2" s="1"/>
  <c r="N869" i="2"/>
  <c r="S869" i="2"/>
  <c r="Q869" i="2" s="1"/>
  <c r="T869" i="2"/>
  <c r="R869" i="2" s="1"/>
  <c r="N870" i="2"/>
  <c r="S870" i="2"/>
  <c r="Q870" i="2" s="1"/>
  <c r="T870" i="2"/>
  <c r="R870" i="2" s="1"/>
  <c r="N871" i="2"/>
  <c r="S871" i="2"/>
  <c r="Q871" i="2" s="1"/>
  <c r="T871" i="2"/>
  <c r="R871" i="2" s="1"/>
  <c r="N872" i="2"/>
  <c r="S872" i="2"/>
  <c r="Q872" i="2" s="1"/>
  <c r="T872" i="2"/>
  <c r="R872" i="2" s="1"/>
  <c r="N873" i="2"/>
  <c r="S873" i="2"/>
  <c r="Q873" i="2" s="1"/>
  <c r="T873" i="2"/>
  <c r="R873" i="2" s="1"/>
  <c r="N874" i="2"/>
  <c r="S874" i="2"/>
  <c r="Q874" i="2" s="1"/>
  <c r="T874" i="2"/>
  <c r="R874" i="2" s="1"/>
  <c r="N875" i="2"/>
  <c r="S875" i="2"/>
  <c r="Q875" i="2" s="1"/>
  <c r="T875" i="2"/>
  <c r="R875" i="2" s="1"/>
  <c r="N876" i="2"/>
  <c r="S876" i="2"/>
  <c r="Q876" i="2" s="1"/>
  <c r="T876" i="2"/>
  <c r="R876" i="2" s="1"/>
  <c r="N877" i="2"/>
  <c r="S877" i="2"/>
  <c r="Q877" i="2" s="1"/>
  <c r="T877" i="2"/>
  <c r="R877" i="2" s="1"/>
  <c r="N878" i="2"/>
  <c r="S878" i="2"/>
  <c r="Q878" i="2" s="1"/>
  <c r="T878" i="2"/>
  <c r="R878" i="2" s="1"/>
  <c r="N879" i="2"/>
  <c r="S879" i="2"/>
  <c r="Q879" i="2" s="1"/>
  <c r="T879" i="2"/>
  <c r="R879" i="2" s="1"/>
  <c r="M64" i="1"/>
  <c r="M65" i="1"/>
  <c r="N65" i="1" s="1"/>
  <c r="M66" i="1"/>
  <c r="K16" i="1"/>
  <c r="K17" i="1"/>
  <c r="K18" i="1"/>
  <c r="K20" i="1"/>
  <c r="K19" i="1"/>
  <c r="K21" i="1"/>
  <c r="K22" i="1"/>
  <c r="K23" i="1"/>
  <c r="K24" i="1"/>
  <c r="K25" i="1"/>
  <c r="K27" i="1"/>
  <c r="K29" i="1"/>
  <c r="K28" i="1"/>
  <c r="K26" i="1"/>
  <c r="K30" i="1"/>
  <c r="K31" i="1"/>
  <c r="K32" i="1"/>
  <c r="K33" i="1"/>
  <c r="K34" i="1"/>
  <c r="K35" i="1"/>
  <c r="K36" i="1"/>
  <c r="K38" i="1"/>
  <c r="K37" i="1"/>
  <c r="K39" i="1"/>
  <c r="K41" i="1"/>
  <c r="K42" i="1"/>
  <c r="K44" i="1"/>
  <c r="K45" i="1"/>
  <c r="N45" i="1" s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62" i="1"/>
  <c r="Z872" i="2" l="1"/>
  <c r="AA872" i="2"/>
  <c r="Z856" i="2"/>
  <c r="AA856" i="2"/>
  <c r="Z840" i="2"/>
  <c r="AA840" i="2"/>
  <c r="Z824" i="2"/>
  <c r="AA824" i="2"/>
  <c r="Z808" i="2"/>
  <c r="AA808" i="2"/>
  <c r="Z792" i="2"/>
  <c r="AA792" i="2"/>
  <c r="Z776" i="2"/>
  <c r="AA776" i="2"/>
  <c r="Z760" i="2"/>
  <c r="AA760" i="2"/>
  <c r="Z744" i="2"/>
  <c r="AA744" i="2"/>
  <c r="Z728" i="2"/>
  <c r="AA728" i="2"/>
  <c r="Z712" i="2"/>
  <c r="AA712" i="2"/>
  <c r="Z696" i="2"/>
  <c r="AA696" i="2"/>
  <c r="Z680" i="2"/>
  <c r="AA680" i="2"/>
  <c r="Z664" i="2"/>
  <c r="AA664" i="2"/>
  <c r="Z648" i="2"/>
  <c r="AA648" i="2"/>
  <c r="Z632" i="2"/>
  <c r="AA632" i="2"/>
  <c r="AA616" i="2"/>
  <c r="Z616" i="2"/>
  <c r="Z600" i="2"/>
  <c r="AA600" i="2"/>
  <c r="Z584" i="2"/>
  <c r="AA584" i="2"/>
  <c r="Z568" i="2"/>
  <c r="AA568" i="2"/>
  <c r="Z552" i="2"/>
  <c r="AA552" i="2"/>
  <c r="Z536" i="2"/>
  <c r="AA536" i="2"/>
  <c r="Z520" i="2"/>
  <c r="AA520" i="2"/>
  <c r="Z504" i="2"/>
  <c r="AA504" i="2"/>
  <c r="Z488" i="2"/>
  <c r="AA488" i="2"/>
  <c r="Z472" i="2"/>
  <c r="AA472" i="2"/>
  <c r="Z456" i="2"/>
  <c r="AA456" i="2"/>
  <c r="Z440" i="2"/>
  <c r="AA440" i="2"/>
  <c r="Z424" i="2"/>
  <c r="AA424" i="2"/>
  <c r="Z408" i="2"/>
  <c r="AA408" i="2"/>
  <c r="Z392" i="2"/>
  <c r="AA392" i="2"/>
  <c r="Z376" i="2"/>
  <c r="AA376" i="2"/>
  <c r="Z360" i="2"/>
  <c r="AA360" i="2"/>
  <c r="Z344" i="2"/>
  <c r="AA344" i="2"/>
  <c r="Z328" i="2"/>
  <c r="AA328" i="2"/>
  <c r="Z312" i="2"/>
  <c r="AA312" i="2"/>
  <c r="Z296" i="2"/>
  <c r="AA296" i="2"/>
  <c r="Z280" i="2"/>
  <c r="AA280" i="2"/>
  <c r="Z264" i="2"/>
  <c r="AA264" i="2"/>
  <c r="Z248" i="2"/>
  <c r="AA248" i="2"/>
  <c r="Z232" i="2"/>
  <c r="AA232" i="2"/>
  <c r="Z216" i="2"/>
  <c r="AA216" i="2"/>
  <c r="Z200" i="2"/>
  <c r="AA200" i="2"/>
  <c r="Z184" i="2"/>
  <c r="AA184" i="2"/>
  <c r="Z168" i="2"/>
  <c r="AA168" i="2"/>
  <c r="Z152" i="2"/>
  <c r="AA152" i="2"/>
  <c r="Z136" i="2"/>
  <c r="AA136" i="2"/>
  <c r="Z120" i="2"/>
  <c r="AA120" i="2"/>
  <c r="Z104" i="2"/>
  <c r="AA104" i="2"/>
  <c r="Z88" i="2"/>
  <c r="AA88" i="2"/>
  <c r="Z72" i="2"/>
  <c r="AA72" i="2"/>
  <c r="Z56" i="2"/>
  <c r="AA56" i="2"/>
  <c r="Z40" i="2"/>
  <c r="AA40" i="2"/>
  <c r="Z24" i="2"/>
  <c r="AA24" i="2"/>
  <c r="Z877" i="2"/>
  <c r="AA877" i="2"/>
  <c r="Z861" i="2"/>
  <c r="AA861" i="2"/>
  <c r="Z845" i="2"/>
  <c r="AA845" i="2"/>
  <c r="Z829" i="2"/>
  <c r="AA829" i="2"/>
  <c r="Z813" i="2"/>
  <c r="AA813" i="2"/>
  <c r="Z797" i="2"/>
  <c r="AA797" i="2"/>
  <c r="Z781" i="2"/>
  <c r="AA781" i="2"/>
  <c r="Z765" i="2"/>
  <c r="AA765" i="2"/>
  <c r="Z749" i="2"/>
  <c r="AA749" i="2"/>
  <c r="Z733" i="2"/>
  <c r="AA733" i="2"/>
  <c r="Z717" i="2"/>
  <c r="AA717" i="2"/>
  <c r="Z701" i="2"/>
  <c r="AA701" i="2"/>
  <c r="Z685" i="2"/>
  <c r="AA685" i="2"/>
  <c r="Z669" i="2"/>
  <c r="AA669" i="2"/>
  <c r="Z653" i="2"/>
  <c r="AA653" i="2"/>
  <c r="Z637" i="2"/>
  <c r="AA637" i="2"/>
  <c r="Z621" i="2"/>
  <c r="AA621" i="2"/>
  <c r="Z605" i="2"/>
  <c r="AA605" i="2"/>
  <c r="Z589" i="2"/>
  <c r="AA589" i="2"/>
  <c r="Z573" i="2"/>
  <c r="AA573" i="2"/>
  <c r="Z557" i="2"/>
  <c r="AA557" i="2"/>
  <c r="Z541" i="2"/>
  <c r="AA541" i="2"/>
  <c r="AA525" i="2"/>
  <c r="Z525" i="2"/>
  <c r="Z509" i="2"/>
  <c r="AA509" i="2"/>
  <c r="Z493" i="2"/>
  <c r="AA493" i="2"/>
  <c r="Z477" i="2"/>
  <c r="AA477" i="2"/>
  <c r="AA461" i="2"/>
  <c r="Z461" i="2"/>
  <c r="Z445" i="2"/>
  <c r="AA445" i="2"/>
  <c r="Z429" i="2"/>
  <c r="AA429" i="2"/>
  <c r="Z413" i="2"/>
  <c r="AA413" i="2"/>
  <c r="Z397" i="2"/>
  <c r="AA397" i="2"/>
  <c r="Z381" i="2"/>
  <c r="AA381" i="2"/>
  <c r="Z365" i="2"/>
  <c r="AA365" i="2"/>
  <c r="Z349" i="2"/>
  <c r="AA349" i="2"/>
  <c r="Z333" i="2"/>
  <c r="AA333" i="2"/>
  <c r="Z317" i="2"/>
  <c r="AA317" i="2"/>
  <c r="Z301" i="2"/>
  <c r="AA301" i="2"/>
  <c r="Z285" i="2"/>
  <c r="AA285" i="2"/>
  <c r="Z269" i="2"/>
  <c r="AA269" i="2"/>
  <c r="Z253" i="2"/>
  <c r="AA253" i="2"/>
  <c r="Z237" i="2"/>
  <c r="AA237" i="2"/>
  <c r="Z221" i="2"/>
  <c r="AA221" i="2"/>
  <c r="Z205" i="2"/>
  <c r="AA205" i="2"/>
  <c r="Z189" i="2"/>
  <c r="AA189" i="2"/>
  <c r="Z173" i="2"/>
  <c r="AA173" i="2"/>
  <c r="AA157" i="2"/>
  <c r="Z157" i="2"/>
  <c r="AA141" i="2"/>
  <c r="Z141" i="2"/>
  <c r="AA125" i="2"/>
  <c r="Z125" i="2"/>
  <c r="AA109" i="2"/>
  <c r="Z109" i="2"/>
  <c r="AA93" i="2"/>
  <c r="Z93" i="2"/>
  <c r="AA77" i="2"/>
  <c r="Z77" i="2"/>
  <c r="AA61" i="2"/>
  <c r="Z61" i="2"/>
  <c r="AA45" i="2"/>
  <c r="Z45" i="2"/>
  <c r="AA29" i="2"/>
  <c r="Z29" i="2"/>
  <c r="Z866" i="2"/>
  <c r="AA866" i="2"/>
  <c r="Z850" i="2"/>
  <c r="AA850" i="2"/>
  <c r="Z834" i="2"/>
  <c r="AA834" i="2"/>
  <c r="Z818" i="2"/>
  <c r="AA818" i="2"/>
  <c r="Z802" i="2"/>
  <c r="AA802" i="2"/>
  <c r="Z786" i="2"/>
  <c r="AA786" i="2"/>
  <c r="Z770" i="2"/>
  <c r="AA770" i="2"/>
  <c r="Z754" i="2"/>
  <c r="AA754" i="2"/>
  <c r="Z738" i="2"/>
  <c r="AA738" i="2"/>
  <c r="Z722" i="2"/>
  <c r="AA722" i="2"/>
  <c r="Z706" i="2"/>
  <c r="AA706" i="2"/>
  <c r="Z690" i="2"/>
  <c r="AA690" i="2"/>
  <c r="Z674" i="2"/>
  <c r="AA674" i="2"/>
  <c r="Z658" i="2"/>
  <c r="AA658" i="2"/>
  <c r="Z642" i="2"/>
  <c r="AA642" i="2"/>
  <c r="Z626" i="2"/>
  <c r="AA626" i="2"/>
  <c r="Z610" i="2"/>
  <c r="AA610" i="2"/>
  <c r="Z594" i="2"/>
  <c r="AA594" i="2"/>
  <c r="Z578" i="2"/>
  <c r="AA578" i="2"/>
  <c r="Z562" i="2"/>
  <c r="AA562" i="2"/>
  <c r="Z546" i="2"/>
  <c r="AA546" i="2"/>
  <c r="Z530" i="2"/>
  <c r="AA530" i="2"/>
  <c r="Z514" i="2"/>
  <c r="AA514" i="2"/>
  <c r="Z498" i="2"/>
  <c r="AA498" i="2"/>
  <c r="Z482" i="2"/>
  <c r="AA482" i="2"/>
  <c r="Z466" i="2"/>
  <c r="AA466" i="2"/>
  <c r="Z450" i="2"/>
  <c r="AA450" i="2"/>
  <c r="Z434" i="2"/>
  <c r="AA434" i="2"/>
  <c r="Z418" i="2"/>
  <c r="AA418" i="2"/>
  <c r="Z402" i="2"/>
  <c r="AA402" i="2"/>
  <c r="Z386" i="2"/>
  <c r="AA386" i="2"/>
  <c r="Z370" i="2"/>
  <c r="AA370" i="2"/>
  <c r="Z354" i="2"/>
  <c r="AA354" i="2"/>
  <c r="Z338" i="2"/>
  <c r="AA338" i="2"/>
  <c r="Z322" i="2"/>
  <c r="AA322" i="2"/>
  <c r="Z306" i="2"/>
  <c r="AA306" i="2"/>
  <c r="Z290" i="2"/>
  <c r="AA290" i="2"/>
  <c r="Z274" i="2"/>
  <c r="AA274" i="2"/>
  <c r="Z258" i="2"/>
  <c r="AA258" i="2"/>
  <c r="Z242" i="2"/>
  <c r="AA242" i="2"/>
  <c r="Z226" i="2"/>
  <c r="AA226" i="2"/>
  <c r="Z210" i="2"/>
  <c r="AA210" i="2"/>
  <c r="Z194" i="2"/>
  <c r="AA194" i="2"/>
  <c r="Z178" i="2"/>
  <c r="AA178" i="2"/>
  <c r="Z162" i="2"/>
  <c r="AA162" i="2"/>
  <c r="Z146" i="2"/>
  <c r="AA146" i="2"/>
  <c r="Z130" i="2"/>
  <c r="AA130" i="2"/>
  <c r="Z114" i="2"/>
  <c r="AA114" i="2"/>
  <c r="Z98" i="2"/>
  <c r="AA98" i="2"/>
  <c r="Z82" i="2"/>
  <c r="AA82" i="2"/>
  <c r="Z66" i="2"/>
  <c r="AA66" i="2"/>
  <c r="Z50" i="2"/>
  <c r="AA50" i="2"/>
  <c r="Z34" i="2"/>
  <c r="AA34" i="2"/>
  <c r="Z18" i="2"/>
  <c r="AA18" i="2"/>
  <c r="Z871" i="2"/>
  <c r="AA871" i="2"/>
  <c r="Z855" i="2"/>
  <c r="AA855" i="2"/>
  <c r="Z839" i="2"/>
  <c r="AA839" i="2"/>
  <c r="Z823" i="2"/>
  <c r="AA823" i="2"/>
  <c r="Z807" i="2"/>
  <c r="AA807" i="2"/>
  <c r="Z791" i="2"/>
  <c r="AA791" i="2"/>
  <c r="Z775" i="2"/>
  <c r="AA775" i="2"/>
  <c r="Z759" i="2"/>
  <c r="AA759" i="2"/>
  <c r="Z743" i="2"/>
  <c r="AA743" i="2"/>
  <c r="Z727" i="2"/>
  <c r="AA727" i="2"/>
  <c r="Z711" i="2"/>
  <c r="AA711" i="2"/>
  <c r="Z695" i="2"/>
  <c r="AA695" i="2"/>
  <c r="Z679" i="2"/>
  <c r="AA679" i="2"/>
  <c r="Z663" i="2"/>
  <c r="AA663" i="2"/>
  <c r="Z647" i="2"/>
  <c r="AA647" i="2"/>
  <c r="Z631" i="2"/>
  <c r="AA631" i="2"/>
  <c r="Z615" i="2"/>
  <c r="AA615" i="2"/>
  <c r="Z599" i="2"/>
  <c r="AA599" i="2"/>
  <c r="Z583" i="2"/>
  <c r="AA583" i="2"/>
  <c r="Z567" i="2"/>
  <c r="AA567" i="2"/>
  <c r="Z551" i="2"/>
  <c r="AA551" i="2"/>
  <c r="Z535" i="2"/>
  <c r="AA535" i="2"/>
  <c r="Z519" i="2"/>
  <c r="AA519" i="2"/>
  <c r="Z503" i="2"/>
  <c r="AA503" i="2"/>
  <c r="Z487" i="2"/>
  <c r="AA487" i="2"/>
  <c r="Z471" i="2"/>
  <c r="AA471" i="2"/>
  <c r="Z455" i="2"/>
  <c r="AA455" i="2"/>
  <c r="Z439" i="2"/>
  <c r="AA439" i="2"/>
  <c r="Z423" i="2"/>
  <c r="AA423" i="2"/>
  <c r="Z407" i="2"/>
  <c r="AA407" i="2"/>
  <c r="Z391" i="2"/>
  <c r="AA391" i="2"/>
  <c r="Z375" i="2"/>
  <c r="AA375" i="2"/>
  <c r="Z359" i="2"/>
  <c r="AA359" i="2"/>
  <c r="Z343" i="2"/>
  <c r="AA343" i="2"/>
  <c r="Z327" i="2"/>
  <c r="AA327" i="2"/>
  <c r="Z311" i="2"/>
  <c r="AA311" i="2"/>
  <c r="Z295" i="2"/>
  <c r="AA295" i="2"/>
  <c r="Z279" i="2"/>
  <c r="AA279" i="2"/>
  <c r="Z263" i="2"/>
  <c r="AA263" i="2"/>
  <c r="Z247" i="2"/>
  <c r="AA247" i="2"/>
  <c r="Z231" i="2"/>
  <c r="AA231" i="2"/>
  <c r="Z215" i="2"/>
  <c r="AA215" i="2"/>
  <c r="Z199" i="2"/>
  <c r="AA199" i="2"/>
  <c r="Z183" i="2"/>
  <c r="AA183" i="2"/>
  <c r="Z167" i="2"/>
  <c r="AA167" i="2"/>
  <c r="Z151" i="2"/>
  <c r="AA151" i="2"/>
  <c r="Z135" i="2"/>
  <c r="AA135" i="2"/>
  <c r="Z119" i="2"/>
  <c r="AA119" i="2"/>
  <c r="Z103" i="2"/>
  <c r="AA103" i="2"/>
  <c r="Z87" i="2"/>
  <c r="AA87" i="2"/>
  <c r="Z71" i="2"/>
  <c r="AA71" i="2"/>
  <c r="Z55" i="2"/>
  <c r="AA55" i="2"/>
  <c r="Z39" i="2"/>
  <c r="AA39" i="2"/>
  <c r="Z23" i="2"/>
  <c r="AA23" i="2"/>
  <c r="Z876" i="2"/>
  <c r="AA876" i="2"/>
  <c r="Z860" i="2"/>
  <c r="AA860" i="2"/>
  <c r="Z844" i="2"/>
  <c r="AA844" i="2"/>
  <c r="Z828" i="2"/>
  <c r="AA828" i="2"/>
  <c r="Z812" i="2"/>
  <c r="AA812" i="2"/>
  <c r="Z796" i="2"/>
  <c r="AA796" i="2"/>
  <c r="Z780" i="2"/>
  <c r="AA780" i="2"/>
  <c r="Z764" i="2"/>
  <c r="AA764" i="2"/>
  <c r="Z748" i="2"/>
  <c r="AA748" i="2"/>
  <c r="Z732" i="2"/>
  <c r="AA732" i="2"/>
  <c r="Z716" i="2"/>
  <c r="AA716" i="2"/>
  <c r="Z700" i="2"/>
  <c r="AA700" i="2"/>
  <c r="Z684" i="2"/>
  <c r="AA684" i="2"/>
  <c r="Z668" i="2"/>
  <c r="AA668" i="2"/>
  <c r="AA652" i="2"/>
  <c r="Z652" i="2"/>
  <c r="Z636" i="2"/>
  <c r="AA636" i="2"/>
  <c r="Z620" i="2"/>
  <c r="AA620" i="2"/>
  <c r="Z604" i="2"/>
  <c r="AA604" i="2"/>
  <c r="Z588" i="2"/>
  <c r="AA588" i="2"/>
  <c r="Z572" i="2"/>
  <c r="AA572" i="2"/>
  <c r="Z556" i="2"/>
  <c r="AA556" i="2"/>
  <c r="Z540" i="2"/>
  <c r="AA540" i="2"/>
  <c r="Z524" i="2"/>
  <c r="AA524" i="2"/>
  <c r="Z508" i="2"/>
  <c r="AA508" i="2"/>
  <c r="Z492" i="2"/>
  <c r="AA492" i="2"/>
  <c r="Z476" i="2"/>
  <c r="AA476" i="2"/>
  <c r="Z460" i="2"/>
  <c r="AA460" i="2"/>
  <c r="Z444" i="2"/>
  <c r="AA444" i="2"/>
  <c r="Z428" i="2"/>
  <c r="AA428" i="2"/>
  <c r="Z412" i="2"/>
  <c r="AA412" i="2"/>
  <c r="Z396" i="2"/>
  <c r="AA396" i="2"/>
  <c r="Z380" i="2"/>
  <c r="AA380" i="2"/>
  <c r="Z364" i="2"/>
  <c r="AA364" i="2"/>
  <c r="Z348" i="2"/>
  <c r="AA348" i="2"/>
  <c r="Z332" i="2"/>
  <c r="AA332" i="2"/>
  <c r="Z316" i="2"/>
  <c r="AA316" i="2"/>
  <c r="Z300" i="2"/>
  <c r="AA300" i="2"/>
  <c r="Z284" i="2"/>
  <c r="AA284" i="2"/>
  <c r="Z268" i="2"/>
  <c r="AA268" i="2"/>
  <c r="Z252" i="2"/>
  <c r="AA252" i="2"/>
  <c r="Z236" i="2"/>
  <c r="AA236" i="2"/>
  <c r="Z220" i="2"/>
  <c r="AA220" i="2"/>
  <c r="Z204" i="2"/>
  <c r="AA204" i="2"/>
  <c r="Z188" i="2"/>
  <c r="AA188" i="2"/>
  <c r="Z172" i="2"/>
  <c r="AA172" i="2"/>
  <c r="Z156" i="2"/>
  <c r="AA156" i="2"/>
  <c r="Z140" i="2"/>
  <c r="AA140" i="2"/>
  <c r="Z124" i="2"/>
  <c r="AA124" i="2"/>
  <c r="Z108" i="2"/>
  <c r="AA108" i="2"/>
  <c r="Z92" i="2"/>
  <c r="AA92" i="2"/>
  <c r="Z76" i="2"/>
  <c r="AA76" i="2"/>
  <c r="Z60" i="2"/>
  <c r="AA60" i="2"/>
  <c r="Z44" i="2"/>
  <c r="AA44" i="2"/>
  <c r="Z28" i="2"/>
  <c r="AA28" i="2"/>
  <c r="Z865" i="2"/>
  <c r="AA865" i="2"/>
  <c r="Z849" i="2"/>
  <c r="AA849" i="2"/>
  <c r="Z833" i="2"/>
  <c r="AA833" i="2"/>
  <c r="Z817" i="2"/>
  <c r="AA817" i="2"/>
  <c r="Z801" i="2"/>
  <c r="AA801" i="2"/>
  <c r="Z785" i="2"/>
  <c r="AA785" i="2"/>
  <c r="Z769" i="2"/>
  <c r="AA769" i="2"/>
  <c r="Z753" i="2"/>
  <c r="AA753" i="2"/>
  <c r="Z737" i="2"/>
  <c r="AA737" i="2"/>
  <c r="Z721" i="2"/>
  <c r="AA721" i="2"/>
  <c r="Z705" i="2"/>
  <c r="AA705" i="2"/>
  <c r="Z689" i="2"/>
  <c r="AA689" i="2"/>
  <c r="Z673" i="2"/>
  <c r="AA673" i="2"/>
  <c r="Z657" i="2"/>
  <c r="AA657" i="2"/>
  <c r="Z641" i="2"/>
  <c r="AA641" i="2"/>
  <c r="AA625" i="2"/>
  <c r="Z625" i="2"/>
  <c r="Z609" i="2"/>
  <c r="AA609" i="2"/>
  <c r="Z593" i="2"/>
  <c r="AA593" i="2"/>
  <c r="Z577" i="2"/>
  <c r="AA577" i="2"/>
  <c r="Z561" i="2"/>
  <c r="AA561" i="2"/>
  <c r="Z545" i="2"/>
  <c r="AA545" i="2"/>
  <c r="Z529" i="2"/>
  <c r="AA529" i="2"/>
  <c r="AA513" i="2"/>
  <c r="Z513" i="2"/>
  <c r="Z497" i="2"/>
  <c r="AA497" i="2"/>
  <c r="Z481" i="2"/>
  <c r="AA481" i="2"/>
  <c r="Z465" i="2"/>
  <c r="AA465" i="2"/>
  <c r="AA449" i="2"/>
  <c r="Z449" i="2"/>
  <c r="Z433" i="2"/>
  <c r="AA433" i="2"/>
  <c r="Z417" i="2"/>
  <c r="AA417" i="2"/>
  <c r="Z401" i="2"/>
  <c r="AA401" i="2"/>
  <c r="Z385" i="2"/>
  <c r="AA385" i="2"/>
  <c r="Z369" i="2"/>
  <c r="AA369" i="2"/>
  <c r="Z353" i="2"/>
  <c r="AA353" i="2"/>
  <c r="Z337" i="2"/>
  <c r="AA337" i="2"/>
  <c r="Z321" i="2"/>
  <c r="AA321" i="2"/>
  <c r="Z305" i="2"/>
  <c r="AA305" i="2"/>
  <c r="Z289" i="2"/>
  <c r="AA289" i="2"/>
  <c r="Z273" i="2"/>
  <c r="AA273" i="2"/>
  <c r="Z257" i="2"/>
  <c r="AA257" i="2"/>
  <c r="Z241" i="2"/>
  <c r="AA241" i="2"/>
  <c r="Z225" i="2"/>
  <c r="AA225" i="2"/>
  <c r="Z209" i="2"/>
  <c r="AA209" i="2"/>
  <c r="Z193" i="2"/>
  <c r="AA193" i="2"/>
  <c r="Z177" i="2"/>
  <c r="AA177" i="2"/>
  <c r="Z161" i="2"/>
  <c r="AA161" i="2"/>
  <c r="Z145" i="2"/>
  <c r="AA145" i="2"/>
  <c r="Z129" i="2"/>
  <c r="AA129" i="2"/>
  <c r="Z113" i="2"/>
  <c r="AA113" i="2"/>
  <c r="Z97" i="2"/>
  <c r="AA97" i="2"/>
  <c r="Z81" i="2"/>
  <c r="AA81" i="2"/>
  <c r="Z65" i="2"/>
  <c r="AA65" i="2"/>
  <c r="Z49" i="2"/>
  <c r="AA49" i="2"/>
  <c r="Z33" i="2"/>
  <c r="AA33" i="2"/>
  <c r="Z17" i="2"/>
  <c r="AA17" i="2"/>
  <c r="Z870" i="2"/>
  <c r="AA870" i="2"/>
  <c r="Z854" i="2"/>
  <c r="AA854" i="2"/>
  <c r="Z838" i="2"/>
  <c r="AA838" i="2"/>
  <c r="Z822" i="2"/>
  <c r="AA822" i="2"/>
  <c r="Z806" i="2"/>
  <c r="AA806" i="2"/>
  <c r="Z790" i="2"/>
  <c r="AA790" i="2"/>
  <c r="Z774" i="2"/>
  <c r="AA774" i="2"/>
  <c r="Z758" i="2"/>
  <c r="AA758" i="2"/>
  <c r="Z742" i="2"/>
  <c r="AA742" i="2"/>
  <c r="Z726" i="2"/>
  <c r="AA726" i="2"/>
  <c r="Z710" i="2"/>
  <c r="AA710" i="2"/>
  <c r="Z694" i="2"/>
  <c r="AA694" i="2"/>
  <c r="Z678" i="2"/>
  <c r="AA678" i="2"/>
  <c r="Z662" i="2"/>
  <c r="AA662" i="2"/>
  <c r="Z646" i="2"/>
  <c r="AA646" i="2"/>
  <c r="Z630" i="2"/>
  <c r="AA630" i="2"/>
  <c r="Z614" i="2"/>
  <c r="AA614" i="2"/>
  <c r="Z598" i="2"/>
  <c r="AA598" i="2"/>
  <c r="Z582" i="2"/>
  <c r="AA582" i="2"/>
  <c r="Z566" i="2"/>
  <c r="AA566" i="2"/>
  <c r="AA550" i="2"/>
  <c r="Z550" i="2"/>
  <c r="Z534" i="2"/>
  <c r="AA534" i="2"/>
  <c r="Z518" i="2"/>
  <c r="AA518" i="2"/>
  <c r="Z502" i="2"/>
  <c r="AA502" i="2"/>
  <c r="AA486" i="2"/>
  <c r="Z486" i="2"/>
  <c r="Z470" i="2"/>
  <c r="AA470" i="2"/>
  <c r="Z454" i="2"/>
  <c r="AA454" i="2"/>
  <c r="Z438" i="2"/>
  <c r="AA438" i="2"/>
  <c r="Z422" i="2"/>
  <c r="AA422" i="2"/>
  <c r="Z406" i="2"/>
  <c r="AA406" i="2"/>
  <c r="Z390" i="2"/>
  <c r="AA390" i="2"/>
  <c r="Z374" i="2"/>
  <c r="AA374" i="2"/>
  <c r="Z358" i="2"/>
  <c r="AA358" i="2"/>
  <c r="Z342" i="2"/>
  <c r="AA342" i="2"/>
  <c r="Z326" i="2"/>
  <c r="AA326" i="2"/>
  <c r="Z310" i="2"/>
  <c r="AA310" i="2"/>
  <c r="Z294" i="2"/>
  <c r="AA294" i="2"/>
  <c r="Z278" i="2"/>
  <c r="AA278" i="2"/>
  <c r="Z262" i="2"/>
  <c r="AA262" i="2"/>
  <c r="Z246" i="2"/>
  <c r="AA246" i="2"/>
  <c r="Z230" i="2"/>
  <c r="AA230" i="2"/>
  <c r="Z214" i="2"/>
  <c r="AA214" i="2"/>
  <c r="Z198" i="2"/>
  <c r="AA198" i="2"/>
  <c r="Z182" i="2"/>
  <c r="AA182" i="2"/>
  <c r="Z166" i="2"/>
  <c r="AA166" i="2"/>
  <c r="Z150" i="2"/>
  <c r="AA150" i="2"/>
  <c r="Z134" i="2"/>
  <c r="AA134" i="2"/>
  <c r="Z118" i="2"/>
  <c r="AA118" i="2"/>
  <c r="Z102" i="2"/>
  <c r="AA102" i="2"/>
  <c r="Z86" i="2"/>
  <c r="AA86" i="2"/>
  <c r="Z70" i="2"/>
  <c r="AA70" i="2"/>
  <c r="Z54" i="2"/>
  <c r="AA54" i="2"/>
  <c r="Z38" i="2"/>
  <c r="AA38" i="2"/>
  <c r="Z22" i="2"/>
  <c r="AA22" i="2"/>
  <c r="Z875" i="2"/>
  <c r="AA875" i="2"/>
  <c r="Z859" i="2"/>
  <c r="AA859" i="2"/>
  <c r="Z843" i="2"/>
  <c r="AA843" i="2"/>
  <c r="Z827" i="2"/>
  <c r="AA827" i="2"/>
  <c r="Z811" i="2"/>
  <c r="AA811" i="2"/>
  <c r="Z795" i="2"/>
  <c r="AA795" i="2"/>
  <c r="Z779" i="2"/>
  <c r="AA779" i="2"/>
  <c r="Z763" i="2"/>
  <c r="AA763" i="2"/>
  <c r="Z747" i="2"/>
  <c r="AA747" i="2"/>
  <c r="Z731" i="2"/>
  <c r="AA731" i="2"/>
  <c r="Z715" i="2"/>
  <c r="AA715" i="2"/>
  <c r="Z699" i="2"/>
  <c r="AA699" i="2"/>
  <c r="Z683" i="2"/>
  <c r="AA683" i="2"/>
  <c r="Z667" i="2"/>
  <c r="AA667" i="2"/>
  <c r="Z651" i="2"/>
  <c r="AA651" i="2"/>
  <c r="Z635" i="2"/>
  <c r="AA635" i="2"/>
  <c r="Z619" i="2"/>
  <c r="AA619" i="2"/>
  <c r="Z603" i="2"/>
  <c r="AA603" i="2"/>
  <c r="Z587" i="2"/>
  <c r="AA587" i="2"/>
  <c r="AA571" i="2"/>
  <c r="Z571" i="2"/>
  <c r="AA555" i="2"/>
  <c r="Z555" i="2"/>
  <c r="AA539" i="2"/>
  <c r="Z539" i="2"/>
  <c r="AA523" i="2"/>
  <c r="Z523" i="2"/>
  <c r="AA507" i="2"/>
  <c r="Z507" i="2"/>
  <c r="AA491" i="2"/>
  <c r="Z491" i="2"/>
  <c r="AA475" i="2"/>
  <c r="Z475" i="2"/>
  <c r="AA459" i="2"/>
  <c r="Z459" i="2"/>
  <c r="AA443" i="2"/>
  <c r="Z443" i="2"/>
  <c r="AA427" i="2"/>
  <c r="Z427" i="2"/>
  <c r="AA411" i="2"/>
  <c r="Z411" i="2"/>
  <c r="AA395" i="2"/>
  <c r="Z395" i="2"/>
  <c r="AA379" i="2"/>
  <c r="Z379" i="2"/>
  <c r="AA363" i="2"/>
  <c r="Z363" i="2"/>
  <c r="AA347" i="2"/>
  <c r="Z347" i="2"/>
  <c r="AA331" i="2"/>
  <c r="Z331" i="2"/>
  <c r="AA315" i="2"/>
  <c r="Z315" i="2"/>
  <c r="AA299" i="2"/>
  <c r="Z299" i="2"/>
  <c r="AA283" i="2"/>
  <c r="Z283" i="2"/>
  <c r="AA267" i="2"/>
  <c r="Z267" i="2"/>
  <c r="AA251" i="2"/>
  <c r="Z251" i="2"/>
  <c r="AA235" i="2"/>
  <c r="Z235" i="2"/>
  <c r="AA219" i="2"/>
  <c r="Z219" i="2"/>
  <c r="AA203" i="2"/>
  <c r="Z203" i="2"/>
  <c r="AA187" i="2"/>
  <c r="Z187" i="2"/>
  <c r="AA171" i="2"/>
  <c r="Z171" i="2"/>
  <c r="AA155" i="2"/>
  <c r="Z155" i="2"/>
  <c r="Z139" i="2"/>
  <c r="AA139" i="2"/>
  <c r="Z123" i="2"/>
  <c r="AA123" i="2"/>
  <c r="Z107" i="2"/>
  <c r="AA107" i="2"/>
  <c r="Z91" i="2"/>
  <c r="AA91" i="2"/>
  <c r="Z75" i="2"/>
  <c r="AA75" i="2"/>
  <c r="Z59" i="2"/>
  <c r="AA59" i="2"/>
  <c r="Z43" i="2"/>
  <c r="AA43" i="2"/>
  <c r="Z27" i="2"/>
  <c r="AA27" i="2"/>
  <c r="Z864" i="2"/>
  <c r="AA864" i="2"/>
  <c r="Z848" i="2"/>
  <c r="AA848" i="2"/>
  <c r="Z832" i="2"/>
  <c r="AA832" i="2"/>
  <c r="Z816" i="2"/>
  <c r="AA816" i="2"/>
  <c r="Z800" i="2"/>
  <c r="AA800" i="2"/>
  <c r="Z784" i="2"/>
  <c r="AA784" i="2"/>
  <c r="Z768" i="2"/>
  <c r="AA768" i="2"/>
  <c r="Z752" i="2"/>
  <c r="AA752" i="2"/>
  <c r="Z736" i="2"/>
  <c r="AA736" i="2"/>
  <c r="Z720" i="2"/>
  <c r="AA720" i="2"/>
  <c r="Z704" i="2"/>
  <c r="AA704" i="2"/>
  <c r="Z688" i="2"/>
  <c r="AA688" i="2"/>
  <c r="Z672" i="2"/>
  <c r="AA672" i="2"/>
  <c r="Z656" i="2"/>
  <c r="AA656" i="2"/>
  <c r="Z640" i="2"/>
  <c r="AA640" i="2"/>
  <c r="Z624" i="2"/>
  <c r="AA624" i="2"/>
  <c r="Z608" i="2"/>
  <c r="AA608" i="2"/>
  <c r="Z592" i="2"/>
  <c r="AA592" i="2"/>
  <c r="Z576" i="2"/>
  <c r="AA576" i="2"/>
  <c r="Z560" i="2"/>
  <c r="AA560" i="2"/>
  <c r="Z544" i="2"/>
  <c r="AA544" i="2"/>
  <c r="Z528" i="2"/>
  <c r="AA528" i="2"/>
  <c r="Z512" i="2"/>
  <c r="AA512" i="2"/>
  <c r="Z496" i="2"/>
  <c r="AA496" i="2"/>
  <c r="Z480" i="2"/>
  <c r="AA480" i="2"/>
  <c r="Z464" i="2"/>
  <c r="AA464" i="2"/>
  <c r="Z448" i="2"/>
  <c r="AA448" i="2"/>
  <c r="Z432" i="2"/>
  <c r="AA432" i="2"/>
  <c r="Z416" i="2"/>
  <c r="AA416" i="2"/>
  <c r="Z400" i="2"/>
  <c r="AA400" i="2"/>
  <c r="Z384" i="2"/>
  <c r="AA384" i="2"/>
  <c r="Z368" i="2"/>
  <c r="AA368" i="2"/>
  <c r="Z352" i="2"/>
  <c r="AA352" i="2"/>
  <c r="Z336" i="2"/>
  <c r="AA336" i="2"/>
  <c r="Z320" i="2"/>
  <c r="AA320" i="2"/>
  <c r="Z304" i="2"/>
  <c r="AA304" i="2"/>
  <c r="Z288" i="2"/>
  <c r="AA288" i="2"/>
  <c r="Z272" i="2"/>
  <c r="AA272" i="2"/>
  <c r="Z256" i="2"/>
  <c r="AA256" i="2"/>
  <c r="Z240" i="2"/>
  <c r="AA240" i="2"/>
  <c r="Z224" i="2"/>
  <c r="AA224" i="2"/>
  <c r="Z208" i="2"/>
  <c r="AA208" i="2"/>
  <c r="Z192" i="2"/>
  <c r="AA192" i="2"/>
  <c r="Z176" i="2"/>
  <c r="AA176" i="2"/>
  <c r="Z160" i="2"/>
  <c r="AA160" i="2"/>
  <c r="Z144" i="2"/>
  <c r="AA144" i="2"/>
  <c r="Z128" i="2"/>
  <c r="AA128" i="2"/>
  <c r="Z112" i="2"/>
  <c r="AA112" i="2"/>
  <c r="Z96" i="2"/>
  <c r="AA96" i="2"/>
  <c r="Z80" i="2"/>
  <c r="AA80" i="2"/>
  <c r="Z64" i="2"/>
  <c r="AA64" i="2"/>
  <c r="Z48" i="2"/>
  <c r="AA48" i="2"/>
  <c r="Z32" i="2"/>
  <c r="AA32" i="2"/>
  <c r="Z16" i="2"/>
  <c r="AA16" i="2"/>
  <c r="Z869" i="2"/>
  <c r="AA869" i="2"/>
  <c r="Z853" i="2"/>
  <c r="AA853" i="2"/>
  <c r="Z837" i="2"/>
  <c r="AA837" i="2"/>
  <c r="Z821" i="2"/>
  <c r="AA821" i="2"/>
  <c r="Z805" i="2"/>
  <c r="AA805" i="2"/>
  <c r="Z789" i="2"/>
  <c r="AA789" i="2"/>
  <c r="Z773" i="2"/>
  <c r="AA773" i="2"/>
  <c r="Z757" i="2"/>
  <c r="AA757" i="2"/>
  <c r="Z741" i="2"/>
  <c r="AA741" i="2"/>
  <c r="Z725" i="2"/>
  <c r="AA725" i="2"/>
  <c r="Z709" i="2"/>
  <c r="AA709" i="2"/>
  <c r="Z693" i="2"/>
  <c r="AA693" i="2"/>
  <c r="Z677" i="2"/>
  <c r="AA677" i="2"/>
  <c r="AA661" i="2"/>
  <c r="Z661" i="2"/>
  <c r="Z645" i="2"/>
  <c r="AA645" i="2"/>
  <c r="Z629" i="2"/>
  <c r="AA629" i="2"/>
  <c r="Z613" i="2"/>
  <c r="AA613" i="2"/>
  <c r="Z597" i="2"/>
  <c r="AA597" i="2"/>
  <c r="Z581" i="2"/>
  <c r="AA581" i="2"/>
  <c r="Z565" i="2"/>
  <c r="AA565" i="2"/>
  <c r="Z549" i="2"/>
  <c r="AA549" i="2"/>
  <c r="Z533" i="2"/>
  <c r="AA533" i="2"/>
  <c r="Z517" i="2"/>
  <c r="AA517" i="2"/>
  <c r="Z501" i="2"/>
  <c r="AA501" i="2"/>
  <c r="Z485" i="2"/>
  <c r="AA485" i="2"/>
  <c r="Z469" i="2"/>
  <c r="AA469" i="2"/>
  <c r="Z453" i="2"/>
  <c r="AA453" i="2"/>
  <c r="Z437" i="2"/>
  <c r="AA437" i="2"/>
  <c r="Z421" i="2"/>
  <c r="AA421" i="2"/>
  <c r="Z405" i="2"/>
  <c r="AA405" i="2"/>
  <c r="Z389" i="2"/>
  <c r="AA389" i="2"/>
  <c r="Z373" i="2"/>
  <c r="AA373" i="2"/>
  <c r="AA357" i="2"/>
  <c r="Z357" i="2"/>
  <c r="Z341" i="2"/>
  <c r="AA341" i="2"/>
  <c r="Z325" i="2"/>
  <c r="AA325" i="2"/>
  <c r="Z309" i="2"/>
  <c r="AA309" i="2"/>
  <c r="AA293" i="2"/>
  <c r="Z293" i="2"/>
  <c r="Z277" i="2"/>
  <c r="AA277" i="2"/>
  <c r="Z261" i="2"/>
  <c r="AA261" i="2"/>
  <c r="Z245" i="2"/>
  <c r="AA245" i="2"/>
  <c r="AA229" i="2"/>
  <c r="Z229" i="2"/>
  <c r="Z213" i="2"/>
  <c r="AA213" i="2"/>
  <c r="Z197" i="2"/>
  <c r="AA197" i="2"/>
  <c r="Z181" i="2"/>
  <c r="AA181" i="2"/>
  <c r="AA165" i="2"/>
  <c r="Z165" i="2"/>
  <c r="AA149" i="2"/>
  <c r="Z149" i="2"/>
  <c r="AA133" i="2"/>
  <c r="Z133" i="2"/>
  <c r="AA117" i="2"/>
  <c r="Z117" i="2"/>
  <c r="AA101" i="2"/>
  <c r="Z101" i="2"/>
  <c r="AA85" i="2"/>
  <c r="Z85" i="2"/>
  <c r="AA69" i="2"/>
  <c r="Z69" i="2"/>
  <c r="AA53" i="2"/>
  <c r="Z53" i="2"/>
  <c r="AA37" i="2"/>
  <c r="Z37" i="2"/>
  <c r="Z21" i="2"/>
  <c r="AA21" i="2"/>
  <c r="Z874" i="2"/>
  <c r="AA874" i="2"/>
  <c r="Z858" i="2"/>
  <c r="AA858" i="2"/>
  <c r="Z842" i="2"/>
  <c r="AA842" i="2"/>
  <c r="Z826" i="2"/>
  <c r="AA826" i="2"/>
  <c r="Z810" i="2"/>
  <c r="AA810" i="2"/>
  <c r="Z794" i="2"/>
  <c r="AA794" i="2"/>
  <c r="Z778" i="2"/>
  <c r="AA778" i="2"/>
  <c r="Z762" i="2"/>
  <c r="AA762" i="2"/>
  <c r="Z746" i="2"/>
  <c r="AA746" i="2"/>
  <c r="Z730" i="2"/>
  <c r="AA730" i="2"/>
  <c r="Z714" i="2"/>
  <c r="AA714" i="2"/>
  <c r="Z698" i="2"/>
  <c r="AA698" i="2"/>
  <c r="Z682" i="2"/>
  <c r="AA682" i="2"/>
  <c r="Z666" i="2"/>
  <c r="AA666" i="2"/>
  <c r="Z650" i="2"/>
  <c r="AA650" i="2"/>
  <c r="AA634" i="2"/>
  <c r="Z634" i="2"/>
  <c r="Z618" i="2"/>
  <c r="AA618" i="2"/>
  <c r="Z602" i="2"/>
  <c r="AA602" i="2"/>
  <c r="AA586" i="2"/>
  <c r="Z586" i="2"/>
  <c r="Z570" i="2"/>
  <c r="AA570" i="2"/>
  <c r="Z554" i="2"/>
  <c r="AA554" i="2"/>
  <c r="Z538" i="2"/>
  <c r="AA538" i="2"/>
  <c r="Z522" i="2"/>
  <c r="AA522" i="2"/>
  <c r="Z506" i="2"/>
  <c r="AA506" i="2"/>
  <c r="Z490" i="2"/>
  <c r="AA490" i="2"/>
  <c r="Z474" i="2"/>
  <c r="AA474" i="2"/>
  <c r="Z458" i="2"/>
  <c r="AA458" i="2"/>
  <c r="Z442" i="2"/>
  <c r="AA442" i="2"/>
  <c r="Z426" i="2"/>
  <c r="AA426" i="2"/>
  <c r="Z410" i="2"/>
  <c r="AA410" i="2"/>
  <c r="Z394" i="2"/>
  <c r="AA394" i="2"/>
  <c r="Z378" i="2"/>
  <c r="AA378" i="2"/>
  <c r="Z362" i="2"/>
  <c r="AA362" i="2"/>
  <c r="Z346" i="2"/>
  <c r="AA346" i="2"/>
  <c r="Z330" i="2"/>
  <c r="AA330" i="2"/>
  <c r="Z314" i="2"/>
  <c r="AA314" i="2"/>
  <c r="Z298" i="2"/>
  <c r="AA298" i="2"/>
  <c r="Z282" i="2"/>
  <c r="AA282" i="2"/>
  <c r="Z266" i="2"/>
  <c r="AA266" i="2"/>
  <c r="Z250" i="2"/>
  <c r="AA250" i="2"/>
  <c r="Z234" i="2"/>
  <c r="AA234" i="2"/>
  <c r="Z218" i="2"/>
  <c r="AA218" i="2"/>
  <c r="Z202" i="2"/>
  <c r="AA202" i="2"/>
  <c r="Z186" i="2"/>
  <c r="AA186" i="2"/>
  <c r="Z170" i="2"/>
  <c r="AA170" i="2"/>
  <c r="Z154" i="2"/>
  <c r="AA154" i="2"/>
  <c r="Z138" i="2"/>
  <c r="AA138" i="2"/>
  <c r="Z122" i="2"/>
  <c r="AA122" i="2"/>
  <c r="Z106" i="2"/>
  <c r="AA106" i="2"/>
  <c r="Z90" i="2"/>
  <c r="AA90" i="2"/>
  <c r="Z74" i="2"/>
  <c r="AA74" i="2"/>
  <c r="Z58" i="2"/>
  <c r="AA58" i="2"/>
  <c r="Z42" i="2"/>
  <c r="AA42" i="2"/>
  <c r="Z26" i="2"/>
  <c r="AA26" i="2"/>
  <c r="AA879" i="2"/>
  <c r="Z879" i="2"/>
  <c r="Z863" i="2"/>
  <c r="AA863" i="2"/>
  <c r="AA847" i="2"/>
  <c r="Z847" i="2"/>
  <c r="Z831" i="2"/>
  <c r="AA831" i="2"/>
  <c r="AA815" i="2"/>
  <c r="Z815" i="2"/>
  <c r="Z799" i="2"/>
  <c r="AA799" i="2"/>
  <c r="Z783" i="2"/>
  <c r="AA783" i="2"/>
  <c r="Z767" i="2"/>
  <c r="AA767" i="2"/>
  <c r="Z751" i="2"/>
  <c r="AA751" i="2"/>
  <c r="Z735" i="2"/>
  <c r="AA735" i="2"/>
  <c r="Z719" i="2"/>
  <c r="AA719" i="2"/>
  <c r="Z703" i="2"/>
  <c r="AA703" i="2"/>
  <c r="Z687" i="2"/>
  <c r="AA687" i="2"/>
  <c r="Z671" i="2"/>
  <c r="AA671" i="2"/>
  <c r="Z655" i="2"/>
  <c r="AA655" i="2"/>
  <c r="Z639" i="2"/>
  <c r="AA639" i="2"/>
  <c r="Z623" i="2"/>
  <c r="AA623" i="2"/>
  <c r="Z607" i="2"/>
  <c r="AA607" i="2"/>
  <c r="Z591" i="2"/>
  <c r="AA591" i="2"/>
  <c r="Z575" i="2"/>
  <c r="AA575" i="2"/>
  <c r="Z559" i="2"/>
  <c r="AA559" i="2"/>
  <c r="Z543" i="2"/>
  <c r="AA543" i="2"/>
  <c r="Z527" i="2"/>
  <c r="AA527" i="2"/>
  <c r="Z511" i="2"/>
  <c r="AA511" i="2"/>
  <c r="Z495" i="2"/>
  <c r="AA495" i="2"/>
  <c r="Z479" i="2"/>
  <c r="AA479" i="2"/>
  <c r="Z463" i="2"/>
  <c r="AA463" i="2"/>
  <c r="Z447" i="2"/>
  <c r="AA447" i="2"/>
  <c r="Z431" i="2"/>
  <c r="AA431" i="2"/>
  <c r="Z415" i="2"/>
  <c r="AA415" i="2"/>
  <c r="Z399" i="2"/>
  <c r="AA399" i="2"/>
  <c r="Z383" i="2"/>
  <c r="AA383" i="2"/>
  <c r="Z367" i="2"/>
  <c r="AA367" i="2"/>
  <c r="Z351" i="2"/>
  <c r="AA351" i="2"/>
  <c r="Z335" i="2"/>
  <c r="AA335" i="2"/>
  <c r="Z319" i="2"/>
  <c r="AA319" i="2"/>
  <c r="Z303" i="2"/>
  <c r="AA303" i="2"/>
  <c r="Z287" i="2"/>
  <c r="AA287" i="2"/>
  <c r="Z271" i="2"/>
  <c r="AA271" i="2"/>
  <c r="Z255" i="2"/>
  <c r="AA255" i="2"/>
  <c r="Z239" i="2"/>
  <c r="AA239" i="2"/>
  <c r="Z223" i="2"/>
  <c r="AA223" i="2"/>
  <c r="Z207" i="2"/>
  <c r="AA207" i="2"/>
  <c r="Z191" i="2"/>
  <c r="AA191" i="2"/>
  <c r="Z175" i="2"/>
  <c r="AA175" i="2"/>
  <c r="Z159" i="2"/>
  <c r="AA159" i="2"/>
  <c r="Z143" i="2"/>
  <c r="AA143" i="2"/>
  <c r="Z127" i="2"/>
  <c r="AA127" i="2"/>
  <c r="Z111" i="2"/>
  <c r="AA111" i="2"/>
  <c r="Z95" i="2"/>
  <c r="AA95" i="2"/>
  <c r="Z79" i="2"/>
  <c r="AA79" i="2"/>
  <c r="Z63" i="2"/>
  <c r="AA63" i="2"/>
  <c r="Z47" i="2"/>
  <c r="AA47" i="2"/>
  <c r="Z31" i="2"/>
  <c r="AA31" i="2"/>
  <c r="Z15" i="2"/>
  <c r="AA15" i="2"/>
  <c r="Z868" i="2"/>
  <c r="AA868" i="2"/>
  <c r="Z852" i="2"/>
  <c r="AA852" i="2"/>
  <c r="Z836" i="2"/>
  <c r="AA836" i="2"/>
  <c r="Z820" i="2"/>
  <c r="AA820" i="2"/>
  <c r="Z804" i="2"/>
  <c r="AA804" i="2"/>
  <c r="Z788" i="2"/>
  <c r="AA788" i="2"/>
  <c r="Z772" i="2"/>
  <c r="AA772" i="2"/>
  <c r="Z756" i="2"/>
  <c r="AA756" i="2"/>
  <c r="Z740" i="2"/>
  <c r="AA740" i="2"/>
  <c r="Z724" i="2"/>
  <c r="AA724" i="2"/>
  <c r="Z708" i="2"/>
  <c r="AA708" i="2"/>
  <c r="Z692" i="2"/>
  <c r="AA692" i="2"/>
  <c r="Z676" i="2"/>
  <c r="AA676" i="2"/>
  <c r="Z660" i="2"/>
  <c r="AA660" i="2"/>
  <c r="Z644" i="2"/>
  <c r="AA644" i="2"/>
  <c r="Z628" i="2"/>
  <c r="AA628" i="2"/>
  <c r="Z612" i="2"/>
  <c r="AA612" i="2"/>
  <c r="AA596" i="2"/>
  <c r="Z596" i="2"/>
  <c r="Z580" i="2"/>
  <c r="AA580" i="2"/>
  <c r="Z564" i="2"/>
  <c r="AA564" i="2"/>
  <c r="Z548" i="2"/>
  <c r="AA548" i="2"/>
  <c r="Z532" i="2"/>
  <c r="AA532" i="2"/>
  <c r="Z516" i="2"/>
  <c r="AA516" i="2"/>
  <c r="AA500" i="2"/>
  <c r="Z500" i="2"/>
  <c r="Z484" i="2"/>
  <c r="AA484" i="2"/>
  <c r="Z468" i="2"/>
  <c r="AA468" i="2"/>
  <c r="Z452" i="2"/>
  <c r="AA452" i="2"/>
  <c r="Z436" i="2"/>
  <c r="AA436" i="2"/>
  <c r="Z420" i="2"/>
  <c r="AA420" i="2"/>
  <c r="Z404" i="2"/>
  <c r="AA404" i="2"/>
  <c r="Z388" i="2"/>
  <c r="AA388" i="2"/>
  <c r="Z372" i="2"/>
  <c r="AA372" i="2"/>
  <c r="Z356" i="2"/>
  <c r="AA356" i="2"/>
  <c r="Z340" i="2"/>
  <c r="AA340" i="2"/>
  <c r="Z324" i="2"/>
  <c r="AA324" i="2"/>
  <c r="Z308" i="2"/>
  <c r="AA308" i="2"/>
  <c r="Z292" i="2"/>
  <c r="AA292" i="2"/>
  <c r="Z276" i="2"/>
  <c r="AA276" i="2"/>
  <c r="Z260" i="2"/>
  <c r="AA260" i="2"/>
  <c r="Z244" i="2"/>
  <c r="AA244" i="2"/>
  <c r="Z228" i="2"/>
  <c r="AA228" i="2"/>
  <c r="Z212" i="2"/>
  <c r="AA212" i="2"/>
  <c r="Z196" i="2"/>
  <c r="AA196" i="2"/>
  <c r="Z180" i="2"/>
  <c r="AA180" i="2"/>
  <c r="Z164" i="2"/>
  <c r="AA164" i="2"/>
  <c r="Z148" i="2"/>
  <c r="AA148" i="2"/>
  <c r="Z132" i="2"/>
  <c r="AA132" i="2"/>
  <c r="Z116" i="2"/>
  <c r="AA116" i="2"/>
  <c r="Z100" i="2"/>
  <c r="AA100" i="2"/>
  <c r="Z84" i="2"/>
  <c r="AA84" i="2"/>
  <c r="Z68" i="2"/>
  <c r="AA68" i="2"/>
  <c r="Z52" i="2"/>
  <c r="AA52" i="2"/>
  <c r="Z36" i="2"/>
  <c r="AA36" i="2"/>
  <c r="Z20" i="2"/>
  <c r="AA20" i="2"/>
  <c r="Z873" i="2"/>
  <c r="AA873" i="2"/>
  <c r="Z857" i="2"/>
  <c r="AA857" i="2"/>
  <c r="Z841" i="2"/>
  <c r="AA841" i="2"/>
  <c r="Z825" i="2"/>
  <c r="AA825" i="2"/>
  <c r="Z809" i="2"/>
  <c r="AA809" i="2"/>
  <c r="Z793" i="2"/>
  <c r="AA793" i="2"/>
  <c r="Z777" i="2"/>
  <c r="AA777" i="2"/>
  <c r="Z761" i="2"/>
  <c r="AA761" i="2"/>
  <c r="Z745" i="2"/>
  <c r="AA745" i="2"/>
  <c r="Z729" i="2"/>
  <c r="AA729" i="2"/>
  <c r="Z713" i="2"/>
  <c r="AA713" i="2"/>
  <c r="Z697" i="2"/>
  <c r="AA697" i="2"/>
  <c r="Z681" i="2"/>
  <c r="AA681" i="2"/>
  <c r="Z665" i="2"/>
  <c r="AA665" i="2"/>
  <c r="Z649" i="2"/>
  <c r="AA649" i="2"/>
  <c r="Z633" i="2"/>
  <c r="AA633" i="2"/>
  <c r="Z617" i="2"/>
  <c r="AA617" i="2"/>
  <c r="Z601" i="2"/>
  <c r="AA601" i="2"/>
  <c r="Z585" i="2"/>
  <c r="AA585" i="2"/>
  <c r="Z569" i="2"/>
  <c r="AA569" i="2"/>
  <c r="Z553" i="2"/>
  <c r="AA553" i="2"/>
  <c r="Z537" i="2"/>
  <c r="AA537" i="2"/>
  <c r="Z521" i="2"/>
  <c r="AA521" i="2"/>
  <c r="Z505" i="2"/>
  <c r="AA505" i="2"/>
  <c r="Z489" i="2"/>
  <c r="AA489" i="2"/>
  <c r="Z473" i="2"/>
  <c r="AA473" i="2"/>
  <c r="Z457" i="2"/>
  <c r="AA457" i="2"/>
  <c r="Z441" i="2"/>
  <c r="AA441" i="2"/>
  <c r="Z425" i="2"/>
  <c r="AA425" i="2"/>
  <c r="Z409" i="2"/>
  <c r="AA409" i="2"/>
  <c r="Z393" i="2"/>
  <c r="AA393" i="2"/>
  <c r="Z377" i="2"/>
  <c r="AA377" i="2"/>
  <c r="Z361" i="2"/>
  <c r="AA361" i="2"/>
  <c r="Z345" i="2"/>
  <c r="AA345" i="2"/>
  <c r="Z329" i="2"/>
  <c r="AA329" i="2"/>
  <c r="Z313" i="2"/>
  <c r="AA313" i="2"/>
  <c r="Z297" i="2"/>
  <c r="AA297" i="2"/>
  <c r="Z281" i="2"/>
  <c r="AA281" i="2"/>
  <c r="Z265" i="2"/>
  <c r="AA265" i="2"/>
  <c r="Z249" i="2"/>
  <c r="AA249" i="2"/>
  <c r="Z233" i="2"/>
  <c r="AA233" i="2"/>
  <c r="Z217" i="2"/>
  <c r="AA217" i="2"/>
  <c r="Z201" i="2"/>
  <c r="AA201" i="2"/>
  <c r="Z185" i="2"/>
  <c r="AA185" i="2"/>
  <c r="Z169" i="2"/>
  <c r="AA169" i="2"/>
  <c r="Z153" i="2"/>
  <c r="AA153" i="2"/>
  <c r="Z137" i="2"/>
  <c r="AA137" i="2"/>
  <c r="Z121" i="2"/>
  <c r="AA121" i="2"/>
  <c r="Z105" i="2"/>
  <c r="AA105" i="2"/>
  <c r="Z89" i="2"/>
  <c r="AA89" i="2"/>
  <c r="Z73" i="2"/>
  <c r="AA73" i="2"/>
  <c r="Z57" i="2"/>
  <c r="AA57" i="2"/>
  <c r="Z41" i="2"/>
  <c r="AA41" i="2"/>
  <c r="Z25" i="2"/>
  <c r="AA25" i="2"/>
  <c r="Z878" i="2"/>
  <c r="AA878" i="2"/>
  <c r="Z862" i="2"/>
  <c r="AA862" i="2"/>
  <c r="Z846" i="2"/>
  <c r="AA846" i="2"/>
  <c r="Z830" i="2"/>
  <c r="AA830" i="2"/>
  <c r="Z814" i="2"/>
  <c r="AA814" i="2"/>
  <c r="Z798" i="2"/>
  <c r="AA798" i="2"/>
  <c r="Z782" i="2"/>
  <c r="AA782" i="2"/>
  <c r="Z766" i="2"/>
  <c r="AA766" i="2"/>
  <c r="Z750" i="2"/>
  <c r="AA750" i="2"/>
  <c r="Z734" i="2"/>
  <c r="AA734" i="2"/>
  <c r="Z718" i="2"/>
  <c r="AA718" i="2"/>
  <c r="Z702" i="2"/>
  <c r="AA702" i="2"/>
  <c r="Z686" i="2"/>
  <c r="AA686" i="2"/>
  <c r="AA670" i="2"/>
  <c r="Z670" i="2"/>
  <c r="Z654" i="2"/>
  <c r="AA654" i="2"/>
  <c r="Z638" i="2"/>
  <c r="AA638" i="2"/>
  <c r="Z622" i="2"/>
  <c r="AA622" i="2"/>
  <c r="Z606" i="2"/>
  <c r="AA606" i="2"/>
  <c r="Z590" i="2"/>
  <c r="AA590" i="2"/>
  <c r="AA574" i="2"/>
  <c r="Z574" i="2"/>
  <c r="Z558" i="2"/>
  <c r="AA558" i="2"/>
  <c r="Z542" i="2"/>
  <c r="AA542" i="2"/>
  <c r="Z526" i="2"/>
  <c r="AA526" i="2"/>
  <c r="Z510" i="2"/>
  <c r="AA510" i="2"/>
  <c r="Z494" i="2"/>
  <c r="AA494" i="2"/>
  <c r="Z478" i="2"/>
  <c r="AA478" i="2"/>
  <c r="Z462" i="2"/>
  <c r="AA462" i="2"/>
  <c r="Z446" i="2"/>
  <c r="AA446" i="2"/>
  <c r="Z430" i="2"/>
  <c r="AA430" i="2"/>
  <c r="Z414" i="2"/>
  <c r="AA414" i="2"/>
  <c r="AA398" i="2"/>
  <c r="Z398" i="2"/>
  <c r="Z382" i="2"/>
  <c r="AA382" i="2"/>
  <c r="Z366" i="2"/>
  <c r="AA366" i="2"/>
  <c r="Z350" i="2"/>
  <c r="AA350" i="2"/>
  <c r="AA334" i="2"/>
  <c r="Z334" i="2"/>
  <c r="Z318" i="2"/>
  <c r="AA318" i="2"/>
  <c r="Z302" i="2"/>
  <c r="AA302" i="2"/>
  <c r="Z286" i="2"/>
  <c r="AA286" i="2"/>
  <c r="AA270" i="2"/>
  <c r="Z270" i="2"/>
  <c r="Z254" i="2"/>
  <c r="AA254" i="2"/>
  <c r="Z238" i="2"/>
  <c r="AA238" i="2"/>
  <c r="Z222" i="2"/>
  <c r="AA222" i="2"/>
  <c r="AA206" i="2"/>
  <c r="Z206" i="2"/>
  <c r="Z190" i="2"/>
  <c r="AA190" i="2"/>
  <c r="Z174" i="2"/>
  <c r="AA174" i="2"/>
  <c r="Z158" i="2"/>
  <c r="AA158" i="2"/>
  <c r="Z142" i="2"/>
  <c r="AA142" i="2"/>
  <c r="Z126" i="2"/>
  <c r="AA126" i="2"/>
  <c r="Z110" i="2"/>
  <c r="AA110" i="2"/>
  <c r="Z94" i="2"/>
  <c r="AA94" i="2"/>
  <c r="Z78" i="2"/>
  <c r="AA78" i="2"/>
  <c r="Z62" i="2"/>
  <c r="AA62" i="2"/>
  <c r="Z46" i="2"/>
  <c r="AA46" i="2"/>
  <c r="Z30" i="2"/>
  <c r="AA30" i="2"/>
  <c r="Z867" i="2"/>
  <c r="AA867" i="2"/>
  <c r="Z851" i="2"/>
  <c r="AA851" i="2"/>
  <c r="Z835" i="2"/>
  <c r="AA835" i="2"/>
  <c r="Z819" i="2"/>
  <c r="AA819" i="2"/>
  <c r="Z803" i="2"/>
  <c r="AA803" i="2"/>
  <c r="Z787" i="2"/>
  <c r="AA787" i="2"/>
  <c r="Z771" i="2"/>
  <c r="AA771" i="2"/>
  <c r="Z755" i="2"/>
  <c r="AA755" i="2"/>
  <c r="Z739" i="2"/>
  <c r="AA739" i="2"/>
  <c r="Z723" i="2"/>
  <c r="AA723" i="2"/>
  <c r="Z707" i="2"/>
  <c r="AA707" i="2"/>
  <c r="Z691" i="2"/>
  <c r="AA691" i="2"/>
  <c r="Z675" i="2"/>
  <c r="AA675" i="2"/>
  <c r="Z659" i="2"/>
  <c r="AA659" i="2"/>
  <c r="AA643" i="2"/>
  <c r="Z643" i="2"/>
  <c r="Z627" i="2"/>
  <c r="AA627" i="2"/>
  <c r="Z611" i="2"/>
  <c r="AA611" i="2"/>
  <c r="Z595" i="2"/>
  <c r="AA595" i="2"/>
  <c r="Z579" i="2"/>
  <c r="AA579" i="2"/>
  <c r="AA563" i="2"/>
  <c r="Z563" i="2"/>
  <c r="AA547" i="2"/>
  <c r="Z547" i="2"/>
  <c r="AA531" i="2"/>
  <c r="Z531" i="2"/>
  <c r="AA515" i="2"/>
  <c r="Z515" i="2"/>
  <c r="AA499" i="2"/>
  <c r="Z499" i="2"/>
  <c r="AA483" i="2"/>
  <c r="Z483" i="2"/>
  <c r="AA467" i="2"/>
  <c r="Z467" i="2"/>
  <c r="AA451" i="2"/>
  <c r="Z451" i="2"/>
  <c r="AA435" i="2"/>
  <c r="Z435" i="2"/>
  <c r="AA419" i="2"/>
  <c r="Z419" i="2"/>
  <c r="AA403" i="2"/>
  <c r="Z403" i="2"/>
  <c r="AA387" i="2"/>
  <c r="Z387" i="2"/>
  <c r="AA371" i="2"/>
  <c r="Z371" i="2"/>
  <c r="AA355" i="2"/>
  <c r="Z355" i="2"/>
  <c r="AA339" i="2"/>
  <c r="Z339" i="2"/>
  <c r="AA323" i="2"/>
  <c r="Z323" i="2"/>
  <c r="AA307" i="2"/>
  <c r="Z307" i="2"/>
  <c r="AA291" i="2"/>
  <c r="Z291" i="2"/>
  <c r="AA275" i="2"/>
  <c r="Z275" i="2"/>
  <c r="AA259" i="2"/>
  <c r="Z259" i="2"/>
  <c r="AA243" i="2"/>
  <c r="Z243" i="2"/>
  <c r="AA227" i="2"/>
  <c r="Z227" i="2"/>
  <c r="AA211" i="2"/>
  <c r="Z211" i="2"/>
  <c r="AA195" i="2"/>
  <c r="Z195" i="2"/>
  <c r="AA179" i="2"/>
  <c r="Z179" i="2"/>
  <c r="AA163" i="2"/>
  <c r="Z163" i="2"/>
  <c r="Z147" i="2"/>
  <c r="AA147" i="2"/>
  <c r="Z131" i="2"/>
  <c r="AA131" i="2"/>
  <c r="Z115" i="2"/>
  <c r="AA115" i="2"/>
  <c r="Z99" i="2"/>
  <c r="AA99" i="2"/>
  <c r="Z83" i="2"/>
  <c r="AA83" i="2"/>
  <c r="Z67" i="2"/>
  <c r="AA67" i="2"/>
  <c r="Z51" i="2"/>
  <c r="AA51" i="2"/>
  <c r="Z35" i="2"/>
  <c r="AA35" i="2"/>
  <c r="Z19" i="2"/>
  <c r="AA19" i="2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M56" i="1" l="1"/>
  <c r="J56" i="1"/>
  <c r="M46" i="1"/>
  <c r="J46" i="1"/>
  <c r="E100" i="10"/>
  <c r="E101" i="10"/>
  <c r="E102" i="10"/>
  <c r="E103" i="10"/>
  <c r="E104" i="10"/>
  <c r="E105" i="10"/>
  <c r="E106" i="10"/>
  <c r="E107" i="10"/>
  <c r="E108" i="10"/>
  <c r="B36" i="28"/>
  <c r="D36" i="28" s="1"/>
  <c r="C36" i="28"/>
  <c r="B37" i="28"/>
  <c r="D37" i="28" s="1"/>
  <c r="C37" i="28"/>
  <c r="B38" i="28"/>
  <c r="D38" i="28" s="1"/>
  <c r="C38" i="28"/>
  <c r="B39" i="28"/>
  <c r="D39" i="28" s="1"/>
  <c r="C39" i="28"/>
  <c r="B40" i="28"/>
  <c r="D40" i="28" s="1"/>
  <c r="C40" i="28"/>
  <c r="B41" i="28"/>
  <c r="D41" i="28" s="1"/>
  <c r="C41" i="28"/>
  <c r="B42" i="28"/>
  <c r="D42" i="28" s="1"/>
  <c r="C42" i="28"/>
  <c r="B43" i="28"/>
  <c r="D43" i="28" s="1"/>
  <c r="C43" i="28"/>
  <c r="B44" i="28"/>
  <c r="D44" i="28" s="1"/>
  <c r="C44" i="28"/>
  <c r="B45" i="28"/>
  <c r="D45" i="28" s="1"/>
  <c r="C45" i="28"/>
  <c r="B46" i="28"/>
  <c r="D46" i="28" s="1"/>
  <c r="C46" i="28"/>
  <c r="B47" i="28"/>
  <c r="D47" i="28" s="1"/>
  <c r="C47" i="28"/>
  <c r="B48" i="28"/>
  <c r="D48" i="28" s="1"/>
  <c r="C48" i="28"/>
  <c r="B49" i="28"/>
  <c r="D49" i="28" s="1"/>
  <c r="C49" i="28"/>
  <c r="B50" i="28"/>
  <c r="D50" i="28" s="1"/>
  <c r="C50" i="28"/>
  <c r="D21" i="56" l="1"/>
  <c r="D22" i="56"/>
  <c r="D23" i="56"/>
  <c r="D24" i="56"/>
  <c r="D25" i="56"/>
  <c r="D26" i="56"/>
  <c r="D27" i="56"/>
  <c r="D28" i="56"/>
  <c r="D29" i="56"/>
  <c r="D30" i="56"/>
  <c r="D31" i="56"/>
  <c r="D32" i="56"/>
  <c r="D33" i="56"/>
  <c r="D34" i="56"/>
  <c r="D35" i="56"/>
  <c r="X35" i="56"/>
  <c r="X34" i="56"/>
  <c r="X33" i="56"/>
  <c r="X32" i="56"/>
  <c r="X31" i="56"/>
  <c r="X30" i="56"/>
  <c r="X29" i="56"/>
  <c r="X28" i="56"/>
  <c r="X27" i="56"/>
  <c r="AN26" i="56"/>
  <c r="X26" i="56"/>
  <c r="AN25" i="56"/>
  <c r="X25" i="56"/>
  <c r="AN24" i="56"/>
  <c r="X24" i="56"/>
  <c r="AN23" i="56"/>
  <c r="X23" i="56"/>
  <c r="AN22" i="56"/>
  <c r="X22" i="56"/>
  <c r="AN21" i="56"/>
  <c r="X21" i="56"/>
  <c r="Z35" i="56" l="1"/>
  <c r="AA35" i="56"/>
  <c r="AA34" i="56"/>
  <c r="Z34" i="56"/>
  <c r="Z33" i="56"/>
  <c r="AA33" i="56"/>
  <c r="Z32" i="56"/>
  <c r="AA32" i="56"/>
  <c r="Z31" i="56"/>
  <c r="AA31" i="56"/>
  <c r="AA30" i="56"/>
  <c r="Z30" i="56"/>
  <c r="Z29" i="56"/>
  <c r="AA29" i="56"/>
  <c r="Z28" i="56"/>
  <c r="AA28" i="56"/>
  <c r="Z27" i="56"/>
  <c r="AA27" i="56"/>
  <c r="AA26" i="56"/>
  <c r="Z26" i="56"/>
  <c r="Z25" i="56"/>
  <c r="AA25" i="56"/>
  <c r="Z24" i="56"/>
  <c r="AA24" i="56"/>
  <c r="Z23" i="56"/>
  <c r="AA23" i="56"/>
  <c r="Z22" i="56"/>
  <c r="AA22" i="56"/>
  <c r="Z21" i="56"/>
  <c r="AA21" i="56"/>
  <c r="J62" i="1"/>
  <c r="M62" i="1"/>
  <c r="G62" i="1"/>
  <c r="M29" i="1"/>
  <c r="J29" i="1"/>
  <c r="J27" i="1"/>
  <c r="M24" i="1"/>
  <c r="J24" i="1"/>
  <c r="M23" i="1"/>
  <c r="J23" i="1"/>
  <c r="J40" i="1"/>
  <c r="M39" i="1"/>
  <c r="J39" i="1"/>
  <c r="M20" i="1"/>
  <c r="J20" i="1"/>
  <c r="Y27" i="56" l="1"/>
  <c r="W27" i="56"/>
  <c r="AD27" i="56" s="1"/>
  <c r="Y29" i="56"/>
  <c r="W29" i="56"/>
  <c r="AD29" i="56" s="1"/>
  <c r="Y22" i="56"/>
  <c r="W22" i="56"/>
  <c r="AD22" i="56" s="1"/>
  <c r="Y24" i="56"/>
  <c r="W24" i="56"/>
  <c r="AD24" i="56" s="1"/>
  <c r="Y32" i="56"/>
  <c r="W32" i="56"/>
  <c r="AD32" i="56" s="1"/>
  <c r="Y26" i="56"/>
  <c r="W26" i="56"/>
  <c r="AD26" i="56" s="1"/>
  <c r="Y35" i="56"/>
  <c r="W35" i="56"/>
  <c r="AD35" i="56" s="1"/>
  <c r="Y21" i="56"/>
  <c r="W21" i="56"/>
  <c r="AD21" i="56" s="1"/>
  <c r="Y28" i="56"/>
  <c r="W28" i="56"/>
  <c r="AD28" i="56" s="1"/>
  <c r="Y33" i="56"/>
  <c r="W33" i="56"/>
  <c r="AD33" i="56" s="1"/>
  <c r="Y30" i="56"/>
  <c r="W30" i="56"/>
  <c r="AD30" i="56" s="1"/>
  <c r="W23" i="56"/>
  <c r="AD23" i="56" s="1"/>
  <c r="Y23" i="56"/>
  <c r="Y25" i="56"/>
  <c r="W25" i="56"/>
  <c r="AD25" i="56" s="1"/>
  <c r="Y31" i="56"/>
  <c r="W31" i="56"/>
  <c r="AD31" i="56" s="1"/>
  <c r="Y34" i="56"/>
  <c r="W34" i="56"/>
  <c r="AD34" i="56" s="1"/>
  <c r="M14" i="1" l="1"/>
  <c r="K14" i="1"/>
  <c r="J14" i="1"/>
  <c r="I625" i="2" l="1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A51" i="28" l="1"/>
  <c r="A29" i="28"/>
  <c r="M52" i="1" l="1"/>
  <c r="J52" i="1"/>
  <c r="M41" i="1"/>
  <c r="J41" i="1"/>
  <c r="M32" i="1"/>
  <c r="J32" i="1"/>
  <c r="M37" i="1"/>
  <c r="J37" i="1"/>
  <c r="J65" i="1" l="1"/>
  <c r="J64" i="1"/>
  <c r="J63" i="1"/>
  <c r="J58" i="1"/>
  <c r="J57" i="1"/>
  <c r="J55" i="1"/>
  <c r="J54" i="1"/>
  <c r="J53" i="1"/>
  <c r="J51" i="1"/>
  <c r="J50" i="1"/>
  <c r="J49" i="1"/>
  <c r="J48" i="1"/>
  <c r="J47" i="1"/>
  <c r="J45" i="1"/>
  <c r="J44" i="1"/>
  <c r="J42" i="1"/>
  <c r="J38" i="1"/>
  <c r="J36" i="1"/>
  <c r="J35" i="1"/>
  <c r="J34" i="1"/>
  <c r="J33" i="1"/>
  <c r="J31" i="1"/>
  <c r="J30" i="1"/>
  <c r="J26" i="1"/>
  <c r="J28" i="1"/>
  <c r="J25" i="1"/>
  <c r="J22" i="1"/>
  <c r="J21" i="1"/>
  <c r="J19" i="1"/>
  <c r="J18" i="1"/>
  <c r="J16" i="1"/>
  <c r="J17" i="1" l="1"/>
  <c r="I255" i="2" l="1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748" i="2"/>
  <c r="I747" i="2"/>
  <c r="I746" i="2"/>
  <c r="I745" i="2"/>
  <c r="I744" i="2"/>
  <c r="I743" i="2"/>
  <c r="I742" i="2"/>
  <c r="I741" i="2"/>
  <c r="I740" i="2"/>
  <c r="I739" i="2"/>
  <c r="I738" i="2"/>
  <c r="I737" i="2"/>
  <c r="I736" i="2"/>
  <c r="I735" i="2"/>
  <c r="I734" i="2"/>
  <c r="I733" i="2"/>
  <c r="I732" i="2"/>
  <c r="I731" i="2"/>
  <c r="I730" i="2"/>
  <c r="I729" i="2"/>
  <c r="I728" i="2"/>
  <c r="I727" i="2"/>
  <c r="I726" i="2"/>
  <c r="I725" i="2"/>
  <c r="I724" i="2"/>
  <c r="I723" i="2"/>
  <c r="I722" i="2"/>
  <c r="I721" i="2"/>
  <c r="I720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2" i="2"/>
  <c r="I701" i="2"/>
  <c r="I700" i="2"/>
  <c r="I699" i="2"/>
  <c r="I698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24" i="2"/>
  <c r="I623" i="2"/>
  <c r="I622" i="2"/>
  <c r="I621" i="2"/>
  <c r="I620" i="2"/>
  <c r="I619" i="2"/>
  <c r="I618" i="2"/>
  <c r="I617" i="2"/>
  <c r="I616" i="2"/>
  <c r="I615" i="2"/>
  <c r="I614" i="2"/>
  <c r="I613" i="2"/>
  <c r="I612" i="2"/>
  <c r="I611" i="2"/>
  <c r="I610" i="2"/>
  <c r="I609" i="2"/>
  <c r="I608" i="2"/>
  <c r="I607" i="2"/>
  <c r="I606" i="2"/>
  <c r="I605" i="2"/>
  <c r="I604" i="2"/>
  <c r="I603" i="2"/>
  <c r="I602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879" i="2"/>
  <c r="I878" i="2"/>
  <c r="I877" i="2"/>
  <c r="I876" i="2"/>
  <c r="I875" i="2"/>
  <c r="I874" i="2"/>
  <c r="I873" i="2"/>
  <c r="I872" i="2"/>
  <c r="I871" i="2"/>
  <c r="I870" i="2"/>
  <c r="I869" i="2"/>
  <c r="I868" i="2"/>
  <c r="I867" i="2"/>
  <c r="I866" i="2"/>
  <c r="I865" i="2"/>
  <c r="I864" i="2"/>
  <c r="I863" i="2"/>
  <c r="I862" i="2"/>
  <c r="I861" i="2"/>
  <c r="I860" i="2"/>
  <c r="I859" i="2"/>
  <c r="I858" i="2"/>
  <c r="I857" i="2"/>
  <c r="I856" i="2"/>
  <c r="I855" i="2"/>
  <c r="I854" i="2"/>
  <c r="I853" i="2"/>
  <c r="I852" i="2"/>
  <c r="I851" i="2"/>
  <c r="I850" i="2"/>
  <c r="I849" i="2"/>
  <c r="I848" i="2"/>
  <c r="I847" i="2"/>
  <c r="I846" i="2"/>
  <c r="I845" i="2"/>
  <c r="I844" i="2"/>
  <c r="I843" i="2"/>
  <c r="I842" i="2"/>
  <c r="I841" i="2"/>
  <c r="I840" i="2"/>
  <c r="I839" i="2"/>
  <c r="I838" i="2"/>
  <c r="I837" i="2"/>
  <c r="I836" i="2"/>
  <c r="I835" i="2"/>
  <c r="I834" i="2"/>
  <c r="I833" i="2"/>
  <c r="I832" i="2"/>
  <c r="I831" i="2"/>
  <c r="I830" i="2"/>
  <c r="I829" i="2"/>
  <c r="I828" i="2"/>
  <c r="I827" i="2"/>
  <c r="I826" i="2"/>
  <c r="I825" i="2"/>
  <c r="I824" i="2"/>
  <c r="I823" i="2"/>
  <c r="I822" i="2"/>
  <c r="I821" i="2"/>
  <c r="I820" i="2"/>
  <c r="I819" i="2"/>
  <c r="I818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800" i="2"/>
  <c r="I799" i="2"/>
  <c r="I798" i="2"/>
  <c r="I797" i="2"/>
  <c r="I796" i="2"/>
  <c r="I795" i="2"/>
  <c r="I794" i="2"/>
  <c r="I793" i="2"/>
  <c r="I792" i="2"/>
  <c r="I791" i="2"/>
  <c r="I790" i="2"/>
  <c r="I789" i="2"/>
  <c r="I788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4" i="2"/>
  <c r="I753" i="2"/>
  <c r="I752" i="2"/>
  <c r="I751" i="2"/>
  <c r="I750" i="2"/>
  <c r="I749" i="2"/>
  <c r="E11" i="31"/>
  <c r="I14" i="58"/>
  <c r="O14" i="58"/>
  <c r="U14" i="58"/>
  <c r="R14" i="58" s="1"/>
  <c r="V14" i="58"/>
  <c r="S14" i="58" s="1"/>
  <c r="W14" i="58"/>
  <c r="T14" i="58" s="1"/>
  <c r="X14" i="58"/>
  <c r="I15" i="58"/>
  <c r="O15" i="58"/>
  <c r="U15" i="58"/>
  <c r="R15" i="58" s="1"/>
  <c r="V15" i="58"/>
  <c r="S15" i="58" s="1"/>
  <c r="W15" i="58"/>
  <c r="T15" i="58" s="1"/>
  <c r="X15" i="58"/>
  <c r="I16" i="58"/>
  <c r="O16" i="58"/>
  <c r="U16" i="58"/>
  <c r="R16" i="58" s="1"/>
  <c r="V16" i="58"/>
  <c r="S16" i="58" s="1"/>
  <c r="W16" i="58"/>
  <c r="T16" i="58" s="1"/>
  <c r="X16" i="58"/>
  <c r="I17" i="58"/>
  <c r="O17" i="58"/>
  <c r="U17" i="58"/>
  <c r="R17" i="58" s="1"/>
  <c r="V17" i="58"/>
  <c r="S17" i="58" s="1"/>
  <c r="W17" i="58"/>
  <c r="T17" i="58" s="1"/>
  <c r="X17" i="58"/>
  <c r="I18" i="58"/>
  <c r="O18" i="58"/>
  <c r="U18" i="58"/>
  <c r="R18" i="58" s="1"/>
  <c r="V18" i="58"/>
  <c r="S18" i="58" s="1"/>
  <c r="W18" i="58"/>
  <c r="T18" i="58" s="1"/>
  <c r="X18" i="58"/>
  <c r="I19" i="58"/>
  <c r="O19" i="58"/>
  <c r="U19" i="58"/>
  <c r="R19" i="58" s="1"/>
  <c r="V19" i="58"/>
  <c r="S19" i="58" s="1"/>
  <c r="W19" i="58"/>
  <c r="T19" i="58" s="1"/>
  <c r="X19" i="58"/>
  <c r="I20" i="58"/>
  <c r="O20" i="58"/>
  <c r="U20" i="58"/>
  <c r="R20" i="58" s="1"/>
  <c r="V20" i="58"/>
  <c r="S20" i="58" s="1"/>
  <c r="W20" i="58"/>
  <c r="T20" i="58" s="1"/>
  <c r="X20" i="58"/>
  <c r="I21" i="58"/>
  <c r="O21" i="58"/>
  <c r="U21" i="58"/>
  <c r="R21" i="58" s="1"/>
  <c r="V21" i="58"/>
  <c r="S21" i="58" s="1"/>
  <c r="W21" i="58"/>
  <c r="T21" i="58" s="1"/>
  <c r="X21" i="58"/>
  <c r="I22" i="58"/>
  <c r="O22" i="58"/>
  <c r="U22" i="58"/>
  <c r="R22" i="58" s="1"/>
  <c r="V22" i="58"/>
  <c r="S22" i="58" s="1"/>
  <c r="W22" i="58"/>
  <c r="T22" i="58" s="1"/>
  <c r="X22" i="58"/>
  <c r="I23" i="58"/>
  <c r="O23" i="58"/>
  <c r="U23" i="58"/>
  <c r="R23" i="58" s="1"/>
  <c r="V23" i="58"/>
  <c r="S23" i="58" s="1"/>
  <c r="W23" i="58"/>
  <c r="T23" i="58" s="1"/>
  <c r="X23" i="58"/>
  <c r="I24" i="58"/>
  <c r="O24" i="58"/>
  <c r="U24" i="58"/>
  <c r="R24" i="58" s="1"/>
  <c r="V24" i="58"/>
  <c r="S24" i="58" s="1"/>
  <c r="W24" i="58"/>
  <c r="T24" i="58" s="1"/>
  <c r="X24" i="58"/>
  <c r="I25" i="58"/>
  <c r="O25" i="58"/>
  <c r="U25" i="58"/>
  <c r="R25" i="58" s="1"/>
  <c r="V25" i="58"/>
  <c r="S25" i="58" s="1"/>
  <c r="W25" i="58"/>
  <c r="T25" i="58" s="1"/>
  <c r="X25" i="58"/>
  <c r="I26" i="58"/>
  <c r="O26" i="58"/>
  <c r="U26" i="58"/>
  <c r="R26" i="58" s="1"/>
  <c r="V26" i="58"/>
  <c r="S26" i="58" s="1"/>
  <c r="W26" i="58"/>
  <c r="T26" i="58" s="1"/>
  <c r="X26" i="58"/>
  <c r="I27" i="58"/>
  <c r="O27" i="58"/>
  <c r="AC27" i="58" s="1"/>
  <c r="U27" i="58"/>
  <c r="R27" i="58" s="1"/>
  <c r="V27" i="58"/>
  <c r="S27" i="58" s="1"/>
  <c r="W27" i="58"/>
  <c r="T27" i="58" s="1"/>
  <c r="X27" i="58"/>
  <c r="I28" i="58"/>
  <c r="O28" i="58"/>
  <c r="AC28" i="58" s="1"/>
  <c r="U28" i="58"/>
  <c r="R28" i="58" s="1"/>
  <c r="V28" i="58"/>
  <c r="S28" i="58" s="1"/>
  <c r="W28" i="58"/>
  <c r="T28" i="58" s="1"/>
  <c r="X28" i="58"/>
  <c r="I29" i="58"/>
  <c r="O29" i="58"/>
  <c r="AD29" i="58" s="1"/>
  <c r="U29" i="58"/>
  <c r="R29" i="58" s="1"/>
  <c r="V29" i="58"/>
  <c r="S29" i="58" s="1"/>
  <c r="W29" i="58"/>
  <c r="T29" i="58" s="1"/>
  <c r="X29" i="58"/>
  <c r="I30" i="58"/>
  <c r="O30" i="58"/>
  <c r="U30" i="58"/>
  <c r="R30" i="58" s="1"/>
  <c r="V30" i="58"/>
  <c r="S30" i="58" s="1"/>
  <c r="W30" i="58"/>
  <c r="T30" i="58" s="1"/>
  <c r="X30" i="58"/>
  <c r="I31" i="58"/>
  <c r="O31" i="58"/>
  <c r="U31" i="58"/>
  <c r="R31" i="58" s="1"/>
  <c r="V31" i="58"/>
  <c r="S31" i="58" s="1"/>
  <c r="W31" i="58"/>
  <c r="T31" i="58" s="1"/>
  <c r="X31" i="58"/>
  <c r="I32" i="58"/>
  <c r="O32" i="58"/>
  <c r="U32" i="58"/>
  <c r="R32" i="58" s="1"/>
  <c r="V32" i="58"/>
  <c r="S32" i="58" s="1"/>
  <c r="W32" i="58"/>
  <c r="T32" i="58" s="1"/>
  <c r="X32" i="58"/>
  <c r="I33" i="58"/>
  <c r="O33" i="58"/>
  <c r="U33" i="58"/>
  <c r="R33" i="58" s="1"/>
  <c r="V33" i="58"/>
  <c r="S33" i="58" s="1"/>
  <c r="W33" i="58"/>
  <c r="T33" i="58" s="1"/>
  <c r="X33" i="58"/>
  <c r="I34" i="58"/>
  <c r="O34" i="58"/>
  <c r="U34" i="58"/>
  <c r="R34" i="58" s="1"/>
  <c r="V34" i="58"/>
  <c r="S34" i="58" s="1"/>
  <c r="W34" i="58"/>
  <c r="T34" i="58" s="1"/>
  <c r="X34" i="58"/>
  <c r="I35" i="58"/>
  <c r="O35" i="58"/>
  <c r="U35" i="58"/>
  <c r="R35" i="58" s="1"/>
  <c r="V35" i="58"/>
  <c r="S35" i="58" s="1"/>
  <c r="W35" i="58"/>
  <c r="T35" i="58" s="1"/>
  <c r="X35" i="58"/>
  <c r="I36" i="58"/>
  <c r="O36" i="58"/>
  <c r="U36" i="58"/>
  <c r="R36" i="58" s="1"/>
  <c r="V36" i="58"/>
  <c r="S36" i="58" s="1"/>
  <c r="W36" i="58"/>
  <c r="T36" i="58" s="1"/>
  <c r="X36" i="58"/>
  <c r="AD25" i="58"/>
  <c r="AC25" i="58"/>
  <c r="G22" i="55"/>
  <c r="AD28" i="58" l="1"/>
  <c r="AD27" i="58"/>
  <c r="AC29" i="58"/>
  <c r="AN20" i="56"/>
  <c r="M17" i="1" l="1"/>
  <c r="AE14" i="58"/>
  <c r="AD14" i="58"/>
  <c r="C65" i="28"/>
  <c r="D65" i="28" s="1"/>
  <c r="N14" i="2" l="1"/>
  <c r="S14" i="2"/>
  <c r="Q14" i="2" s="1"/>
  <c r="T14" i="2"/>
  <c r="R14" i="2" s="1"/>
  <c r="M57" i="1" l="1"/>
  <c r="M34" i="1"/>
  <c r="M38" i="1" l="1"/>
  <c r="M30" i="1"/>
  <c r="M19" i="1"/>
  <c r="M18" i="1" l="1"/>
  <c r="M21" i="1"/>
  <c r="M22" i="1"/>
  <c r="M25" i="1"/>
  <c r="M26" i="1"/>
  <c r="M31" i="1"/>
  <c r="M33" i="1"/>
  <c r="M35" i="1"/>
  <c r="M36" i="1"/>
  <c r="M42" i="1"/>
  <c r="M44" i="1"/>
  <c r="M45" i="1"/>
  <c r="M47" i="1"/>
  <c r="M48" i="1"/>
  <c r="M49" i="1"/>
  <c r="M50" i="1"/>
  <c r="M51" i="1"/>
  <c r="M53" i="1"/>
  <c r="M54" i="1"/>
  <c r="M55" i="1"/>
  <c r="M58" i="1"/>
  <c r="M63" i="1"/>
  <c r="K63" i="1"/>
  <c r="K65" i="1"/>
  <c r="K66" i="1"/>
  <c r="K73" i="1" l="1"/>
  <c r="M73" i="1"/>
  <c r="X20" i="56" l="1"/>
  <c r="M74" i="1" l="1"/>
  <c r="N40" i="1" s="1"/>
  <c r="I18" i="2"/>
  <c r="I17" i="2"/>
  <c r="I16" i="2"/>
  <c r="I15" i="2"/>
  <c r="AA14" i="2"/>
  <c r="I14" i="2"/>
  <c r="N15" i="1" l="1"/>
  <c r="N50" i="1"/>
  <c r="N59" i="1"/>
  <c r="N43" i="1"/>
  <c r="N61" i="1"/>
  <c r="N60" i="1"/>
  <c r="N57" i="1"/>
  <c r="N27" i="1"/>
  <c r="N58" i="1"/>
  <c r="N30" i="1"/>
  <c r="N17" i="1"/>
  <c r="N34" i="1"/>
  <c r="N35" i="1"/>
  <c r="N36" i="1"/>
  <c r="N38" i="1"/>
  <c r="N22" i="1"/>
  <c r="N23" i="1"/>
  <c r="N66" i="1"/>
  <c r="N29" i="1"/>
  <c r="N41" i="1"/>
  <c r="N56" i="1"/>
  <c r="N28" i="1"/>
  <c r="N42" i="1"/>
  <c r="N64" i="1"/>
  <c r="N26" i="1"/>
  <c r="N44" i="1"/>
  <c r="N63" i="1"/>
  <c r="N31" i="1"/>
  <c r="N46" i="1"/>
  <c r="N62" i="1"/>
  <c r="N33" i="1"/>
  <c r="N18" i="1"/>
  <c r="N20" i="1"/>
  <c r="N51" i="1"/>
  <c r="N21" i="1"/>
  <c r="N52" i="1"/>
  <c r="N37" i="1"/>
  <c r="N24" i="1"/>
  <c r="N55" i="1"/>
  <c r="N25" i="1"/>
  <c r="N39" i="1"/>
  <c r="N32" i="1"/>
  <c r="N16" i="1"/>
  <c r="N48" i="1"/>
  <c r="N47" i="1"/>
  <c r="N19" i="1"/>
  <c r="N49" i="1"/>
  <c r="N54" i="1"/>
  <c r="N53" i="1"/>
  <c r="N14" i="1"/>
  <c r="Z14" i="2"/>
  <c r="N73" i="1" l="1"/>
  <c r="D20" i="56" l="1"/>
  <c r="L13" i="28" l="1"/>
  <c r="L27" i="28"/>
  <c r="L28" i="28"/>
  <c r="L22" i="28"/>
  <c r="L23" i="28"/>
  <c r="L24" i="28"/>
  <c r="L25" i="28"/>
  <c r="L26" i="28"/>
  <c r="L44" i="28"/>
  <c r="L43" i="28"/>
  <c r="L42" i="28"/>
  <c r="L50" i="28"/>
  <c r="L49" i="28"/>
  <c r="L48" i="28"/>
  <c r="L45" i="28"/>
  <c r="L46" i="28"/>
  <c r="L47" i="28"/>
  <c r="L14" i="28"/>
  <c r="L15" i="28"/>
  <c r="L16" i="28"/>
  <c r="L17" i="28"/>
  <c r="L18" i="28"/>
  <c r="L19" i="28"/>
  <c r="L20" i="28"/>
  <c r="L21" i="28"/>
  <c r="E62" i="28"/>
  <c r="F62" i="28" s="1"/>
  <c r="G62" i="28" s="1"/>
  <c r="H62" i="28" s="1"/>
  <c r="I62" i="28" s="1"/>
  <c r="J62" i="28" s="1"/>
  <c r="K62" i="28" s="1"/>
  <c r="L75" i="55"/>
  <c r="L74" i="55"/>
  <c r="L73" i="55"/>
  <c r="L71" i="55"/>
  <c r="L70" i="55"/>
  <c r="L72" i="55"/>
  <c r="AC37" i="58" l="1"/>
  <c r="AC36" i="58"/>
  <c r="AC35" i="58"/>
  <c r="AD34" i="58"/>
  <c r="AD33" i="58"/>
  <c r="AD32" i="58"/>
  <c r="AD30" i="58"/>
  <c r="AC33" i="58" l="1"/>
  <c r="AC30" i="58"/>
  <c r="AC32" i="58"/>
  <c r="AC34" i="58"/>
  <c r="AD35" i="58"/>
  <c r="AD36" i="58"/>
  <c r="AD37" i="58"/>
  <c r="H73" i="31" l="1"/>
  <c r="G72" i="31"/>
  <c r="F71" i="31"/>
  <c r="J75" i="31"/>
  <c r="G10" i="58" l="1"/>
  <c r="G9" i="58"/>
  <c r="G7" i="58"/>
  <c r="G6" i="58"/>
  <c r="G5" i="58"/>
  <c r="E4" i="58"/>
  <c r="J45" i="28" l="1"/>
  <c r="J49" i="28"/>
  <c r="J46" i="28"/>
  <c r="J47" i="28"/>
  <c r="J48" i="28"/>
  <c r="J50" i="28"/>
  <c r="J40" i="28"/>
  <c r="J44" i="28"/>
  <c r="J41" i="28"/>
  <c r="J36" i="28"/>
  <c r="J42" i="28"/>
  <c r="J39" i="28"/>
  <c r="J43" i="28"/>
  <c r="J37" i="28"/>
  <c r="J38" i="28"/>
  <c r="M29" i="28"/>
  <c r="P16" i="55"/>
  <c r="J154" i="10" l="1"/>
  <c r="E26" i="33"/>
  <c r="G8" i="58" l="1"/>
  <c r="G6" i="2" l="1"/>
  <c r="G10" i="2"/>
  <c r="G9" i="2"/>
  <c r="G8" i="2"/>
  <c r="G7" i="2"/>
  <c r="G5" i="2"/>
  <c r="E99" i="10" l="1"/>
  <c r="C35" i="28"/>
  <c r="B35" i="28"/>
  <c r="D35" i="28" s="1"/>
  <c r="XEY22" i="28" l="1"/>
  <c r="XES22" i="28" s="1"/>
  <c r="XEM22" i="28" s="1"/>
  <c r="XEG22" i="28" s="1"/>
  <c r="XEA22" i="28" s="1"/>
  <c r="XDU22" i="28" s="1"/>
  <c r="XDO22" i="28" s="1"/>
  <c r="XDI22" i="28" s="1"/>
  <c r="XDC22" i="28" s="1"/>
  <c r="XCW22" i="28" s="1"/>
  <c r="XCQ22" i="28" s="1"/>
  <c r="XCK22" i="28" s="1"/>
  <c r="XCE22" i="28" s="1"/>
  <c r="XBY22" i="28" s="1"/>
  <c r="XBS22" i="28" s="1"/>
  <c r="XBM22" i="28" s="1"/>
  <c r="XBG22" i="28" s="1"/>
  <c r="XBA22" i="28" s="1"/>
  <c r="XAU22" i="28" s="1"/>
  <c r="XAO22" i="28" s="1"/>
  <c r="XAI22" i="28" s="1"/>
  <c r="XAC22" i="28" s="1"/>
  <c r="WZW22" i="28" s="1"/>
  <c r="WZQ22" i="28" s="1"/>
  <c r="WZK22" i="28" s="1"/>
  <c r="WZE22" i="28" s="1"/>
  <c r="WYY22" i="28" s="1"/>
  <c r="WYS22" i="28" s="1"/>
  <c r="WYM22" i="28" s="1"/>
  <c r="WYG22" i="28" s="1"/>
  <c r="WYA22" i="28" s="1"/>
  <c r="WXU22" i="28" s="1"/>
  <c r="WXO22" i="28" s="1"/>
  <c r="WXI22" i="28" s="1"/>
  <c r="WXC22" i="28" s="1"/>
  <c r="WWW22" i="28" s="1"/>
  <c r="WWQ22" i="28" s="1"/>
  <c r="WWK22" i="28" s="1"/>
  <c r="WWE22" i="28" s="1"/>
  <c r="WVY22" i="28" s="1"/>
  <c r="WVS22" i="28" s="1"/>
  <c r="WVM22" i="28" s="1"/>
  <c r="WVG22" i="28" s="1"/>
  <c r="WVA22" i="28" s="1"/>
  <c r="WUU22" i="28" s="1"/>
  <c r="WUO22" i="28" s="1"/>
  <c r="WUI22" i="28" s="1"/>
  <c r="WUC22" i="28" s="1"/>
  <c r="WTW22" i="28" s="1"/>
  <c r="WTQ22" i="28" s="1"/>
  <c r="WTK22" i="28" s="1"/>
  <c r="WTE22" i="28" s="1"/>
  <c r="WSY22" i="28" s="1"/>
  <c r="WSS22" i="28" s="1"/>
  <c r="WSM22" i="28" s="1"/>
  <c r="WSG22" i="28" s="1"/>
  <c r="WSA22" i="28" s="1"/>
  <c r="WRU22" i="28" s="1"/>
  <c r="WRO22" i="28" s="1"/>
  <c r="WRI22" i="28" s="1"/>
  <c r="WRC22" i="28" s="1"/>
  <c r="WQW22" i="28" s="1"/>
  <c r="WQQ22" i="28" s="1"/>
  <c r="WQK22" i="28" s="1"/>
  <c r="WQE22" i="28" s="1"/>
  <c r="WPY22" i="28" s="1"/>
  <c r="WPS22" i="28" s="1"/>
  <c r="WPM22" i="28" s="1"/>
  <c r="WPG22" i="28" s="1"/>
  <c r="WPA22" i="28" s="1"/>
  <c r="WOU22" i="28" s="1"/>
  <c r="WOO22" i="28" s="1"/>
  <c r="WOI22" i="28" s="1"/>
  <c r="WOC22" i="28" s="1"/>
  <c r="WNW22" i="28" s="1"/>
  <c r="WNQ22" i="28" s="1"/>
  <c r="WNK22" i="28" s="1"/>
  <c r="WNE22" i="28" s="1"/>
  <c r="WMY22" i="28" s="1"/>
  <c r="WMS22" i="28" s="1"/>
  <c r="WMM22" i="28" s="1"/>
  <c r="WMG22" i="28" s="1"/>
  <c r="WMA22" i="28" s="1"/>
  <c r="WLU22" i="28" s="1"/>
  <c r="WLO22" i="28" s="1"/>
  <c r="WLI22" i="28" s="1"/>
  <c r="WLC22" i="28" s="1"/>
  <c r="WKW22" i="28" s="1"/>
  <c r="WKQ22" i="28" s="1"/>
  <c r="WKK22" i="28" s="1"/>
  <c r="WKE22" i="28" s="1"/>
  <c r="WJY22" i="28" s="1"/>
  <c r="WJS22" i="28" s="1"/>
  <c r="WJM22" i="28" s="1"/>
  <c r="WJG22" i="28" s="1"/>
  <c r="WJA22" i="28" s="1"/>
  <c r="WIU22" i="28" s="1"/>
  <c r="WIO22" i="28" s="1"/>
  <c r="WII22" i="28" s="1"/>
  <c r="WIC22" i="28" s="1"/>
  <c r="WHW22" i="28" s="1"/>
  <c r="WHQ22" i="28" s="1"/>
  <c r="WHK22" i="28" s="1"/>
  <c r="WHE22" i="28" s="1"/>
  <c r="WGY22" i="28" s="1"/>
  <c r="WGS22" i="28" s="1"/>
  <c r="WGM22" i="28" s="1"/>
  <c r="WGG22" i="28" s="1"/>
  <c r="WGA22" i="28" s="1"/>
  <c r="WFU22" i="28" s="1"/>
  <c r="WFO22" i="28" s="1"/>
  <c r="WFI22" i="28" s="1"/>
  <c r="WFC22" i="28" s="1"/>
  <c r="WEW22" i="28" s="1"/>
  <c r="WEQ22" i="28" s="1"/>
  <c r="WEK22" i="28" s="1"/>
  <c r="WEE22" i="28" s="1"/>
  <c r="WDY22" i="28" s="1"/>
  <c r="WDS22" i="28" s="1"/>
  <c r="WDM22" i="28" s="1"/>
  <c r="WDG22" i="28" s="1"/>
  <c r="WDA22" i="28" s="1"/>
  <c r="WCU22" i="28" s="1"/>
  <c r="WCO22" i="28" s="1"/>
  <c r="WCI22" i="28" s="1"/>
  <c r="WCC22" i="28" s="1"/>
  <c r="WBW22" i="28" s="1"/>
  <c r="WBQ22" i="28" s="1"/>
  <c r="WBK22" i="28" s="1"/>
  <c r="WBE22" i="28" s="1"/>
  <c r="WAY22" i="28" s="1"/>
  <c r="WAS22" i="28" s="1"/>
  <c r="WAM22" i="28" s="1"/>
  <c r="WAG22" i="28" s="1"/>
  <c r="WAA22" i="28" s="1"/>
  <c r="VZU22" i="28" s="1"/>
  <c r="VZO22" i="28" s="1"/>
  <c r="VZI22" i="28" s="1"/>
  <c r="VZC22" i="28" s="1"/>
  <c r="VYW22" i="28" s="1"/>
  <c r="VYQ22" i="28" s="1"/>
  <c r="VYK22" i="28" s="1"/>
  <c r="VYE22" i="28" s="1"/>
  <c r="VXY22" i="28" s="1"/>
  <c r="VXS22" i="28" s="1"/>
  <c r="VXM22" i="28" s="1"/>
  <c r="VXG22" i="28" s="1"/>
  <c r="VXA22" i="28" s="1"/>
  <c r="VWU22" i="28" s="1"/>
  <c r="VWO22" i="28" s="1"/>
  <c r="VWI22" i="28" s="1"/>
  <c r="VWC22" i="28" s="1"/>
  <c r="VVW22" i="28" s="1"/>
  <c r="VVQ22" i="28" s="1"/>
  <c r="VVK22" i="28" s="1"/>
  <c r="VVE22" i="28" s="1"/>
  <c r="VUY22" i="28" s="1"/>
  <c r="VUS22" i="28" s="1"/>
  <c r="VUM22" i="28" s="1"/>
  <c r="VUG22" i="28" s="1"/>
  <c r="VUA22" i="28" s="1"/>
  <c r="VTU22" i="28" s="1"/>
  <c r="VTO22" i="28" s="1"/>
  <c r="VTI22" i="28" s="1"/>
  <c r="VTC22" i="28" s="1"/>
  <c r="VSW22" i="28" s="1"/>
  <c r="VSQ22" i="28" s="1"/>
  <c r="VSK22" i="28" s="1"/>
  <c r="VSE22" i="28" s="1"/>
  <c r="VRY22" i="28" s="1"/>
  <c r="VRS22" i="28" s="1"/>
  <c r="VRM22" i="28" s="1"/>
  <c r="VRG22" i="28" s="1"/>
  <c r="VRA22" i="28" s="1"/>
  <c r="VQU22" i="28" s="1"/>
  <c r="VQO22" i="28" s="1"/>
  <c r="VQI22" i="28" s="1"/>
  <c r="VQC22" i="28" s="1"/>
  <c r="VPW22" i="28" s="1"/>
  <c r="VPQ22" i="28" s="1"/>
  <c r="VPK22" i="28" s="1"/>
  <c r="VPE22" i="28" s="1"/>
  <c r="VOY22" i="28" s="1"/>
  <c r="VOS22" i="28" s="1"/>
  <c r="VOM22" i="28" s="1"/>
  <c r="VOG22" i="28" s="1"/>
  <c r="VOA22" i="28" s="1"/>
  <c r="VNU22" i="28" s="1"/>
  <c r="VNO22" i="28" s="1"/>
  <c r="VNI22" i="28" s="1"/>
  <c r="VNC22" i="28" s="1"/>
  <c r="VMW22" i="28" s="1"/>
  <c r="VMQ22" i="28" s="1"/>
  <c r="VMK22" i="28" s="1"/>
  <c r="VME22" i="28" s="1"/>
  <c r="VLY22" i="28" s="1"/>
  <c r="VLS22" i="28" s="1"/>
  <c r="VLM22" i="28" s="1"/>
  <c r="VLG22" i="28" s="1"/>
  <c r="VLA22" i="28" s="1"/>
  <c r="VKU22" i="28" s="1"/>
  <c r="VKO22" i="28" s="1"/>
  <c r="VKI22" i="28" s="1"/>
  <c r="VKC22" i="28" s="1"/>
  <c r="VJW22" i="28" s="1"/>
  <c r="VJQ22" i="28" s="1"/>
  <c r="VJK22" i="28" s="1"/>
  <c r="VJE22" i="28" s="1"/>
  <c r="VIY22" i="28" s="1"/>
  <c r="VIS22" i="28" s="1"/>
  <c r="VIM22" i="28" s="1"/>
  <c r="VIG22" i="28" s="1"/>
  <c r="VIA22" i="28" s="1"/>
  <c r="VHU22" i="28" s="1"/>
  <c r="VHO22" i="28" s="1"/>
  <c r="VHI22" i="28" s="1"/>
  <c r="VHC22" i="28" s="1"/>
  <c r="VGW22" i="28" s="1"/>
  <c r="VGQ22" i="28" s="1"/>
  <c r="VGK22" i="28" s="1"/>
  <c r="VGE22" i="28" s="1"/>
  <c r="VFY22" i="28" s="1"/>
  <c r="VFS22" i="28" s="1"/>
  <c r="VFM22" i="28" s="1"/>
  <c r="VFG22" i="28" s="1"/>
  <c r="VFA22" i="28" s="1"/>
  <c r="VEU22" i="28" s="1"/>
  <c r="VEO22" i="28" s="1"/>
  <c r="VEI22" i="28" s="1"/>
  <c r="VEC22" i="28" s="1"/>
  <c r="VDW22" i="28" s="1"/>
  <c r="VDQ22" i="28" s="1"/>
  <c r="VDK22" i="28" s="1"/>
  <c r="VDE22" i="28" s="1"/>
  <c r="VCY22" i="28" s="1"/>
  <c r="VCS22" i="28" s="1"/>
  <c r="VCM22" i="28" s="1"/>
  <c r="VCG22" i="28" s="1"/>
  <c r="VCA22" i="28" s="1"/>
  <c r="VBU22" i="28" s="1"/>
  <c r="VBO22" i="28" s="1"/>
  <c r="VBI22" i="28" s="1"/>
  <c r="VBC22" i="28" s="1"/>
  <c r="VAW22" i="28" s="1"/>
  <c r="VAQ22" i="28" s="1"/>
  <c r="VAK22" i="28" s="1"/>
  <c r="VAE22" i="28" s="1"/>
  <c r="UZY22" i="28" s="1"/>
  <c r="UZS22" i="28" s="1"/>
  <c r="UZM22" i="28" s="1"/>
  <c r="UZG22" i="28" s="1"/>
  <c r="UZA22" i="28" s="1"/>
  <c r="UYU22" i="28" s="1"/>
  <c r="UYO22" i="28" s="1"/>
  <c r="UYI22" i="28" s="1"/>
  <c r="UYC22" i="28" s="1"/>
  <c r="UXW22" i="28" s="1"/>
  <c r="UXQ22" i="28" s="1"/>
  <c r="UXK22" i="28" s="1"/>
  <c r="UXE22" i="28" s="1"/>
  <c r="UWY22" i="28" s="1"/>
  <c r="UWS22" i="28" s="1"/>
  <c r="UWM22" i="28" s="1"/>
  <c r="UWG22" i="28" s="1"/>
  <c r="UWA22" i="28" s="1"/>
  <c r="UVU22" i="28" s="1"/>
  <c r="UVO22" i="28" s="1"/>
  <c r="UVI22" i="28" s="1"/>
  <c r="UVC22" i="28" s="1"/>
  <c r="UUW22" i="28" s="1"/>
  <c r="UUQ22" i="28" s="1"/>
  <c r="UUK22" i="28" s="1"/>
  <c r="UUE22" i="28" s="1"/>
  <c r="UTY22" i="28" s="1"/>
  <c r="UTS22" i="28" s="1"/>
  <c r="UTM22" i="28" s="1"/>
  <c r="UTG22" i="28" s="1"/>
  <c r="UTA22" i="28" s="1"/>
  <c r="USU22" i="28" s="1"/>
  <c r="USO22" i="28" s="1"/>
  <c r="USI22" i="28" s="1"/>
  <c r="USC22" i="28" s="1"/>
  <c r="URW22" i="28" s="1"/>
  <c r="URQ22" i="28" s="1"/>
  <c r="URK22" i="28" s="1"/>
  <c r="URE22" i="28" s="1"/>
  <c r="UQY22" i="28" s="1"/>
  <c r="UQS22" i="28" s="1"/>
  <c r="UQM22" i="28" s="1"/>
  <c r="UQG22" i="28" s="1"/>
  <c r="UQA22" i="28" s="1"/>
  <c r="UPU22" i="28" s="1"/>
  <c r="UPO22" i="28" s="1"/>
  <c r="UPI22" i="28" s="1"/>
  <c r="UPC22" i="28" s="1"/>
  <c r="UOW22" i="28" s="1"/>
  <c r="UOQ22" i="28" s="1"/>
  <c r="UOK22" i="28" s="1"/>
  <c r="UOE22" i="28" s="1"/>
  <c r="UNY22" i="28" s="1"/>
  <c r="UNS22" i="28" s="1"/>
  <c r="UNM22" i="28" s="1"/>
  <c r="UNG22" i="28" s="1"/>
  <c r="UNA22" i="28" s="1"/>
  <c r="UMU22" i="28" s="1"/>
  <c r="UMO22" i="28" s="1"/>
  <c r="UMI22" i="28" s="1"/>
  <c r="UMC22" i="28" s="1"/>
  <c r="ULW22" i="28" s="1"/>
  <c r="ULQ22" i="28" s="1"/>
  <c r="ULK22" i="28" s="1"/>
  <c r="ULE22" i="28" s="1"/>
  <c r="UKY22" i="28" s="1"/>
  <c r="UKS22" i="28" s="1"/>
  <c r="UKM22" i="28" s="1"/>
  <c r="UKG22" i="28" s="1"/>
  <c r="UKA22" i="28" s="1"/>
  <c r="UJU22" i="28" s="1"/>
  <c r="UJO22" i="28" s="1"/>
  <c r="UJI22" i="28" s="1"/>
  <c r="UJC22" i="28" s="1"/>
  <c r="UIW22" i="28" s="1"/>
  <c r="UIQ22" i="28" s="1"/>
  <c r="UIK22" i="28" s="1"/>
  <c r="UIE22" i="28" s="1"/>
  <c r="UHY22" i="28" s="1"/>
  <c r="UHS22" i="28" s="1"/>
  <c r="UHM22" i="28" s="1"/>
  <c r="UHG22" i="28" s="1"/>
  <c r="UHA22" i="28" s="1"/>
  <c r="UGU22" i="28" s="1"/>
  <c r="UGO22" i="28" s="1"/>
  <c r="UGI22" i="28" s="1"/>
  <c r="UGC22" i="28" s="1"/>
  <c r="UFW22" i="28" s="1"/>
  <c r="UFQ22" i="28" s="1"/>
  <c r="UFK22" i="28" s="1"/>
  <c r="UFE22" i="28" s="1"/>
  <c r="UEY22" i="28" s="1"/>
  <c r="UES22" i="28" s="1"/>
  <c r="UEM22" i="28" s="1"/>
  <c r="UEG22" i="28" s="1"/>
  <c r="UEA22" i="28" s="1"/>
  <c r="UDU22" i="28" s="1"/>
  <c r="UDO22" i="28" s="1"/>
  <c r="UDI22" i="28" s="1"/>
  <c r="UDC22" i="28" s="1"/>
  <c r="UCW22" i="28" s="1"/>
  <c r="UCQ22" i="28" s="1"/>
  <c r="UCK22" i="28" s="1"/>
  <c r="UCE22" i="28" s="1"/>
  <c r="UBY22" i="28" s="1"/>
  <c r="UBS22" i="28" s="1"/>
  <c r="UBM22" i="28" s="1"/>
  <c r="UBG22" i="28" s="1"/>
  <c r="UBA22" i="28" s="1"/>
  <c r="UAU22" i="28" s="1"/>
  <c r="UAO22" i="28" s="1"/>
  <c r="UAI22" i="28" s="1"/>
  <c r="UAC22" i="28" s="1"/>
  <c r="TZW22" i="28" s="1"/>
  <c r="TZQ22" i="28" s="1"/>
  <c r="TZK22" i="28" s="1"/>
  <c r="TZE22" i="28" s="1"/>
  <c r="TYY22" i="28" s="1"/>
  <c r="TYS22" i="28" s="1"/>
  <c r="TYM22" i="28" s="1"/>
  <c r="TYG22" i="28" s="1"/>
  <c r="TYA22" i="28" s="1"/>
  <c r="TXU22" i="28" s="1"/>
  <c r="TXO22" i="28" s="1"/>
  <c r="TXI22" i="28" s="1"/>
  <c r="TXC22" i="28" s="1"/>
  <c r="TWW22" i="28" s="1"/>
  <c r="TWQ22" i="28" s="1"/>
  <c r="TWK22" i="28" s="1"/>
  <c r="TWE22" i="28" s="1"/>
  <c r="TVY22" i="28" s="1"/>
  <c r="TVS22" i="28" s="1"/>
  <c r="TVM22" i="28" s="1"/>
  <c r="TVG22" i="28" s="1"/>
  <c r="TVA22" i="28" s="1"/>
  <c r="TUU22" i="28" s="1"/>
  <c r="TUO22" i="28" s="1"/>
  <c r="TUI22" i="28" s="1"/>
  <c r="TUC22" i="28" s="1"/>
  <c r="TTW22" i="28" s="1"/>
  <c r="TTQ22" i="28" s="1"/>
  <c r="TTK22" i="28" s="1"/>
  <c r="TTE22" i="28" s="1"/>
  <c r="TSY22" i="28" s="1"/>
  <c r="TSS22" i="28" s="1"/>
  <c r="TSM22" i="28" s="1"/>
  <c r="TSG22" i="28" s="1"/>
  <c r="TSA22" i="28" s="1"/>
  <c r="TRU22" i="28" s="1"/>
  <c r="TRO22" i="28" s="1"/>
  <c r="TRI22" i="28" s="1"/>
  <c r="TRC22" i="28" s="1"/>
  <c r="TQW22" i="28" s="1"/>
  <c r="TQQ22" i="28" s="1"/>
  <c r="TQK22" i="28" s="1"/>
  <c r="TQE22" i="28" s="1"/>
  <c r="TPY22" i="28" s="1"/>
  <c r="TPS22" i="28" s="1"/>
  <c r="TPM22" i="28" s="1"/>
  <c r="TPG22" i="28" s="1"/>
  <c r="TPA22" i="28" s="1"/>
  <c r="TOU22" i="28" s="1"/>
  <c r="TOO22" i="28" s="1"/>
  <c r="TOI22" i="28" s="1"/>
  <c r="TOC22" i="28" s="1"/>
  <c r="TNW22" i="28" s="1"/>
  <c r="TNQ22" i="28" s="1"/>
  <c r="TNK22" i="28" s="1"/>
  <c r="TNE22" i="28" s="1"/>
  <c r="TMY22" i="28" s="1"/>
  <c r="TMS22" i="28" s="1"/>
  <c r="TMM22" i="28" s="1"/>
  <c r="TMG22" i="28" s="1"/>
  <c r="TMA22" i="28" s="1"/>
  <c r="TLU22" i="28" s="1"/>
  <c r="TLO22" i="28" s="1"/>
  <c r="TLI22" i="28" s="1"/>
  <c r="TLC22" i="28" s="1"/>
  <c r="TKW22" i="28" s="1"/>
  <c r="TKQ22" i="28" s="1"/>
  <c r="TKK22" i="28" s="1"/>
  <c r="TKE22" i="28" s="1"/>
  <c r="TJY22" i="28" s="1"/>
  <c r="TJS22" i="28" s="1"/>
  <c r="TJM22" i="28" s="1"/>
  <c r="TJG22" i="28" s="1"/>
  <c r="TJA22" i="28" s="1"/>
  <c r="TIU22" i="28" s="1"/>
  <c r="TIO22" i="28" s="1"/>
  <c r="TII22" i="28" s="1"/>
  <c r="TIC22" i="28" s="1"/>
  <c r="THW22" i="28" s="1"/>
  <c r="THQ22" i="28" s="1"/>
  <c r="THK22" i="28" s="1"/>
  <c r="THE22" i="28" s="1"/>
  <c r="TGY22" i="28" s="1"/>
  <c r="TGS22" i="28" s="1"/>
  <c r="TGM22" i="28" s="1"/>
  <c r="TGG22" i="28" s="1"/>
  <c r="TGA22" i="28" s="1"/>
  <c r="TFU22" i="28" s="1"/>
  <c r="TFO22" i="28" s="1"/>
  <c r="TFI22" i="28" s="1"/>
  <c r="TFC22" i="28" s="1"/>
  <c r="TEW22" i="28" s="1"/>
  <c r="TEQ22" i="28" s="1"/>
  <c r="TEK22" i="28" s="1"/>
  <c r="TEE22" i="28" s="1"/>
  <c r="TDY22" i="28" s="1"/>
  <c r="TDS22" i="28" s="1"/>
  <c r="TDM22" i="28" s="1"/>
  <c r="TDG22" i="28" s="1"/>
  <c r="TDA22" i="28" s="1"/>
  <c r="TCU22" i="28" s="1"/>
  <c r="TCO22" i="28" s="1"/>
  <c r="TCI22" i="28" s="1"/>
  <c r="TCC22" i="28" s="1"/>
  <c r="TBW22" i="28" s="1"/>
  <c r="TBQ22" i="28" s="1"/>
  <c r="TBK22" i="28" s="1"/>
  <c r="TBE22" i="28" s="1"/>
  <c r="TAY22" i="28" s="1"/>
  <c r="TAS22" i="28" s="1"/>
  <c r="TAM22" i="28" s="1"/>
  <c r="TAG22" i="28" s="1"/>
  <c r="TAA22" i="28" s="1"/>
  <c r="SZU22" i="28" s="1"/>
  <c r="SZO22" i="28" s="1"/>
  <c r="SZI22" i="28" s="1"/>
  <c r="SZC22" i="28" s="1"/>
  <c r="SYW22" i="28" s="1"/>
  <c r="SYQ22" i="28" s="1"/>
  <c r="SYK22" i="28" s="1"/>
  <c r="SYE22" i="28" s="1"/>
  <c r="SXY22" i="28" s="1"/>
  <c r="SXS22" i="28" s="1"/>
  <c r="SXM22" i="28" s="1"/>
  <c r="SXG22" i="28" s="1"/>
  <c r="SXA22" i="28" s="1"/>
  <c r="SWU22" i="28" s="1"/>
  <c r="SWO22" i="28" s="1"/>
  <c r="SWI22" i="28" s="1"/>
  <c r="SWC22" i="28" s="1"/>
  <c r="SVW22" i="28" s="1"/>
  <c r="SVQ22" i="28" s="1"/>
  <c r="SVK22" i="28" s="1"/>
  <c r="SVE22" i="28" s="1"/>
  <c r="SUY22" i="28" s="1"/>
  <c r="SUS22" i="28" s="1"/>
  <c r="SUM22" i="28" s="1"/>
  <c r="SUG22" i="28" s="1"/>
  <c r="SUA22" i="28" s="1"/>
  <c r="STU22" i="28" s="1"/>
  <c r="STO22" i="28" s="1"/>
  <c r="STI22" i="28" s="1"/>
  <c r="STC22" i="28" s="1"/>
  <c r="SSW22" i="28" s="1"/>
  <c r="SSQ22" i="28" s="1"/>
  <c r="SSK22" i="28" s="1"/>
  <c r="SSE22" i="28" s="1"/>
  <c r="SRY22" i="28" s="1"/>
  <c r="SRS22" i="28" s="1"/>
  <c r="SRM22" i="28" s="1"/>
  <c r="SRG22" i="28" s="1"/>
  <c r="SRA22" i="28" s="1"/>
  <c r="SQU22" i="28" s="1"/>
  <c r="SQO22" i="28" s="1"/>
  <c r="SQI22" i="28" s="1"/>
  <c r="SQC22" i="28" s="1"/>
  <c r="SPW22" i="28" s="1"/>
  <c r="SPQ22" i="28" s="1"/>
  <c r="SPK22" i="28" s="1"/>
  <c r="SPE22" i="28" s="1"/>
  <c r="SOY22" i="28" s="1"/>
  <c r="SOS22" i="28" s="1"/>
  <c r="SOM22" i="28" s="1"/>
  <c r="SOG22" i="28" s="1"/>
  <c r="SOA22" i="28" s="1"/>
  <c r="SNU22" i="28" s="1"/>
  <c r="SNO22" i="28" s="1"/>
  <c r="SNI22" i="28" s="1"/>
  <c r="SNC22" i="28" s="1"/>
  <c r="SMW22" i="28" s="1"/>
  <c r="SMQ22" i="28" s="1"/>
  <c r="SMK22" i="28" s="1"/>
  <c r="SME22" i="28" s="1"/>
  <c r="SLY22" i="28" s="1"/>
  <c r="SLS22" i="28" s="1"/>
  <c r="SLM22" i="28" s="1"/>
  <c r="SLG22" i="28" s="1"/>
  <c r="SLA22" i="28" s="1"/>
  <c r="SKU22" i="28" s="1"/>
  <c r="SKO22" i="28" s="1"/>
  <c r="SKI22" i="28" s="1"/>
  <c r="SKC22" i="28" s="1"/>
  <c r="SJW22" i="28" s="1"/>
  <c r="SJQ22" i="28" s="1"/>
  <c r="SJK22" i="28" s="1"/>
  <c r="SJE22" i="28" s="1"/>
  <c r="SIY22" i="28" s="1"/>
  <c r="SIS22" i="28" s="1"/>
  <c r="SIM22" i="28" s="1"/>
  <c r="SIG22" i="28" s="1"/>
  <c r="SIA22" i="28" s="1"/>
  <c r="SHU22" i="28" s="1"/>
  <c r="SHO22" i="28" s="1"/>
  <c r="SHI22" i="28" s="1"/>
  <c r="SHC22" i="28" s="1"/>
  <c r="SGW22" i="28" s="1"/>
  <c r="SGQ22" i="28" s="1"/>
  <c r="SGK22" i="28" s="1"/>
  <c r="SGE22" i="28" s="1"/>
  <c r="SFY22" i="28" s="1"/>
  <c r="SFS22" i="28" s="1"/>
  <c r="SFM22" i="28" s="1"/>
  <c r="SFG22" i="28" s="1"/>
  <c r="SFA22" i="28" s="1"/>
  <c r="SEU22" i="28" s="1"/>
  <c r="SEO22" i="28" s="1"/>
  <c r="SEI22" i="28" s="1"/>
  <c r="SEC22" i="28" s="1"/>
  <c r="SDW22" i="28" s="1"/>
  <c r="SDQ22" i="28" s="1"/>
  <c r="SDK22" i="28" s="1"/>
  <c r="SDE22" i="28" s="1"/>
  <c r="SCY22" i="28" s="1"/>
  <c r="SCS22" i="28" s="1"/>
  <c r="SCM22" i="28" s="1"/>
  <c r="SCG22" i="28" s="1"/>
  <c r="SCA22" i="28" s="1"/>
  <c r="SBU22" i="28" s="1"/>
  <c r="SBO22" i="28" s="1"/>
  <c r="SBI22" i="28" s="1"/>
  <c r="SBC22" i="28" s="1"/>
  <c r="SAW22" i="28" s="1"/>
  <c r="SAQ22" i="28" s="1"/>
  <c r="SAK22" i="28" s="1"/>
  <c r="SAE22" i="28" s="1"/>
  <c r="RZY22" i="28" s="1"/>
  <c r="RZS22" i="28" s="1"/>
  <c r="RZM22" i="28" s="1"/>
  <c r="RZG22" i="28" s="1"/>
  <c r="RZA22" i="28" s="1"/>
  <c r="RYU22" i="28" s="1"/>
  <c r="RYO22" i="28" s="1"/>
  <c r="RYI22" i="28" s="1"/>
  <c r="RYC22" i="28" s="1"/>
  <c r="RXW22" i="28" s="1"/>
  <c r="RXQ22" i="28" s="1"/>
  <c r="RXK22" i="28" s="1"/>
  <c r="RXE22" i="28" s="1"/>
  <c r="RWY22" i="28" s="1"/>
  <c r="RWS22" i="28" s="1"/>
  <c r="RWM22" i="28" s="1"/>
  <c r="RWG22" i="28" s="1"/>
  <c r="RWA22" i="28" s="1"/>
  <c r="RVU22" i="28" s="1"/>
  <c r="RVO22" i="28" s="1"/>
  <c r="RVI22" i="28" s="1"/>
  <c r="RVC22" i="28" s="1"/>
  <c r="RUW22" i="28" s="1"/>
  <c r="RUQ22" i="28" s="1"/>
  <c r="RUK22" i="28" s="1"/>
  <c r="RUE22" i="28" s="1"/>
  <c r="RTY22" i="28" s="1"/>
  <c r="RTS22" i="28" s="1"/>
  <c r="RTM22" i="28" s="1"/>
  <c r="RTG22" i="28" s="1"/>
  <c r="RTA22" i="28" s="1"/>
  <c r="RSU22" i="28" s="1"/>
  <c r="RSO22" i="28" s="1"/>
  <c r="RSI22" i="28" s="1"/>
  <c r="RSC22" i="28" s="1"/>
  <c r="RRW22" i="28" s="1"/>
  <c r="RRQ22" i="28" s="1"/>
  <c r="RRK22" i="28" s="1"/>
  <c r="RRE22" i="28" s="1"/>
  <c r="RQY22" i="28" s="1"/>
  <c r="RQS22" i="28" s="1"/>
  <c r="RQM22" i="28" s="1"/>
  <c r="RQG22" i="28" s="1"/>
  <c r="RQA22" i="28" s="1"/>
  <c r="RPU22" i="28" s="1"/>
  <c r="RPO22" i="28" s="1"/>
  <c r="RPI22" i="28" s="1"/>
  <c r="RPC22" i="28" s="1"/>
  <c r="ROW22" i="28" s="1"/>
  <c r="ROQ22" i="28" s="1"/>
  <c r="ROK22" i="28" s="1"/>
  <c r="ROE22" i="28" s="1"/>
  <c r="RNY22" i="28" s="1"/>
  <c r="RNS22" i="28" s="1"/>
  <c r="RNM22" i="28" s="1"/>
  <c r="RNG22" i="28" s="1"/>
  <c r="RNA22" i="28" s="1"/>
  <c r="RMU22" i="28" s="1"/>
  <c r="RMO22" i="28" s="1"/>
  <c r="RMI22" i="28" s="1"/>
  <c r="RMC22" i="28" s="1"/>
  <c r="RLW22" i="28" s="1"/>
  <c r="RLQ22" i="28" s="1"/>
  <c r="RLK22" i="28" s="1"/>
  <c r="RLE22" i="28" s="1"/>
  <c r="RKY22" i="28" s="1"/>
  <c r="RKS22" i="28" s="1"/>
  <c r="RKM22" i="28" s="1"/>
  <c r="RKG22" i="28" s="1"/>
  <c r="RKA22" i="28" s="1"/>
  <c r="RJU22" i="28" s="1"/>
  <c r="RJO22" i="28" s="1"/>
  <c r="RJI22" i="28" s="1"/>
  <c r="RJC22" i="28" s="1"/>
  <c r="RIW22" i="28" s="1"/>
  <c r="RIQ22" i="28" s="1"/>
  <c r="RIK22" i="28" s="1"/>
  <c r="RIE22" i="28" s="1"/>
  <c r="RHY22" i="28" s="1"/>
  <c r="RHS22" i="28" s="1"/>
  <c r="RHM22" i="28" s="1"/>
  <c r="RHG22" i="28" s="1"/>
  <c r="RHA22" i="28" s="1"/>
  <c r="RGU22" i="28" s="1"/>
  <c r="RGO22" i="28" s="1"/>
  <c r="RGI22" i="28" s="1"/>
  <c r="RGC22" i="28" s="1"/>
  <c r="RFW22" i="28" s="1"/>
  <c r="RFQ22" i="28" s="1"/>
  <c r="RFK22" i="28" s="1"/>
  <c r="RFE22" i="28" s="1"/>
  <c r="REY22" i="28" s="1"/>
  <c r="RES22" i="28" s="1"/>
  <c r="REM22" i="28" s="1"/>
  <c r="REG22" i="28" s="1"/>
  <c r="REA22" i="28" s="1"/>
  <c r="RDU22" i="28" s="1"/>
  <c r="RDO22" i="28" s="1"/>
  <c r="RDI22" i="28" s="1"/>
  <c r="RDC22" i="28" s="1"/>
  <c r="RCW22" i="28" s="1"/>
  <c r="RCQ22" i="28" s="1"/>
  <c r="RCK22" i="28" s="1"/>
  <c r="RCE22" i="28" s="1"/>
  <c r="RBY22" i="28" s="1"/>
  <c r="RBS22" i="28" s="1"/>
  <c r="RBM22" i="28" s="1"/>
  <c r="RBG22" i="28" s="1"/>
  <c r="RBA22" i="28" s="1"/>
  <c r="RAU22" i="28" s="1"/>
  <c r="RAO22" i="28" s="1"/>
  <c r="RAI22" i="28" s="1"/>
  <c r="RAC22" i="28" s="1"/>
  <c r="QZW22" i="28" s="1"/>
  <c r="QZQ22" i="28" s="1"/>
  <c r="QZK22" i="28" s="1"/>
  <c r="QZE22" i="28" s="1"/>
  <c r="QYY22" i="28" s="1"/>
  <c r="QYS22" i="28" s="1"/>
  <c r="QYM22" i="28" s="1"/>
  <c r="QYG22" i="28" s="1"/>
  <c r="QYA22" i="28" s="1"/>
  <c r="QXU22" i="28" s="1"/>
  <c r="QXO22" i="28" s="1"/>
  <c r="QXI22" i="28" s="1"/>
  <c r="QXC22" i="28" s="1"/>
  <c r="QWW22" i="28" s="1"/>
  <c r="QWQ22" i="28" s="1"/>
  <c r="QWK22" i="28" s="1"/>
  <c r="QWE22" i="28" s="1"/>
  <c r="QVY22" i="28" s="1"/>
  <c r="QVS22" i="28" s="1"/>
  <c r="QVM22" i="28" s="1"/>
  <c r="QVG22" i="28" s="1"/>
  <c r="QVA22" i="28" s="1"/>
  <c r="QUU22" i="28" s="1"/>
  <c r="QUO22" i="28" s="1"/>
  <c r="QUI22" i="28" s="1"/>
  <c r="QUC22" i="28" s="1"/>
  <c r="QTW22" i="28" s="1"/>
  <c r="QTQ22" i="28" s="1"/>
  <c r="QTK22" i="28" s="1"/>
  <c r="QTE22" i="28" s="1"/>
  <c r="QSY22" i="28" s="1"/>
  <c r="QSS22" i="28" s="1"/>
  <c r="QSM22" i="28" s="1"/>
  <c r="QSG22" i="28" s="1"/>
  <c r="QSA22" i="28" s="1"/>
  <c r="QRU22" i="28" s="1"/>
  <c r="QRO22" i="28" s="1"/>
  <c r="QRI22" i="28" s="1"/>
  <c r="QRC22" i="28" s="1"/>
  <c r="QQW22" i="28" s="1"/>
  <c r="QQQ22" i="28" s="1"/>
  <c r="QQK22" i="28" s="1"/>
  <c r="QQE22" i="28" s="1"/>
  <c r="QPY22" i="28" s="1"/>
  <c r="QPS22" i="28" s="1"/>
  <c r="QPM22" i="28" s="1"/>
  <c r="QPG22" i="28" s="1"/>
  <c r="QPA22" i="28" s="1"/>
  <c r="QOU22" i="28" s="1"/>
  <c r="QOO22" i="28" s="1"/>
  <c r="QOI22" i="28" s="1"/>
  <c r="QOC22" i="28" s="1"/>
  <c r="QNW22" i="28" s="1"/>
  <c r="QNQ22" i="28" s="1"/>
  <c r="QNK22" i="28" s="1"/>
  <c r="QNE22" i="28" s="1"/>
  <c r="QMY22" i="28" s="1"/>
  <c r="QMS22" i="28" s="1"/>
  <c r="QMM22" i="28" s="1"/>
  <c r="QMG22" i="28" s="1"/>
  <c r="QMA22" i="28" s="1"/>
  <c r="QLU22" i="28" s="1"/>
  <c r="QLO22" i="28" s="1"/>
  <c r="QLI22" i="28" s="1"/>
  <c r="QLC22" i="28" s="1"/>
  <c r="QKW22" i="28" s="1"/>
  <c r="QKQ22" i="28" s="1"/>
  <c r="QKK22" i="28" s="1"/>
  <c r="QKE22" i="28" s="1"/>
  <c r="QJY22" i="28" s="1"/>
  <c r="QJS22" i="28" s="1"/>
  <c r="QJM22" i="28" s="1"/>
  <c r="QJG22" i="28" s="1"/>
  <c r="QJA22" i="28" s="1"/>
  <c r="QIU22" i="28" s="1"/>
  <c r="QIO22" i="28" s="1"/>
  <c r="QII22" i="28" s="1"/>
  <c r="QIC22" i="28" s="1"/>
  <c r="QHW22" i="28" s="1"/>
  <c r="QHQ22" i="28" s="1"/>
  <c r="QHK22" i="28" s="1"/>
  <c r="QHE22" i="28" s="1"/>
  <c r="QGY22" i="28" s="1"/>
  <c r="QGS22" i="28" s="1"/>
  <c r="QGM22" i="28" s="1"/>
  <c r="QGG22" i="28" s="1"/>
  <c r="QGA22" i="28" s="1"/>
  <c r="QFU22" i="28" s="1"/>
  <c r="QFO22" i="28" s="1"/>
  <c r="QFI22" i="28" s="1"/>
  <c r="QFC22" i="28" s="1"/>
  <c r="QEW22" i="28" s="1"/>
  <c r="QEQ22" i="28" s="1"/>
  <c r="QEK22" i="28" s="1"/>
  <c r="QEE22" i="28" s="1"/>
  <c r="QDY22" i="28" s="1"/>
  <c r="QDS22" i="28" s="1"/>
  <c r="QDM22" i="28" s="1"/>
  <c r="QDG22" i="28" s="1"/>
  <c r="QDA22" i="28" s="1"/>
  <c r="QCU22" i="28" s="1"/>
  <c r="QCO22" i="28" s="1"/>
  <c r="QCI22" i="28" s="1"/>
  <c r="QCC22" i="28" s="1"/>
  <c r="QBW22" i="28" s="1"/>
  <c r="QBQ22" i="28" s="1"/>
  <c r="QBK22" i="28" s="1"/>
  <c r="QBE22" i="28" s="1"/>
  <c r="QAY22" i="28" s="1"/>
  <c r="QAS22" i="28" s="1"/>
  <c r="QAM22" i="28" s="1"/>
  <c r="QAG22" i="28" s="1"/>
  <c r="QAA22" i="28" s="1"/>
  <c r="PZU22" i="28" s="1"/>
  <c r="PZO22" i="28" s="1"/>
  <c r="PZI22" i="28" s="1"/>
  <c r="PZC22" i="28" s="1"/>
  <c r="PYW22" i="28" s="1"/>
  <c r="PYQ22" i="28" s="1"/>
  <c r="PYK22" i="28" s="1"/>
  <c r="PYE22" i="28" s="1"/>
  <c r="PXY22" i="28" s="1"/>
  <c r="PXS22" i="28" s="1"/>
  <c r="PXM22" i="28" s="1"/>
  <c r="PXG22" i="28" s="1"/>
  <c r="PXA22" i="28" s="1"/>
  <c r="PWU22" i="28" s="1"/>
  <c r="PWO22" i="28" s="1"/>
  <c r="PWI22" i="28" s="1"/>
  <c r="PWC22" i="28" s="1"/>
  <c r="PVW22" i="28" s="1"/>
  <c r="PVQ22" i="28" s="1"/>
  <c r="PVK22" i="28" s="1"/>
  <c r="PVE22" i="28" s="1"/>
  <c r="PUY22" i="28" s="1"/>
  <c r="PUS22" i="28" s="1"/>
  <c r="PUM22" i="28" s="1"/>
  <c r="PUG22" i="28" s="1"/>
  <c r="PUA22" i="28" s="1"/>
  <c r="PTU22" i="28" s="1"/>
  <c r="PTO22" i="28" s="1"/>
  <c r="PTI22" i="28" s="1"/>
  <c r="PTC22" i="28" s="1"/>
  <c r="PSW22" i="28" s="1"/>
  <c r="PSQ22" i="28" s="1"/>
  <c r="PSK22" i="28" s="1"/>
  <c r="PSE22" i="28" s="1"/>
  <c r="PRY22" i="28" s="1"/>
  <c r="PRS22" i="28" s="1"/>
  <c r="PRM22" i="28" s="1"/>
  <c r="PRG22" i="28" s="1"/>
  <c r="PRA22" i="28" s="1"/>
  <c r="PQU22" i="28" s="1"/>
  <c r="PQO22" i="28" s="1"/>
  <c r="PQI22" i="28" s="1"/>
  <c r="PQC22" i="28" s="1"/>
  <c r="PPW22" i="28" s="1"/>
  <c r="PPQ22" i="28" s="1"/>
  <c r="PPK22" i="28" s="1"/>
  <c r="PPE22" i="28" s="1"/>
  <c r="POY22" i="28" s="1"/>
  <c r="POS22" i="28" s="1"/>
  <c r="POM22" i="28" s="1"/>
  <c r="POG22" i="28" s="1"/>
  <c r="POA22" i="28" s="1"/>
  <c r="PNU22" i="28" s="1"/>
  <c r="PNO22" i="28" s="1"/>
  <c r="PNI22" i="28" s="1"/>
  <c r="PNC22" i="28" s="1"/>
  <c r="PMW22" i="28" s="1"/>
  <c r="PMQ22" i="28" s="1"/>
  <c r="PMK22" i="28" s="1"/>
  <c r="PME22" i="28" s="1"/>
  <c r="PLY22" i="28" s="1"/>
  <c r="PLS22" i="28" s="1"/>
  <c r="PLM22" i="28" s="1"/>
  <c r="PLG22" i="28" s="1"/>
  <c r="PLA22" i="28" s="1"/>
  <c r="PKU22" i="28" s="1"/>
  <c r="PKO22" i="28" s="1"/>
  <c r="PKI22" i="28" s="1"/>
  <c r="PKC22" i="28" s="1"/>
  <c r="PJW22" i="28" s="1"/>
  <c r="PJQ22" i="28" s="1"/>
  <c r="PJK22" i="28" s="1"/>
  <c r="PJE22" i="28" s="1"/>
  <c r="PIY22" i="28" s="1"/>
  <c r="PIS22" i="28" s="1"/>
  <c r="PIM22" i="28" s="1"/>
  <c r="PIG22" i="28" s="1"/>
  <c r="PIA22" i="28" s="1"/>
  <c r="PHU22" i="28" s="1"/>
  <c r="PHO22" i="28" s="1"/>
  <c r="PHI22" i="28" s="1"/>
  <c r="PHC22" i="28" s="1"/>
  <c r="PGW22" i="28" s="1"/>
  <c r="PGQ22" i="28" s="1"/>
  <c r="PGK22" i="28" s="1"/>
  <c r="PGE22" i="28" s="1"/>
  <c r="PFY22" i="28" s="1"/>
  <c r="PFS22" i="28" s="1"/>
  <c r="PFM22" i="28" s="1"/>
  <c r="PFG22" i="28" s="1"/>
  <c r="PFA22" i="28" s="1"/>
  <c r="PEU22" i="28" s="1"/>
  <c r="PEO22" i="28" s="1"/>
  <c r="PEI22" i="28" s="1"/>
  <c r="PEC22" i="28" s="1"/>
  <c r="PDW22" i="28" s="1"/>
  <c r="PDQ22" i="28" s="1"/>
  <c r="PDK22" i="28" s="1"/>
  <c r="PDE22" i="28" s="1"/>
  <c r="PCY22" i="28" s="1"/>
  <c r="PCS22" i="28" s="1"/>
  <c r="PCM22" i="28" s="1"/>
  <c r="PCG22" i="28" s="1"/>
  <c r="PCA22" i="28" s="1"/>
  <c r="PBU22" i="28" s="1"/>
  <c r="PBO22" i="28" s="1"/>
  <c r="PBI22" i="28" s="1"/>
  <c r="PBC22" i="28" s="1"/>
  <c r="PAW22" i="28" s="1"/>
  <c r="PAQ22" i="28" s="1"/>
  <c r="PAK22" i="28" s="1"/>
  <c r="PAE22" i="28" s="1"/>
  <c r="OZY22" i="28" s="1"/>
  <c r="OZS22" i="28" s="1"/>
  <c r="OZM22" i="28" s="1"/>
  <c r="OZG22" i="28" s="1"/>
  <c r="OZA22" i="28" s="1"/>
  <c r="OYU22" i="28" s="1"/>
  <c r="OYO22" i="28" s="1"/>
  <c r="OYI22" i="28" s="1"/>
  <c r="OYC22" i="28" s="1"/>
  <c r="OXW22" i="28" s="1"/>
  <c r="OXQ22" i="28" s="1"/>
  <c r="OXK22" i="28" s="1"/>
  <c r="OXE22" i="28" s="1"/>
  <c r="OWY22" i="28" s="1"/>
  <c r="OWS22" i="28" s="1"/>
  <c r="OWM22" i="28" s="1"/>
  <c r="OWG22" i="28" s="1"/>
  <c r="OWA22" i="28" s="1"/>
  <c r="OVU22" i="28" s="1"/>
  <c r="OVO22" i="28" s="1"/>
  <c r="OVI22" i="28" s="1"/>
  <c r="OVC22" i="28" s="1"/>
  <c r="OUW22" i="28" s="1"/>
  <c r="OUQ22" i="28" s="1"/>
  <c r="OUK22" i="28" s="1"/>
  <c r="OUE22" i="28" s="1"/>
  <c r="OTY22" i="28" s="1"/>
  <c r="OTS22" i="28" s="1"/>
  <c r="OTM22" i="28" s="1"/>
  <c r="OTG22" i="28" s="1"/>
  <c r="OTA22" i="28" s="1"/>
  <c r="OSU22" i="28" s="1"/>
  <c r="OSO22" i="28" s="1"/>
  <c r="OSI22" i="28" s="1"/>
  <c r="OSC22" i="28" s="1"/>
  <c r="ORW22" i="28" s="1"/>
  <c r="ORQ22" i="28" s="1"/>
  <c r="ORK22" i="28" s="1"/>
  <c r="ORE22" i="28" s="1"/>
  <c r="OQY22" i="28" s="1"/>
  <c r="OQS22" i="28" s="1"/>
  <c r="OQM22" i="28" s="1"/>
  <c r="OQG22" i="28" s="1"/>
  <c r="OQA22" i="28" s="1"/>
  <c r="OPU22" i="28" s="1"/>
  <c r="OPO22" i="28" s="1"/>
  <c r="OPI22" i="28" s="1"/>
  <c r="OPC22" i="28" s="1"/>
  <c r="OOW22" i="28" s="1"/>
  <c r="OOQ22" i="28" s="1"/>
  <c r="OOK22" i="28" s="1"/>
  <c r="OOE22" i="28" s="1"/>
  <c r="ONY22" i="28" s="1"/>
  <c r="ONS22" i="28" s="1"/>
  <c r="ONM22" i="28" s="1"/>
  <c r="ONG22" i="28" s="1"/>
  <c r="ONA22" i="28" s="1"/>
  <c r="OMU22" i="28" s="1"/>
  <c r="OMO22" i="28" s="1"/>
  <c r="OMI22" i="28" s="1"/>
  <c r="OMC22" i="28" s="1"/>
  <c r="OLW22" i="28" s="1"/>
  <c r="OLQ22" i="28" s="1"/>
  <c r="OLK22" i="28" s="1"/>
  <c r="OLE22" i="28" s="1"/>
  <c r="OKY22" i="28" s="1"/>
  <c r="OKS22" i="28" s="1"/>
  <c r="OKM22" i="28" s="1"/>
  <c r="OKG22" i="28" s="1"/>
  <c r="OKA22" i="28" s="1"/>
  <c r="OJU22" i="28" s="1"/>
  <c r="OJO22" i="28" s="1"/>
  <c r="OJI22" i="28" s="1"/>
  <c r="OJC22" i="28" s="1"/>
  <c r="OIW22" i="28" s="1"/>
  <c r="OIQ22" i="28" s="1"/>
  <c r="OIK22" i="28" s="1"/>
  <c r="OIE22" i="28" s="1"/>
  <c r="OHY22" i="28" s="1"/>
  <c r="OHS22" i="28" s="1"/>
  <c r="OHM22" i="28" s="1"/>
  <c r="OHG22" i="28" s="1"/>
  <c r="OHA22" i="28" s="1"/>
  <c r="OGU22" i="28" s="1"/>
  <c r="OGO22" i="28" s="1"/>
  <c r="OGI22" i="28" s="1"/>
  <c r="OGC22" i="28" s="1"/>
  <c r="OFW22" i="28" s="1"/>
  <c r="OFQ22" i="28" s="1"/>
  <c r="OFK22" i="28" s="1"/>
  <c r="OFE22" i="28" s="1"/>
  <c r="OEY22" i="28" s="1"/>
  <c r="OES22" i="28" s="1"/>
  <c r="OEM22" i="28" s="1"/>
  <c r="OEG22" i="28" s="1"/>
  <c r="OEA22" i="28" s="1"/>
  <c r="ODU22" i="28" s="1"/>
  <c r="ODO22" i="28" s="1"/>
  <c r="ODI22" i="28" s="1"/>
  <c r="ODC22" i="28" s="1"/>
  <c r="OCW22" i="28" s="1"/>
  <c r="OCQ22" i="28" s="1"/>
  <c r="OCK22" i="28" s="1"/>
  <c r="OCE22" i="28" s="1"/>
  <c r="OBY22" i="28" s="1"/>
  <c r="OBS22" i="28" s="1"/>
  <c r="OBM22" i="28" s="1"/>
  <c r="OBG22" i="28" s="1"/>
  <c r="OBA22" i="28" s="1"/>
  <c r="OAU22" i="28" s="1"/>
  <c r="OAO22" i="28" s="1"/>
  <c r="OAI22" i="28" s="1"/>
  <c r="OAC22" i="28" s="1"/>
  <c r="NZW22" i="28" s="1"/>
  <c r="NZQ22" i="28" s="1"/>
  <c r="NZK22" i="28" s="1"/>
  <c r="NZE22" i="28" s="1"/>
  <c r="NYY22" i="28" s="1"/>
  <c r="NYS22" i="28" s="1"/>
  <c r="NYM22" i="28" s="1"/>
  <c r="NYG22" i="28" s="1"/>
  <c r="NYA22" i="28" s="1"/>
  <c r="NXU22" i="28" s="1"/>
  <c r="NXO22" i="28" s="1"/>
  <c r="NXI22" i="28" s="1"/>
  <c r="NXC22" i="28" s="1"/>
  <c r="NWW22" i="28" s="1"/>
  <c r="NWQ22" i="28" s="1"/>
  <c r="NWK22" i="28" s="1"/>
  <c r="NWE22" i="28" s="1"/>
  <c r="NVY22" i="28" s="1"/>
  <c r="NVS22" i="28" s="1"/>
  <c r="NVM22" i="28" s="1"/>
  <c r="NVG22" i="28" s="1"/>
  <c r="NVA22" i="28" s="1"/>
  <c r="NUU22" i="28" s="1"/>
  <c r="NUO22" i="28" s="1"/>
  <c r="NUI22" i="28" s="1"/>
  <c r="NUC22" i="28" s="1"/>
  <c r="NTW22" i="28" s="1"/>
  <c r="NTQ22" i="28" s="1"/>
  <c r="NTK22" i="28" s="1"/>
  <c r="NTE22" i="28" s="1"/>
  <c r="NSY22" i="28" s="1"/>
  <c r="NSS22" i="28" s="1"/>
  <c r="NSM22" i="28" s="1"/>
  <c r="NSG22" i="28" s="1"/>
  <c r="NSA22" i="28" s="1"/>
  <c r="NRU22" i="28" s="1"/>
  <c r="NRO22" i="28" s="1"/>
  <c r="NRI22" i="28" s="1"/>
  <c r="NRC22" i="28" s="1"/>
  <c r="NQW22" i="28" s="1"/>
  <c r="NQQ22" i="28" s="1"/>
  <c r="NQK22" i="28" s="1"/>
  <c r="NQE22" i="28" s="1"/>
  <c r="NPY22" i="28" s="1"/>
  <c r="NPS22" i="28" s="1"/>
  <c r="NPM22" i="28" s="1"/>
  <c r="NPG22" i="28" s="1"/>
  <c r="NPA22" i="28" s="1"/>
  <c r="NOU22" i="28" s="1"/>
  <c r="NOO22" i="28" s="1"/>
  <c r="NOI22" i="28" s="1"/>
  <c r="NOC22" i="28" s="1"/>
  <c r="NNW22" i="28" s="1"/>
  <c r="NNQ22" i="28" s="1"/>
  <c r="NNK22" i="28" s="1"/>
  <c r="NNE22" i="28" s="1"/>
  <c r="NMY22" i="28" s="1"/>
  <c r="NMS22" i="28" s="1"/>
  <c r="NMM22" i="28" s="1"/>
  <c r="NMG22" i="28" s="1"/>
  <c r="NMA22" i="28" s="1"/>
  <c r="NLU22" i="28" s="1"/>
  <c r="NLO22" i="28" s="1"/>
  <c r="NLI22" i="28" s="1"/>
  <c r="NLC22" i="28" s="1"/>
  <c r="NKW22" i="28" s="1"/>
  <c r="NKQ22" i="28" s="1"/>
  <c r="NKK22" i="28" s="1"/>
  <c r="NKE22" i="28" s="1"/>
  <c r="NJY22" i="28" s="1"/>
  <c r="NJS22" i="28" s="1"/>
  <c r="NJM22" i="28" s="1"/>
  <c r="NJG22" i="28" s="1"/>
  <c r="NJA22" i="28" s="1"/>
  <c r="NIU22" i="28" s="1"/>
  <c r="NIO22" i="28" s="1"/>
  <c r="NII22" i="28" s="1"/>
  <c r="NIC22" i="28" s="1"/>
  <c r="NHW22" i="28" s="1"/>
  <c r="NHQ22" i="28" s="1"/>
  <c r="NHK22" i="28" s="1"/>
  <c r="NHE22" i="28" s="1"/>
  <c r="NGY22" i="28" s="1"/>
  <c r="NGS22" i="28" s="1"/>
  <c r="NGM22" i="28" s="1"/>
  <c r="NGG22" i="28" s="1"/>
  <c r="NGA22" i="28" s="1"/>
  <c r="NFU22" i="28" s="1"/>
  <c r="NFO22" i="28" s="1"/>
  <c r="NFI22" i="28" s="1"/>
  <c r="NFC22" i="28" s="1"/>
  <c r="NEW22" i="28" s="1"/>
  <c r="NEQ22" i="28" s="1"/>
  <c r="NEK22" i="28" s="1"/>
  <c r="NEE22" i="28" s="1"/>
  <c r="NDY22" i="28" s="1"/>
  <c r="NDS22" i="28" s="1"/>
  <c r="NDM22" i="28" s="1"/>
  <c r="NDG22" i="28" s="1"/>
  <c r="NDA22" i="28" s="1"/>
  <c r="NCU22" i="28" s="1"/>
  <c r="NCO22" i="28" s="1"/>
  <c r="NCI22" i="28" s="1"/>
  <c r="NCC22" i="28" s="1"/>
  <c r="NBW22" i="28" s="1"/>
  <c r="NBQ22" i="28" s="1"/>
  <c r="NBK22" i="28" s="1"/>
  <c r="NBE22" i="28" s="1"/>
  <c r="NAY22" i="28" s="1"/>
  <c r="NAS22" i="28" s="1"/>
  <c r="NAM22" i="28" s="1"/>
  <c r="NAG22" i="28" s="1"/>
  <c r="NAA22" i="28" s="1"/>
  <c r="MZU22" i="28" s="1"/>
  <c r="MZO22" i="28" s="1"/>
  <c r="MZI22" i="28" s="1"/>
  <c r="MZC22" i="28" s="1"/>
  <c r="MYW22" i="28" s="1"/>
  <c r="MYQ22" i="28" s="1"/>
  <c r="MYK22" i="28" s="1"/>
  <c r="MYE22" i="28" s="1"/>
  <c r="MXY22" i="28" s="1"/>
  <c r="MXS22" i="28" s="1"/>
  <c r="MXM22" i="28" s="1"/>
  <c r="MXG22" i="28" s="1"/>
  <c r="MXA22" i="28" s="1"/>
  <c r="MWU22" i="28" s="1"/>
  <c r="MWO22" i="28" s="1"/>
  <c r="MWI22" i="28" s="1"/>
  <c r="MWC22" i="28" s="1"/>
  <c r="MVW22" i="28" s="1"/>
  <c r="MVQ22" i="28" s="1"/>
  <c r="MVK22" i="28" s="1"/>
  <c r="MVE22" i="28" s="1"/>
  <c r="MUY22" i="28" s="1"/>
  <c r="MUS22" i="28" s="1"/>
  <c r="MUM22" i="28" s="1"/>
  <c r="MUG22" i="28" s="1"/>
  <c r="MUA22" i="28" s="1"/>
  <c r="MTU22" i="28" s="1"/>
  <c r="MTO22" i="28" s="1"/>
  <c r="MTI22" i="28" s="1"/>
  <c r="MTC22" i="28" s="1"/>
  <c r="MSW22" i="28" s="1"/>
  <c r="MSQ22" i="28" s="1"/>
  <c r="MSK22" i="28" s="1"/>
  <c r="MSE22" i="28" s="1"/>
  <c r="MRY22" i="28" s="1"/>
  <c r="MRS22" i="28" s="1"/>
  <c r="MRM22" i="28" s="1"/>
  <c r="MRG22" i="28" s="1"/>
  <c r="MRA22" i="28" s="1"/>
  <c r="MQU22" i="28" s="1"/>
  <c r="MQO22" i="28" s="1"/>
  <c r="MQI22" i="28" s="1"/>
  <c r="MQC22" i="28" s="1"/>
  <c r="MPW22" i="28" s="1"/>
  <c r="MPQ22" i="28" s="1"/>
  <c r="MPK22" i="28" s="1"/>
  <c r="MPE22" i="28" s="1"/>
  <c r="MOY22" i="28" s="1"/>
  <c r="MOS22" i="28" s="1"/>
  <c r="MOM22" i="28" s="1"/>
  <c r="MOG22" i="28" s="1"/>
  <c r="MOA22" i="28" s="1"/>
  <c r="MNU22" i="28" s="1"/>
  <c r="MNO22" i="28" s="1"/>
  <c r="MNI22" i="28" s="1"/>
  <c r="MNC22" i="28" s="1"/>
  <c r="MMW22" i="28" s="1"/>
  <c r="MMQ22" i="28" s="1"/>
  <c r="MMK22" i="28" s="1"/>
  <c r="MME22" i="28" s="1"/>
  <c r="MLY22" i="28" s="1"/>
  <c r="MLS22" i="28" s="1"/>
  <c r="MLM22" i="28" s="1"/>
  <c r="MLG22" i="28" s="1"/>
  <c r="MLA22" i="28" s="1"/>
  <c r="MKU22" i="28" s="1"/>
  <c r="MKO22" i="28" s="1"/>
  <c r="MKI22" i="28" s="1"/>
  <c r="MKC22" i="28" s="1"/>
  <c r="MJW22" i="28" s="1"/>
  <c r="MJQ22" i="28" s="1"/>
  <c r="MJK22" i="28" s="1"/>
  <c r="MJE22" i="28" s="1"/>
  <c r="MIY22" i="28" s="1"/>
  <c r="MIS22" i="28" s="1"/>
  <c r="MIM22" i="28" s="1"/>
  <c r="MIG22" i="28" s="1"/>
  <c r="MIA22" i="28" s="1"/>
  <c r="MHU22" i="28" s="1"/>
  <c r="MHO22" i="28" s="1"/>
  <c r="MHI22" i="28" s="1"/>
  <c r="MHC22" i="28" s="1"/>
  <c r="MGW22" i="28" s="1"/>
  <c r="MGQ22" i="28" s="1"/>
  <c r="MGK22" i="28" s="1"/>
  <c r="MGE22" i="28" s="1"/>
  <c r="MFY22" i="28" s="1"/>
  <c r="MFS22" i="28" s="1"/>
  <c r="MFM22" i="28" s="1"/>
  <c r="MFG22" i="28" s="1"/>
  <c r="MFA22" i="28" s="1"/>
  <c r="MEU22" i="28" s="1"/>
  <c r="MEO22" i="28" s="1"/>
  <c r="MEI22" i="28" s="1"/>
  <c r="MEC22" i="28" s="1"/>
  <c r="MDW22" i="28" s="1"/>
  <c r="MDQ22" i="28" s="1"/>
  <c r="MDK22" i="28" s="1"/>
  <c r="MDE22" i="28" s="1"/>
  <c r="MCY22" i="28" s="1"/>
  <c r="MCS22" i="28" s="1"/>
  <c r="MCM22" i="28" s="1"/>
  <c r="MCG22" i="28" s="1"/>
  <c r="MCA22" i="28" s="1"/>
  <c r="MBU22" i="28" s="1"/>
  <c r="MBO22" i="28" s="1"/>
  <c r="MBI22" i="28" s="1"/>
  <c r="MBC22" i="28" s="1"/>
  <c r="MAW22" i="28" s="1"/>
  <c r="MAQ22" i="28" s="1"/>
  <c r="MAK22" i="28" s="1"/>
  <c r="MAE22" i="28" s="1"/>
  <c r="LZY22" i="28" s="1"/>
  <c r="LZS22" i="28" s="1"/>
  <c r="LZM22" i="28" s="1"/>
  <c r="LZG22" i="28" s="1"/>
  <c r="LZA22" i="28" s="1"/>
  <c r="LYU22" i="28" s="1"/>
  <c r="LYO22" i="28" s="1"/>
  <c r="LYI22" i="28" s="1"/>
  <c r="LYC22" i="28" s="1"/>
  <c r="LXW22" i="28" s="1"/>
  <c r="LXQ22" i="28" s="1"/>
  <c r="LXK22" i="28" s="1"/>
  <c r="LXE22" i="28" s="1"/>
  <c r="LWY22" i="28" s="1"/>
  <c r="LWS22" i="28" s="1"/>
  <c r="LWM22" i="28" s="1"/>
  <c r="LWG22" i="28" s="1"/>
  <c r="LWA22" i="28" s="1"/>
  <c r="LVU22" i="28" s="1"/>
  <c r="LVO22" i="28" s="1"/>
  <c r="LVI22" i="28" s="1"/>
  <c r="LVC22" i="28" s="1"/>
  <c r="LUW22" i="28" s="1"/>
  <c r="LUQ22" i="28" s="1"/>
  <c r="LUK22" i="28" s="1"/>
  <c r="LUE22" i="28" s="1"/>
  <c r="LTY22" i="28" s="1"/>
  <c r="LTS22" i="28" s="1"/>
  <c r="LTM22" i="28" s="1"/>
  <c r="LTG22" i="28" s="1"/>
  <c r="LTA22" i="28" s="1"/>
  <c r="LSU22" i="28" s="1"/>
  <c r="LSO22" i="28" s="1"/>
  <c r="LSI22" i="28" s="1"/>
  <c r="LSC22" i="28" s="1"/>
  <c r="LRW22" i="28" s="1"/>
  <c r="LRQ22" i="28" s="1"/>
  <c r="LRK22" i="28" s="1"/>
  <c r="LRE22" i="28" s="1"/>
  <c r="LQY22" i="28" s="1"/>
  <c r="LQS22" i="28" s="1"/>
  <c r="LQM22" i="28" s="1"/>
  <c r="LQG22" i="28" s="1"/>
  <c r="LQA22" i="28" s="1"/>
  <c r="LPU22" i="28" s="1"/>
  <c r="LPO22" i="28" s="1"/>
  <c r="LPI22" i="28" s="1"/>
  <c r="LPC22" i="28" s="1"/>
  <c r="LOW22" i="28" s="1"/>
  <c r="LOQ22" i="28" s="1"/>
  <c r="LOK22" i="28" s="1"/>
  <c r="LOE22" i="28" s="1"/>
  <c r="LNY22" i="28" s="1"/>
  <c r="LNS22" i="28" s="1"/>
  <c r="LNM22" i="28" s="1"/>
  <c r="LNG22" i="28" s="1"/>
  <c r="LNA22" i="28" s="1"/>
  <c r="LMU22" i="28" s="1"/>
  <c r="LMO22" i="28" s="1"/>
  <c r="LMI22" i="28" s="1"/>
  <c r="LMC22" i="28" s="1"/>
  <c r="LLW22" i="28" s="1"/>
  <c r="LLQ22" i="28" s="1"/>
  <c r="LLK22" i="28" s="1"/>
  <c r="LLE22" i="28" s="1"/>
  <c r="LKY22" i="28" s="1"/>
  <c r="LKS22" i="28" s="1"/>
  <c r="LKM22" i="28" s="1"/>
  <c r="LKG22" i="28" s="1"/>
  <c r="LKA22" i="28" s="1"/>
  <c r="LJU22" i="28" s="1"/>
  <c r="LJO22" i="28" s="1"/>
  <c r="LJI22" i="28" s="1"/>
  <c r="LJC22" i="28" s="1"/>
  <c r="LIW22" i="28" s="1"/>
  <c r="LIQ22" i="28" s="1"/>
  <c r="LIK22" i="28" s="1"/>
  <c r="LIE22" i="28" s="1"/>
  <c r="LHY22" i="28" s="1"/>
  <c r="LHS22" i="28" s="1"/>
  <c r="LHM22" i="28" s="1"/>
  <c r="LHG22" i="28" s="1"/>
  <c r="LHA22" i="28" s="1"/>
  <c r="LGU22" i="28" s="1"/>
  <c r="LGO22" i="28" s="1"/>
  <c r="LGI22" i="28" s="1"/>
  <c r="LGC22" i="28" s="1"/>
  <c r="LFW22" i="28" s="1"/>
  <c r="LFQ22" i="28" s="1"/>
  <c r="LFK22" i="28" s="1"/>
  <c r="LFE22" i="28" s="1"/>
  <c r="LEY22" i="28" s="1"/>
  <c r="LES22" i="28" s="1"/>
  <c r="LEM22" i="28" s="1"/>
  <c r="LEG22" i="28" s="1"/>
  <c r="LEA22" i="28" s="1"/>
  <c r="LDU22" i="28" s="1"/>
  <c r="LDO22" i="28" s="1"/>
  <c r="LDI22" i="28" s="1"/>
  <c r="LDC22" i="28" s="1"/>
  <c r="LCW22" i="28" s="1"/>
  <c r="LCQ22" i="28" s="1"/>
  <c r="LCK22" i="28" s="1"/>
  <c r="LCE22" i="28" s="1"/>
  <c r="LBY22" i="28" s="1"/>
  <c r="LBS22" i="28" s="1"/>
  <c r="LBM22" i="28" s="1"/>
  <c r="LBG22" i="28" s="1"/>
  <c r="LBA22" i="28" s="1"/>
  <c r="LAU22" i="28" s="1"/>
  <c r="LAO22" i="28" s="1"/>
  <c r="LAI22" i="28" s="1"/>
  <c r="LAC22" i="28" s="1"/>
  <c r="KZW22" i="28" s="1"/>
  <c r="KZQ22" i="28" s="1"/>
  <c r="KZK22" i="28" s="1"/>
  <c r="KZE22" i="28" s="1"/>
  <c r="KYY22" i="28" s="1"/>
  <c r="KYS22" i="28" s="1"/>
  <c r="KYM22" i="28" s="1"/>
  <c r="KYG22" i="28" s="1"/>
  <c r="KYA22" i="28" s="1"/>
  <c r="KXU22" i="28" s="1"/>
  <c r="KXO22" i="28" s="1"/>
  <c r="KXI22" i="28" s="1"/>
  <c r="KXC22" i="28" s="1"/>
  <c r="KWW22" i="28" s="1"/>
  <c r="KWQ22" i="28" s="1"/>
  <c r="KWK22" i="28" s="1"/>
  <c r="KWE22" i="28" s="1"/>
  <c r="KVY22" i="28" s="1"/>
  <c r="KVS22" i="28" s="1"/>
  <c r="KVM22" i="28" s="1"/>
  <c r="KVG22" i="28" s="1"/>
  <c r="KVA22" i="28" s="1"/>
  <c r="KUU22" i="28" s="1"/>
  <c r="KUO22" i="28" s="1"/>
  <c r="KUI22" i="28" s="1"/>
  <c r="KUC22" i="28" s="1"/>
  <c r="KTW22" i="28" s="1"/>
  <c r="KTQ22" i="28" s="1"/>
  <c r="KTK22" i="28" s="1"/>
  <c r="KTE22" i="28" s="1"/>
  <c r="KSY22" i="28" s="1"/>
  <c r="KSS22" i="28" s="1"/>
  <c r="KSM22" i="28" s="1"/>
  <c r="KSG22" i="28" s="1"/>
  <c r="KSA22" i="28" s="1"/>
  <c r="KRU22" i="28" s="1"/>
  <c r="KRO22" i="28" s="1"/>
  <c r="KRI22" i="28" s="1"/>
  <c r="KRC22" i="28" s="1"/>
  <c r="KQW22" i="28" s="1"/>
  <c r="KQQ22" i="28" s="1"/>
  <c r="KQK22" i="28" s="1"/>
  <c r="KQE22" i="28" s="1"/>
  <c r="KPY22" i="28" s="1"/>
  <c r="KPS22" i="28" s="1"/>
  <c r="KPM22" i="28" s="1"/>
  <c r="KPG22" i="28" s="1"/>
  <c r="KPA22" i="28" s="1"/>
  <c r="KOU22" i="28" s="1"/>
  <c r="KOO22" i="28" s="1"/>
  <c r="KOI22" i="28" s="1"/>
  <c r="KOC22" i="28" s="1"/>
  <c r="KNW22" i="28" s="1"/>
  <c r="KNQ22" i="28" s="1"/>
  <c r="KNK22" i="28" s="1"/>
  <c r="KNE22" i="28" s="1"/>
  <c r="KMY22" i="28" s="1"/>
  <c r="KMS22" i="28" s="1"/>
  <c r="KMM22" i="28" s="1"/>
  <c r="KMG22" i="28" s="1"/>
  <c r="KMA22" i="28" s="1"/>
  <c r="KLU22" i="28" s="1"/>
  <c r="KLO22" i="28" s="1"/>
  <c r="KLI22" i="28" s="1"/>
  <c r="KLC22" i="28" s="1"/>
  <c r="KKW22" i="28" s="1"/>
  <c r="KKQ22" i="28" s="1"/>
  <c r="KKK22" i="28" s="1"/>
  <c r="KKE22" i="28" s="1"/>
  <c r="KJY22" i="28" s="1"/>
  <c r="KJS22" i="28" s="1"/>
  <c r="KJM22" i="28" s="1"/>
  <c r="KJG22" i="28" s="1"/>
  <c r="KJA22" i="28" s="1"/>
  <c r="KIU22" i="28" s="1"/>
  <c r="KIO22" i="28" s="1"/>
  <c r="KII22" i="28" s="1"/>
  <c r="KIC22" i="28" s="1"/>
  <c r="KHW22" i="28" s="1"/>
  <c r="KHQ22" i="28" s="1"/>
  <c r="KHK22" i="28" s="1"/>
  <c r="KHE22" i="28" s="1"/>
  <c r="KGY22" i="28" s="1"/>
  <c r="KGS22" i="28" s="1"/>
  <c r="KGM22" i="28" s="1"/>
  <c r="KGG22" i="28" s="1"/>
  <c r="KGA22" i="28" s="1"/>
  <c r="KFU22" i="28" s="1"/>
  <c r="KFO22" i="28" s="1"/>
  <c r="KFI22" i="28" s="1"/>
  <c r="KFC22" i="28" s="1"/>
  <c r="KEW22" i="28" s="1"/>
  <c r="KEQ22" i="28" s="1"/>
  <c r="KEK22" i="28" s="1"/>
  <c r="KEE22" i="28" s="1"/>
  <c r="KDY22" i="28" s="1"/>
  <c r="KDS22" i="28" s="1"/>
  <c r="KDM22" i="28" s="1"/>
  <c r="KDG22" i="28" s="1"/>
  <c r="KDA22" i="28" s="1"/>
  <c r="KCU22" i="28" s="1"/>
  <c r="KCO22" i="28" s="1"/>
  <c r="KCI22" i="28" s="1"/>
  <c r="KCC22" i="28" s="1"/>
  <c r="KBW22" i="28" s="1"/>
  <c r="KBQ22" i="28" s="1"/>
  <c r="KBK22" i="28" s="1"/>
  <c r="KBE22" i="28" s="1"/>
  <c r="KAY22" i="28" s="1"/>
  <c r="KAS22" i="28" s="1"/>
  <c r="KAM22" i="28" s="1"/>
  <c r="KAG22" i="28" s="1"/>
  <c r="KAA22" i="28" s="1"/>
  <c r="JZU22" i="28" s="1"/>
  <c r="JZO22" i="28" s="1"/>
  <c r="JZI22" i="28" s="1"/>
  <c r="JZC22" i="28" s="1"/>
  <c r="JYW22" i="28" s="1"/>
  <c r="JYQ22" i="28" s="1"/>
  <c r="JYK22" i="28" s="1"/>
  <c r="JYE22" i="28" s="1"/>
  <c r="JXY22" i="28" s="1"/>
  <c r="JXS22" i="28" s="1"/>
  <c r="JXM22" i="28" s="1"/>
  <c r="JXG22" i="28" s="1"/>
  <c r="JXA22" i="28" s="1"/>
  <c r="JWU22" i="28" s="1"/>
  <c r="JWO22" i="28" s="1"/>
  <c r="JWI22" i="28" s="1"/>
  <c r="JWC22" i="28" s="1"/>
  <c r="JVW22" i="28" s="1"/>
  <c r="JVQ22" i="28" s="1"/>
  <c r="JVK22" i="28" s="1"/>
  <c r="JVE22" i="28" s="1"/>
  <c r="JUY22" i="28" s="1"/>
  <c r="JUS22" i="28" s="1"/>
  <c r="JUM22" i="28" s="1"/>
  <c r="JUG22" i="28" s="1"/>
  <c r="JUA22" i="28" s="1"/>
  <c r="JTU22" i="28" s="1"/>
  <c r="JTO22" i="28" s="1"/>
  <c r="JTI22" i="28" s="1"/>
  <c r="JTC22" i="28" s="1"/>
  <c r="JSW22" i="28" s="1"/>
  <c r="JSQ22" i="28" s="1"/>
  <c r="JSK22" i="28" s="1"/>
  <c r="JSE22" i="28" s="1"/>
  <c r="JRY22" i="28" s="1"/>
  <c r="JRS22" i="28" s="1"/>
  <c r="JRM22" i="28" s="1"/>
  <c r="JRG22" i="28" s="1"/>
  <c r="JRA22" i="28" s="1"/>
  <c r="JQU22" i="28" s="1"/>
  <c r="JQO22" i="28" s="1"/>
  <c r="JQI22" i="28" s="1"/>
  <c r="JQC22" i="28" s="1"/>
  <c r="JPW22" i="28" s="1"/>
  <c r="JPQ22" i="28" s="1"/>
  <c r="JPK22" i="28" s="1"/>
  <c r="JPE22" i="28" s="1"/>
  <c r="JOY22" i="28" s="1"/>
  <c r="JOS22" i="28" s="1"/>
  <c r="JOM22" i="28" s="1"/>
  <c r="JOG22" i="28" s="1"/>
  <c r="JOA22" i="28" s="1"/>
  <c r="JNU22" i="28" s="1"/>
  <c r="JNO22" i="28" s="1"/>
  <c r="JNI22" i="28" s="1"/>
  <c r="JNC22" i="28" s="1"/>
  <c r="JMW22" i="28" s="1"/>
  <c r="JMQ22" i="28" s="1"/>
  <c r="JMK22" i="28" s="1"/>
  <c r="JME22" i="28" s="1"/>
  <c r="JLY22" i="28" s="1"/>
  <c r="JLS22" i="28" s="1"/>
  <c r="JLM22" i="28" s="1"/>
  <c r="JLG22" i="28" s="1"/>
  <c r="JLA22" i="28" s="1"/>
  <c r="JKU22" i="28" s="1"/>
  <c r="JKO22" i="28" s="1"/>
  <c r="JKI22" i="28" s="1"/>
  <c r="JKC22" i="28" s="1"/>
  <c r="JJW22" i="28" s="1"/>
  <c r="JJQ22" i="28" s="1"/>
  <c r="JJK22" i="28" s="1"/>
  <c r="JJE22" i="28" s="1"/>
  <c r="JIY22" i="28" s="1"/>
  <c r="JIS22" i="28" s="1"/>
  <c r="JIM22" i="28" s="1"/>
  <c r="JIG22" i="28" s="1"/>
  <c r="JIA22" i="28" s="1"/>
  <c r="JHU22" i="28" s="1"/>
  <c r="JHO22" i="28" s="1"/>
  <c r="JHI22" i="28" s="1"/>
  <c r="JHC22" i="28" s="1"/>
  <c r="JGW22" i="28" s="1"/>
  <c r="JGQ22" i="28" s="1"/>
  <c r="JGK22" i="28" s="1"/>
  <c r="JGE22" i="28" s="1"/>
  <c r="JFY22" i="28" s="1"/>
  <c r="JFS22" i="28" s="1"/>
  <c r="JFM22" i="28" s="1"/>
  <c r="JFG22" i="28" s="1"/>
  <c r="JFA22" i="28" s="1"/>
  <c r="JEU22" i="28" s="1"/>
  <c r="JEO22" i="28" s="1"/>
  <c r="JEI22" i="28" s="1"/>
  <c r="JEC22" i="28" s="1"/>
  <c r="JDW22" i="28" s="1"/>
  <c r="JDQ22" i="28" s="1"/>
  <c r="JDK22" i="28" s="1"/>
  <c r="JDE22" i="28" s="1"/>
  <c r="JCY22" i="28" s="1"/>
  <c r="JCS22" i="28" s="1"/>
  <c r="JCM22" i="28" s="1"/>
  <c r="JCG22" i="28" s="1"/>
  <c r="JCA22" i="28" s="1"/>
  <c r="JBU22" i="28" s="1"/>
  <c r="JBO22" i="28" s="1"/>
  <c r="JBI22" i="28" s="1"/>
  <c r="JBC22" i="28" s="1"/>
  <c r="JAW22" i="28" s="1"/>
  <c r="JAQ22" i="28" s="1"/>
  <c r="JAK22" i="28" s="1"/>
  <c r="JAE22" i="28" s="1"/>
  <c r="IZY22" i="28" s="1"/>
  <c r="IZS22" i="28" s="1"/>
  <c r="IZM22" i="28" s="1"/>
  <c r="IZG22" i="28" s="1"/>
  <c r="IZA22" i="28" s="1"/>
  <c r="IYU22" i="28" s="1"/>
  <c r="IYO22" i="28" s="1"/>
  <c r="IYI22" i="28" s="1"/>
  <c r="IYC22" i="28" s="1"/>
  <c r="IXW22" i="28" s="1"/>
  <c r="IXQ22" i="28" s="1"/>
  <c r="IXK22" i="28" s="1"/>
  <c r="IXE22" i="28" s="1"/>
  <c r="IWY22" i="28" s="1"/>
  <c r="IWS22" i="28" s="1"/>
  <c r="IWM22" i="28" s="1"/>
  <c r="IWG22" i="28" s="1"/>
  <c r="IWA22" i="28" s="1"/>
  <c r="IVU22" i="28" s="1"/>
  <c r="IVO22" i="28" s="1"/>
  <c r="IVI22" i="28" s="1"/>
  <c r="IVC22" i="28" s="1"/>
  <c r="IUW22" i="28" s="1"/>
  <c r="IUQ22" i="28" s="1"/>
  <c r="IUK22" i="28" s="1"/>
  <c r="IUE22" i="28" s="1"/>
  <c r="ITY22" i="28" s="1"/>
  <c r="ITS22" i="28" s="1"/>
  <c r="ITM22" i="28" s="1"/>
  <c r="ITG22" i="28" s="1"/>
  <c r="ITA22" i="28" s="1"/>
  <c r="ISU22" i="28" s="1"/>
  <c r="ISO22" i="28" s="1"/>
  <c r="ISI22" i="28" s="1"/>
  <c r="ISC22" i="28" s="1"/>
  <c r="IRW22" i="28" s="1"/>
  <c r="IRQ22" i="28" s="1"/>
  <c r="IRK22" i="28" s="1"/>
  <c r="IRE22" i="28" s="1"/>
  <c r="IQY22" i="28" s="1"/>
  <c r="IQS22" i="28" s="1"/>
  <c r="IQM22" i="28" s="1"/>
  <c r="IQG22" i="28" s="1"/>
  <c r="IQA22" i="28" s="1"/>
  <c r="IPU22" i="28" s="1"/>
  <c r="IPO22" i="28" s="1"/>
  <c r="IPI22" i="28" s="1"/>
  <c r="IPC22" i="28" s="1"/>
  <c r="IOW22" i="28" s="1"/>
  <c r="IOQ22" i="28" s="1"/>
  <c r="IOK22" i="28" s="1"/>
  <c r="IOE22" i="28" s="1"/>
  <c r="INY22" i="28" s="1"/>
  <c r="INS22" i="28" s="1"/>
  <c r="INM22" i="28" s="1"/>
  <c r="ING22" i="28" s="1"/>
  <c r="INA22" i="28" s="1"/>
  <c r="IMU22" i="28" s="1"/>
  <c r="IMO22" i="28" s="1"/>
  <c r="IMI22" i="28" s="1"/>
  <c r="IMC22" i="28" s="1"/>
  <c r="ILW22" i="28" s="1"/>
  <c r="ILQ22" i="28" s="1"/>
  <c r="ILK22" i="28" s="1"/>
  <c r="ILE22" i="28" s="1"/>
  <c r="IKY22" i="28" s="1"/>
  <c r="IKS22" i="28" s="1"/>
  <c r="IKM22" i="28" s="1"/>
  <c r="IKG22" i="28" s="1"/>
  <c r="IKA22" i="28" s="1"/>
  <c r="IJU22" i="28" s="1"/>
  <c r="IJO22" i="28" s="1"/>
  <c r="IJI22" i="28" s="1"/>
  <c r="IJC22" i="28" s="1"/>
  <c r="IIW22" i="28" s="1"/>
  <c r="IIQ22" i="28" s="1"/>
  <c r="IIK22" i="28" s="1"/>
  <c r="IIE22" i="28" s="1"/>
  <c r="IHY22" i="28" s="1"/>
  <c r="IHS22" i="28" s="1"/>
  <c r="IHM22" i="28" s="1"/>
  <c r="IHG22" i="28" s="1"/>
  <c r="IHA22" i="28" s="1"/>
  <c r="IGU22" i="28" s="1"/>
  <c r="IGO22" i="28" s="1"/>
  <c r="IGI22" i="28" s="1"/>
  <c r="IGC22" i="28" s="1"/>
  <c r="IFW22" i="28" s="1"/>
  <c r="IFQ22" i="28" s="1"/>
  <c r="IFK22" i="28" s="1"/>
  <c r="IFE22" i="28" s="1"/>
  <c r="IEY22" i="28" s="1"/>
  <c r="IES22" i="28" s="1"/>
  <c r="IEM22" i="28" s="1"/>
  <c r="IEG22" i="28" s="1"/>
  <c r="IEA22" i="28" s="1"/>
  <c r="IDU22" i="28" s="1"/>
  <c r="IDO22" i="28" s="1"/>
  <c r="IDI22" i="28" s="1"/>
  <c r="IDC22" i="28" s="1"/>
  <c r="ICW22" i="28" s="1"/>
  <c r="ICQ22" i="28" s="1"/>
  <c r="ICK22" i="28" s="1"/>
  <c r="ICE22" i="28" s="1"/>
  <c r="IBY22" i="28" s="1"/>
  <c r="IBS22" i="28" s="1"/>
  <c r="IBM22" i="28" s="1"/>
  <c r="IBG22" i="28" s="1"/>
  <c r="IBA22" i="28" s="1"/>
  <c r="IAU22" i="28" s="1"/>
  <c r="IAO22" i="28" s="1"/>
  <c r="IAI22" i="28" s="1"/>
  <c r="IAC22" i="28" s="1"/>
  <c r="HZW22" i="28" s="1"/>
  <c r="HZQ22" i="28" s="1"/>
  <c r="HZK22" i="28" s="1"/>
  <c r="HZE22" i="28" s="1"/>
  <c r="HYY22" i="28" s="1"/>
  <c r="HYS22" i="28" s="1"/>
  <c r="HYM22" i="28" s="1"/>
  <c r="HYG22" i="28" s="1"/>
  <c r="HYA22" i="28" s="1"/>
  <c r="HXU22" i="28" s="1"/>
  <c r="HXO22" i="28" s="1"/>
  <c r="HXI22" i="28" s="1"/>
  <c r="HXC22" i="28" s="1"/>
  <c r="HWW22" i="28" s="1"/>
  <c r="HWQ22" i="28" s="1"/>
  <c r="HWK22" i="28" s="1"/>
  <c r="HWE22" i="28" s="1"/>
  <c r="HVY22" i="28" s="1"/>
  <c r="HVS22" i="28" s="1"/>
  <c r="HVM22" i="28" s="1"/>
  <c r="HVG22" i="28" s="1"/>
  <c r="HVA22" i="28" s="1"/>
  <c r="HUU22" i="28" s="1"/>
  <c r="HUO22" i="28" s="1"/>
  <c r="HUI22" i="28" s="1"/>
  <c r="HUC22" i="28" s="1"/>
  <c r="HTW22" i="28" s="1"/>
  <c r="HTQ22" i="28" s="1"/>
  <c r="HTK22" i="28" s="1"/>
  <c r="HTE22" i="28" s="1"/>
  <c r="HSY22" i="28" s="1"/>
  <c r="HSS22" i="28" s="1"/>
  <c r="HSM22" i="28" s="1"/>
  <c r="HSG22" i="28" s="1"/>
  <c r="HSA22" i="28" s="1"/>
  <c r="HRU22" i="28" s="1"/>
  <c r="HRO22" i="28" s="1"/>
  <c r="HRI22" i="28" s="1"/>
  <c r="HRC22" i="28" s="1"/>
  <c r="HQW22" i="28" s="1"/>
  <c r="HQQ22" i="28" s="1"/>
  <c r="HQK22" i="28" s="1"/>
  <c r="HQE22" i="28" s="1"/>
  <c r="HPY22" i="28" s="1"/>
  <c r="HPS22" i="28" s="1"/>
  <c r="HPM22" i="28" s="1"/>
  <c r="HPG22" i="28" s="1"/>
  <c r="HPA22" i="28" s="1"/>
  <c r="HOU22" i="28" s="1"/>
  <c r="HOO22" i="28" s="1"/>
  <c r="HOI22" i="28" s="1"/>
  <c r="HOC22" i="28" s="1"/>
  <c r="HNW22" i="28" s="1"/>
  <c r="HNQ22" i="28" s="1"/>
  <c r="HNK22" i="28" s="1"/>
  <c r="HNE22" i="28" s="1"/>
  <c r="HMY22" i="28" s="1"/>
  <c r="HMS22" i="28" s="1"/>
  <c r="HMM22" i="28" s="1"/>
  <c r="HMG22" i="28" s="1"/>
  <c r="HMA22" i="28" s="1"/>
  <c r="HLU22" i="28" s="1"/>
  <c r="HLO22" i="28" s="1"/>
  <c r="HLI22" i="28" s="1"/>
  <c r="HLC22" i="28" s="1"/>
  <c r="HKW22" i="28" s="1"/>
  <c r="HKQ22" i="28" s="1"/>
  <c r="HKK22" i="28" s="1"/>
  <c r="HKE22" i="28" s="1"/>
  <c r="HJY22" i="28" s="1"/>
  <c r="HJS22" i="28" s="1"/>
  <c r="HJM22" i="28" s="1"/>
  <c r="HJG22" i="28" s="1"/>
  <c r="HJA22" i="28" s="1"/>
  <c r="HIU22" i="28" s="1"/>
  <c r="HIO22" i="28" s="1"/>
  <c r="HII22" i="28" s="1"/>
  <c r="HIC22" i="28" s="1"/>
  <c r="HHW22" i="28" s="1"/>
  <c r="HHQ22" i="28" s="1"/>
  <c r="HHK22" i="28" s="1"/>
  <c r="HHE22" i="28" s="1"/>
  <c r="HGY22" i="28" s="1"/>
  <c r="HGS22" i="28" s="1"/>
  <c r="HGM22" i="28" s="1"/>
  <c r="HGG22" i="28" s="1"/>
  <c r="HGA22" i="28" s="1"/>
  <c r="HFU22" i="28" s="1"/>
  <c r="HFO22" i="28" s="1"/>
  <c r="HFI22" i="28" s="1"/>
  <c r="HFC22" i="28" s="1"/>
  <c r="HEW22" i="28" s="1"/>
  <c r="HEQ22" i="28" s="1"/>
  <c r="HEK22" i="28" s="1"/>
  <c r="HEE22" i="28" s="1"/>
  <c r="HDY22" i="28" s="1"/>
  <c r="HDS22" i="28" s="1"/>
  <c r="HDM22" i="28" s="1"/>
  <c r="HDG22" i="28" s="1"/>
  <c r="HDA22" i="28" s="1"/>
  <c r="HCU22" i="28" s="1"/>
  <c r="HCO22" i="28" s="1"/>
  <c r="HCI22" i="28" s="1"/>
  <c r="HCC22" i="28" s="1"/>
  <c r="HBW22" i="28" s="1"/>
  <c r="HBQ22" i="28" s="1"/>
  <c r="HBK22" i="28" s="1"/>
  <c r="HBE22" i="28" s="1"/>
  <c r="HAY22" i="28" s="1"/>
  <c r="HAS22" i="28" s="1"/>
  <c r="HAM22" i="28" s="1"/>
  <c r="HAG22" i="28" s="1"/>
  <c r="HAA22" i="28" s="1"/>
  <c r="GZU22" i="28" s="1"/>
  <c r="GZO22" i="28" s="1"/>
  <c r="GZI22" i="28" s="1"/>
  <c r="GZC22" i="28" s="1"/>
  <c r="GYW22" i="28" s="1"/>
  <c r="GYQ22" i="28" s="1"/>
  <c r="GYK22" i="28" s="1"/>
  <c r="GYE22" i="28" s="1"/>
  <c r="GXY22" i="28" s="1"/>
  <c r="GXS22" i="28" s="1"/>
  <c r="GXM22" i="28" s="1"/>
  <c r="GXG22" i="28" s="1"/>
  <c r="GXA22" i="28" s="1"/>
  <c r="GWU22" i="28" s="1"/>
  <c r="GWO22" i="28" s="1"/>
  <c r="GWI22" i="28" s="1"/>
  <c r="GWC22" i="28" s="1"/>
  <c r="GVW22" i="28" s="1"/>
  <c r="GVQ22" i="28" s="1"/>
  <c r="GVK22" i="28" s="1"/>
  <c r="GVE22" i="28" s="1"/>
  <c r="GUY22" i="28" s="1"/>
  <c r="GUS22" i="28" s="1"/>
  <c r="GUM22" i="28" s="1"/>
  <c r="GUG22" i="28" s="1"/>
  <c r="GUA22" i="28" s="1"/>
  <c r="GTU22" i="28" s="1"/>
  <c r="GTO22" i="28" s="1"/>
  <c r="GTI22" i="28" s="1"/>
  <c r="GTC22" i="28" s="1"/>
  <c r="GSW22" i="28" s="1"/>
  <c r="GSQ22" i="28" s="1"/>
  <c r="GSK22" i="28" s="1"/>
  <c r="GSE22" i="28" s="1"/>
  <c r="GRY22" i="28" s="1"/>
  <c r="GRS22" i="28" s="1"/>
  <c r="GRM22" i="28" s="1"/>
  <c r="GRG22" i="28" s="1"/>
  <c r="GRA22" i="28" s="1"/>
  <c r="GQU22" i="28" s="1"/>
  <c r="GQO22" i="28" s="1"/>
  <c r="GQI22" i="28" s="1"/>
  <c r="GQC22" i="28" s="1"/>
  <c r="GPW22" i="28" s="1"/>
  <c r="GPQ22" i="28" s="1"/>
  <c r="GPK22" i="28" s="1"/>
  <c r="GPE22" i="28" s="1"/>
  <c r="GOY22" i="28" s="1"/>
  <c r="GOS22" i="28" s="1"/>
  <c r="GOM22" i="28" s="1"/>
  <c r="GOG22" i="28" s="1"/>
  <c r="GOA22" i="28" s="1"/>
  <c r="GNU22" i="28" s="1"/>
  <c r="GNO22" i="28" s="1"/>
  <c r="GNI22" i="28" s="1"/>
  <c r="GNC22" i="28" s="1"/>
  <c r="GMW22" i="28" s="1"/>
  <c r="GMQ22" i="28" s="1"/>
  <c r="GMK22" i="28" s="1"/>
  <c r="GME22" i="28" s="1"/>
  <c r="GLY22" i="28" s="1"/>
  <c r="GLS22" i="28" s="1"/>
  <c r="GLM22" i="28" s="1"/>
  <c r="GLG22" i="28" s="1"/>
  <c r="GLA22" i="28" s="1"/>
  <c r="GKU22" i="28" s="1"/>
  <c r="GKO22" i="28" s="1"/>
  <c r="GKI22" i="28" s="1"/>
  <c r="GKC22" i="28" s="1"/>
  <c r="GJW22" i="28" s="1"/>
  <c r="GJQ22" i="28" s="1"/>
  <c r="GJK22" i="28" s="1"/>
  <c r="GJE22" i="28" s="1"/>
  <c r="GIY22" i="28" s="1"/>
  <c r="GIS22" i="28" s="1"/>
  <c r="GIM22" i="28" s="1"/>
  <c r="GIG22" i="28" s="1"/>
  <c r="GIA22" i="28" s="1"/>
  <c r="GHU22" i="28" s="1"/>
  <c r="GHO22" i="28" s="1"/>
  <c r="GHI22" i="28" s="1"/>
  <c r="GHC22" i="28" s="1"/>
  <c r="GGW22" i="28" s="1"/>
  <c r="GGQ22" i="28" s="1"/>
  <c r="GGK22" i="28" s="1"/>
  <c r="GGE22" i="28" s="1"/>
  <c r="GFY22" i="28" s="1"/>
  <c r="GFS22" i="28" s="1"/>
  <c r="GFM22" i="28" s="1"/>
  <c r="GFG22" i="28" s="1"/>
  <c r="GFA22" i="28" s="1"/>
  <c r="GEU22" i="28" s="1"/>
  <c r="GEO22" i="28" s="1"/>
  <c r="GEI22" i="28" s="1"/>
  <c r="GEC22" i="28" s="1"/>
  <c r="GDW22" i="28" s="1"/>
  <c r="GDQ22" i="28" s="1"/>
  <c r="GDK22" i="28" s="1"/>
  <c r="GDE22" i="28" s="1"/>
  <c r="GCY22" i="28" s="1"/>
  <c r="GCS22" i="28" s="1"/>
  <c r="GCM22" i="28" s="1"/>
  <c r="GCG22" i="28" s="1"/>
  <c r="GCA22" i="28" s="1"/>
  <c r="GBU22" i="28" s="1"/>
  <c r="GBO22" i="28" s="1"/>
  <c r="GBI22" i="28" s="1"/>
  <c r="GBC22" i="28" s="1"/>
  <c r="GAW22" i="28" s="1"/>
  <c r="GAQ22" i="28" s="1"/>
  <c r="GAK22" i="28" s="1"/>
  <c r="GAE22" i="28" s="1"/>
  <c r="FZY22" i="28" s="1"/>
  <c r="FZS22" i="28" s="1"/>
  <c r="FZM22" i="28" s="1"/>
  <c r="FZG22" i="28" s="1"/>
  <c r="FZA22" i="28" s="1"/>
  <c r="FYU22" i="28" s="1"/>
  <c r="FYO22" i="28" s="1"/>
  <c r="FYI22" i="28" s="1"/>
  <c r="FYC22" i="28" s="1"/>
  <c r="FXW22" i="28" s="1"/>
  <c r="FXQ22" i="28" s="1"/>
  <c r="FXK22" i="28" s="1"/>
  <c r="FXE22" i="28" s="1"/>
  <c r="FWY22" i="28" s="1"/>
  <c r="FWS22" i="28" s="1"/>
  <c r="FWM22" i="28" s="1"/>
  <c r="FWG22" i="28" s="1"/>
  <c r="FWA22" i="28" s="1"/>
  <c r="FVU22" i="28" s="1"/>
  <c r="FVO22" i="28" s="1"/>
  <c r="FVI22" i="28" s="1"/>
  <c r="FVC22" i="28" s="1"/>
  <c r="FUW22" i="28" s="1"/>
  <c r="FUQ22" i="28" s="1"/>
  <c r="FUK22" i="28" s="1"/>
  <c r="FUE22" i="28" s="1"/>
  <c r="FTY22" i="28" s="1"/>
  <c r="FTS22" i="28" s="1"/>
  <c r="FTM22" i="28" s="1"/>
  <c r="FTG22" i="28" s="1"/>
  <c r="FTA22" i="28" s="1"/>
  <c r="FSU22" i="28" s="1"/>
  <c r="FSO22" i="28" s="1"/>
  <c r="FSI22" i="28" s="1"/>
  <c r="FSC22" i="28" s="1"/>
  <c r="FRW22" i="28" s="1"/>
  <c r="FRQ22" i="28" s="1"/>
  <c r="FRK22" i="28" s="1"/>
  <c r="FRE22" i="28" s="1"/>
  <c r="FQY22" i="28" s="1"/>
  <c r="FQS22" i="28" s="1"/>
  <c r="FQM22" i="28" s="1"/>
  <c r="FQG22" i="28" s="1"/>
  <c r="FQA22" i="28" s="1"/>
  <c r="FPU22" i="28" s="1"/>
  <c r="FPO22" i="28" s="1"/>
  <c r="FPI22" i="28" s="1"/>
  <c r="FPC22" i="28" s="1"/>
  <c r="FOW22" i="28" s="1"/>
  <c r="FOQ22" i="28" s="1"/>
  <c r="FOK22" i="28" s="1"/>
  <c r="FOE22" i="28" s="1"/>
  <c r="FNY22" i="28" s="1"/>
  <c r="FNS22" i="28" s="1"/>
  <c r="FNM22" i="28" s="1"/>
  <c r="FNG22" i="28" s="1"/>
  <c r="FNA22" i="28" s="1"/>
  <c r="FMU22" i="28" s="1"/>
  <c r="FMO22" i="28" s="1"/>
  <c r="FMI22" i="28" s="1"/>
  <c r="FMC22" i="28" s="1"/>
  <c r="FLW22" i="28" s="1"/>
  <c r="FLQ22" i="28" s="1"/>
  <c r="FLK22" i="28" s="1"/>
  <c r="FLE22" i="28" s="1"/>
  <c r="FKY22" i="28" s="1"/>
  <c r="FKS22" i="28" s="1"/>
  <c r="FKM22" i="28" s="1"/>
  <c r="FKG22" i="28" s="1"/>
  <c r="FKA22" i="28" s="1"/>
  <c r="FJU22" i="28" s="1"/>
  <c r="FJO22" i="28" s="1"/>
  <c r="FJI22" i="28" s="1"/>
  <c r="FJC22" i="28" s="1"/>
  <c r="FIW22" i="28" s="1"/>
  <c r="FIQ22" i="28" s="1"/>
  <c r="FIK22" i="28" s="1"/>
  <c r="FIE22" i="28" s="1"/>
  <c r="FHY22" i="28" s="1"/>
  <c r="FHS22" i="28" s="1"/>
  <c r="FHM22" i="28" s="1"/>
  <c r="FHG22" i="28" s="1"/>
  <c r="FHA22" i="28" s="1"/>
  <c r="FGU22" i="28" s="1"/>
  <c r="FGO22" i="28" s="1"/>
  <c r="FGI22" i="28" s="1"/>
  <c r="FGC22" i="28" s="1"/>
  <c r="FFW22" i="28" s="1"/>
  <c r="FFQ22" i="28" s="1"/>
  <c r="FFK22" i="28" s="1"/>
  <c r="FFE22" i="28" s="1"/>
  <c r="FEY22" i="28" s="1"/>
  <c r="FES22" i="28" s="1"/>
  <c r="FEM22" i="28" s="1"/>
  <c r="FEG22" i="28" s="1"/>
  <c r="FEA22" i="28" s="1"/>
  <c r="FDU22" i="28" s="1"/>
  <c r="FDO22" i="28" s="1"/>
  <c r="FDI22" i="28" s="1"/>
  <c r="FDC22" i="28" s="1"/>
  <c r="FCW22" i="28" s="1"/>
  <c r="FCQ22" i="28" s="1"/>
  <c r="FCK22" i="28" s="1"/>
  <c r="FCE22" i="28" s="1"/>
  <c r="FBY22" i="28" s="1"/>
  <c r="FBS22" i="28" s="1"/>
  <c r="FBM22" i="28" s="1"/>
  <c r="FBG22" i="28" s="1"/>
  <c r="FBA22" i="28" s="1"/>
  <c r="FAU22" i="28" s="1"/>
  <c r="FAO22" i="28" s="1"/>
  <c r="FAI22" i="28" s="1"/>
  <c r="FAC22" i="28" s="1"/>
  <c r="EZW22" i="28" s="1"/>
  <c r="EZQ22" i="28" s="1"/>
  <c r="EZK22" i="28" s="1"/>
  <c r="EZE22" i="28" s="1"/>
  <c r="EYY22" i="28" s="1"/>
  <c r="EYS22" i="28" s="1"/>
  <c r="EYM22" i="28" s="1"/>
  <c r="EYG22" i="28" s="1"/>
  <c r="EYA22" i="28" s="1"/>
  <c r="EXU22" i="28" s="1"/>
  <c r="EXO22" i="28" s="1"/>
  <c r="EXI22" i="28" s="1"/>
  <c r="EXC22" i="28" s="1"/>
  <c r="EWW22" i="28" s="1"/>
  <c r="EWQ22" i="28" s="1"/>
  <c r="EWK22" i="28" s="1"/>
  <c r="EWE22" i="28" s="1"/>
  <c r="EVY22" i="28" s="1"/>
  <c r="EVS22" i="28" s="1"/>
  <c r="EVM22" i="28" s="1"/>
  <c r="EVG22" i="28" s="1"/>
  <c r="EVA22" i="28" s="1"/>
  <c r="EUU22" i="28" s="1"/>
  <c r="EUO22" i="28" s="1"/>
  <c r="EUI22" i="28" s="1"/>
  <c r="EUC22" i="28" s="1"/>
  <c r="ETW22" i="28" s="1"/>
  <c r="ETQ22" i="28" s="1"/>
  <c r="ETK22" i="28" s="1"/>
  <c r="ETE22" i="28" s="1"/>
  <c r="ESY22" i="28" s="1"/>
  <c r="ESS22" i="28" s="1"/>
  <c r="ESM22" i="28" s="1"/>
  <c r="ESG22" i="28" s="1"/>
  <c r="ESA22" i="28" s="1"/>
  <c r="ERU22" i="28" s="1"/>
  <c r="ERO22" i="28" s="1"/>
  <c r="ERI22" i="28" s="1"/>
  <c r="ERC22" i="28" s="1"/>
  <c r="EQW22" i="28" s="1"/>
  <c r="EQQ22" i="28" s="1"/>
  <c r="EQK22" i="28" s="1"/>
  <c r="EQE22" i="28" s="1"/>
  <c r="EPY22" i="28" s="1"/>
  <c r="EPS22" i="28" s="1"/>
  <c r="EPM22" i="28" s="1"/>
  <c r="EPG22" i="28" s="1"/>
  <c r="EPA22" i="28" s="1"/>
  <c r="EOU22" i="28" s="1"/>
  <c r="EOO22" i="28" s="1"/>
  <c r="EOI22" i="28" s="1"/>
  <c r="EOC22" i="28" s="1"/>
  <c r="ENW22" i="28" s="1"/>
  <c r="ENQ22" i="28" s="1"/>
  <c r="ENK22" i="28" s="1"/>
  <c r="ENE22" i="28" s="1"/>
  <c r="EMY22" i="28" s="1"/>
  <c r="EMS22" i="28" s="1"/>
  <c r="EMM22" i="28" s="1"/>
  <c r="EMG22" i="28" s="1"/>
  <c r="EMA22" i="28" s="1"/>
  <c r="ELU22" i="28" s="1"/>
  <c r="ELO22" i="28" s="1"/>
  <c r="ELI22" i="28" s="1"/>
  <c r="ELC22" i="28" s="1"/>
  <c r="EKW22" i="28" s="1"/>
  <c r="EKQ22" i="28" s="1"/>
  <c r="EKK22" i="28" s="1"/>
  <c r="EKE22" i="28" s="1"/>
  <c r="EJY22" i="28" s="1"/>
  <c r="EJS22" i="28" s="1"/>
  <c r="EJM22" i="28" s="1"/>
  <c r="EJG22" i="28" s="1"/>
  <c r="EJA22" i="28" s="1"/>
  <c r="EIU22" i="28" s="1"/>
  <c r="EIO22" i="28" s="1"/>
  <c r="EII22" i="28" s="1"/>
  <c r="EIC22" i="28" s="1"/>
  <c r="EHW22" i="28" s="1"/>
  <c r="EHQ22" i="28" s="1"/>
  <c r="EHK22" i="28" s="1"/>
  <c r="EHE22" i="28" s="1"/>
  <c r="EGY22" i="28" s="1"/>
  <c r="EGS22" i="28" s="1"/>
  <c r="EGM22" i="28" s="1"/>
  <c r="EGG22" i="28" s="1"/>
  <c r="EGA22" i="28" s="1"/>
  <c r="EFU22" i="28" s="1"/>
  <c r="EFO22" i="28" s="1"/>
  <c r="EFI22" i="28" s="1"/>
  <c r="EFC22" i="28" s="1"/>
  <c r="EEW22" i="28" s="1"/>
  <c r="EEQ22" i="28" s="1"/>
  <c r="EEK22" i="28" s="1"/>
  <c r="EEE22" i="28" s="1"/>
  <c r="EDY22" i="28" s="1"/>
  <c r="EDS22" i="28" s="1"/>
  <c r="EDM22" i="28" s="1"/>
  <c r="EDG22" i="28" s="1"/>
  <c r="EDA22" i="28" s="1"/>
  <c r="ECU22" i="28" s="1"/>
  <c r="ECO22" i="28" s="1"/>
  <c r="ECI22" i="28" s="1"/>
  <c r="ECC22" i="28" s="1"/>
  <c r="EBW22" i="28" s="1"/>
  <c r="EBQ22" i="28" s="1"/>
  <c r="EBK22" i="28" s="1"/>
  <c r="EBE22" i="28" s="1"/>
  <c r="EAY22" i="28" s="1"/>
  <c r="EAS22" i="28" s="1"/>
  <c r="EAM22" i="28" s="1"/>
  <c r="EAG22" i="28" s="1"/>
  <c r="EAA22" i="28" s="1"/>
  <c r="DZU22" i="28" s="1"/>
  <c r="DZO22" i="28" s="1"/>
  <c r="DZI22" i="28" s="1"/>
  <c r="DZC22" i="28" s="1"/>
  <c r="DYW22" i="28" s="1"/>
  <c r="DYQ22" i="28" s="1"/>
  <c r="DYK22" i="28" s="1"/>
  <c r="DYE22" i="28" s="1"/>
  <c r="DXY22" i="28" s="1"/>
  <c r="DXS22" i="28" s="1"/>
  <c r="DXM22" i="28" s="1"/>
  <c r="DXG22" i="28" s="1"/>
  <c r="DXA22" i="28" s="1"/>
  <c r="DWU22" i="28" s="1"/>
  <c r="DWO22" i="28" s="1"/>
  <c r="DWI22" i="28" s="1"/>
  <c r="DWC22" i="28" s="1"/>
  <c r="DVW22" i="28" s="1"/>
  <c r="DVQ22" i="28" s="1"/>
  <c r="DVK22" i="28" s="1"/>
  <c r="DVE22" i="28" s="1"/>
  <c r="DUY22" i="28" s="1"/>
  <c r="DUS22" i="28" s="1"/>
  <c r="DUM22" i="28" s="1"/>
  <c r="DUG22" i="28" s="1"/>
  <c r="DUA22" i="28" s="1"/>
  <c r="DTU22" i="28" s="1"/>
  <c r="DTO22" i="28" s="1"/>
  <c r="DTI22" i="28" s="1"/>
  <c r="DTC22" i="28" s="1"/>
  <c r="DSW22" i="28" s="1"/>
  <c r="DSQ22" i="28" s="1"/>
  <c r="DSK22" i="28" s="1"/>
  <c r="DSE22" i="28" s="1"/>
  <c r="DRY22" i="28" s="1"/>
  <c r="DRS22" i="28" s="1"/>
  <c r="DRM22" i="28" s="1"/>
  <c r="DRG22" i="28" s="1"/>
  <c r="DRA22" i="28" s="1"/>
  <c r="DQU22" i="28" s="1"/>
  <c r="DQO22" i="28" s="1"/>
  <c r="DQI22" i="28" s="1"/>
  <c r="DQC22" i="28" s="1"/>
  <c r="DPW22" i="28" s="1"/>
  <c r="DPQ22" i="28" s="1"/>
  <c r="DPK22" i="28" s="1"/>
  <c r="DPE22" i="28" s="1"/>
  <c r="DOY22" i="28" s="1"/>
  <c r="DOS22" i="28" s="1"/>
  <c r="DOM22" i="28" s="1"/>
  <c r="DOG22" i="28" s="1"/>
  <c r="DOA22" i="28" s="1"/>
  <c r="DNU22" i="28" s="1"/>
  <c r="DNO22" i="28" s="1"/>
  <c r="DNI22" i="28" s="1"/>
  <c r="DNC22" i="28" s="1"/>
  <c r="DMW22" i="28" s="1"/>
  <c r="DMQ22" i="28" s="1"/>
  <c r="DMK22" i="28" s="1"/>
  <c r="DME22" i="28" s="1"/>
  <c r="DLY22" i="28" s="1"/>
  <c r="DLS22" i="28" s="1"/>
  <c r="DLM22" i="28" s="1"/>
  <c r="DLG22" i="28" s="1"/>
  <c r="DLA22" i="28" s="1"/>
  <c r="DKU22" i="28" s="1"/>
  <c r="DKO22" i="28" s="1"/>
  <c r="DKI22" i="28" s="1"/>
  <c r="DKC22" i="28" s="1"/>
  <c r="DJW22" i="28" s="1"/>
  <c r="DJQ22" i="28" s="1"/>
  <c r="DJK22" i="28" s="1"/>
  <c r="DJE22" i="28" s="1"/>
  <c r="DIY22" i="28" s="1"/>
  <c r="DIS22" i="28" s="1"/>
  <c r="DIM22" i="28" s="1"/>
  <c r="DIG22" i="28" s="1"/>
  <c r="DIA22" i="28" s="1"/>
  <c r="DHU22" i="28" s="1"/>
  <c r="DHO22" i="28" s="1"/>
  <c r="DHI22" i="28" s="1"/>
  <c r="DHC22" i="28" s="1"/>
  <c r="DGW22" i="28" s="1"/>
  <c r="DGQ22" i="28" s="1"/>
  <c r="DGK22" i="28" s="1"/>
  <c r="DGE22" i="28" s="1"/>
  <c r="DFY22" i="28" s="1"/>
  <c r="DFS22" i="28" s="1"/>
  <c r="DFM22" i="28" s="1"/>
  <c r="DFG22" i="28" s="1"/>
  <c r="DFA22" i="28" s="1"/>
  <c r="DEU22" i="28" s="1"/>
  <c r="DEO22" i="28" s="1"/>
  <c r="DEI22" i="28" s="1"/>
  <c r="DEC22" i="28" s="1"/>
  <c r="DDW22" i="28" s="1"/>
  <c r="DDQ22" i="28" s="1"/>
  <c r="DDK22" i="28" s="1"/>
  <c r="DDE22" i="28" s="1"/>
  <c r="DCY22" i="28" s="1"/>
  <c r="DCS22" i="28" s="1"/>
  <c r="DCM22" i="28" s="1"/>
  <c r="DCG22" i="28" s="1"/>
  <c r="DCA22" i="28" s="1"/>
  <c r="DBU22" i="28" s="1"/>
  <c r="DBO22" i="28" s="1"/>
  <c r="DBI22" i="28" s="1"/>
  <c r="DBC22" i="28" s="1"/>
  <c r="DAW22" i="28" s="1"/>
  <c r="DAQ22" i="28" s="1"/>
  <c r="DAK22" i="28" s="1"/>
  <c r="DAE22" i="28" s="1"/>
  <c r="CZY22" i="28" s="1"/>
  <c r="CZS22" i="28" s="1"/>
  <c r="CZM22" i="28" s="1"/>
  <c r="CZG22" i="28" s="1"/>
  <c r="CZA22" i="28" s="1"/>
  <c r="CYU22" i="28" s="1"/>
  <c r="CYO22" i="28" s="1"/>
  <c r="CYI22" i="28" s="1"/>
  <c r="CYC22" i="28" s="1"/>
  <c r="CXW22" i="28" s="1"/>
  <c r="CXQ22" i="28" s="1"/>
  <c r="CXK22" i="28" s="1"/>
  <c r="CXE22" i="28" s="1"/>
  <c r="CWY22" i="28" s="1"/>
  <c r="CWS22" i="28" s="1"/>
  <c r="CWM22" i="28" s="1"/>
  <c r="CWG22" i="28" s="1"/>
  <c r="CWA22" i="28" s="1"/>
  <c r="CVU22" i="28" s="1"/>
  <c r="CVO22" i="28" s="1"/>
  <c r="CVI22" i="28" s="1"/>
  <c r="CVC22" i="28" s="1"/>
  <c r="CUW22" i="28" s="1"/>
  <c r="CUQ22" i="28" s="1"/>
  <c r="CUK22" i="28" s="1"/>
  <c r="CUE22" i="28" s="1"/>
  <c r="CTY22" i="28" s="1"/>
  <c r="CTS22" i="28" s="1"/>
  <c r="CTM22" i="28" s="1"/>
  <c r="CTG22" i="28" s="1"/>
  <c r="CTA22" i="28" s="1"/>
  <c r="CSU22" i="28" s="1"/>
  <c r="CSO22" i="28" s="1"/>
  <c r="CSI22" i="28" s="1"/>
  <c r="CSC22" i="28" s="1"/>
  <c r="CRW22" i="28" s="1"/>
  <c r="CRQ22" i="28" s="1"/>
  <c r="CRK22" i="28" s="1"/>
  <c r="CRE22" i="28" s="1"/>
  <c r="CQY22" i="28" s="1"/>
  <c r="CQS22" i="28" s="1"/>
  <c r="CQM22" i="28" s="1"/>
  <c r="CQG22" i="28" s="1"/>
  <c r="CQA22" i="28" s="1"/>
  <c r="CPU22" i="28" s="1"/>
  <c r="CPO22" i="28" s="1"/>
  <c r="CPI22" i="28" s="1"/>
  <c r="CPC22" i="28" s="1"/>
  <c r="COW22" i="28" s="1"/>
  <c r="COQ22" i="28" s="1"/>
  <c r="COK22" i="28" s="1"/>
  <c r="COE22" i="28" s="1"/>
  <c r="CNY22" i="28" s="1"/>
  <c r="CNS22" i="28" s="1"/>
  <c r="CNM22" i="28" s="1"/>
  <c r="CNG22" i="28" s="1"/>
  <c r="CNA22" i="28" s="1"/>
  <c r="CMU22" i="28" s="1"/>
  <c r="CMO22" i="28" s="1"/>
  <c r="CMI22" i="28" s="1"/>
  <c r="CMC22" i="28" s="1"/>
  <c r="CLW22" i="28" s="1"/>
  <c r="CLQ22" i="28" s="1"/>
  <c r="CLK22" i="28" s="1"/>
  <c r="CLE22" i="28" s="1"/>
  <c r="CKY22" i="28" s="1"/>
  <c r="CKS22" i="28" s="1"/>
  <c r="CKM22" i="28" s="1"/>
  <c r="CKG22" i="28" s="1"/>
  <c r="CKA22" i="28" s="1"/>
  <c r="CJU22" i="28" s="1"/>
  <c r="CJO22" i="28" s="1"/>
  <c r="CJI22" i="28" s="1"/>
  <c r="CJC22" i="28" s="1"/>
  <c r="CIW22" i="28" s="1"/>
  <c r="CIQ22" i="28" s="1"/>
  <c r="CIK22" i="28" s="1"/>
  <c r="CIE22" i="28" s="1"/>
  <c r="CHY22" i="28" s="1"/>
  <c r="CHS22" i="28" s="1"/>
  <c r="CHM22" i="28" s="1"/>
  <c r="CHG22" i="28" s="1"/>
  <c r="CHA22" i="28" s="1"/>
  <c r="CGU22" i="28" s="1"/>
  <c r="CGO22" i="28" s="1"/>
  <c r="CGI22" i="28" s="1"/>
  <c r="CGC22" i="28" s="1"/>
  <c r="CFW22" i="28" s="1"/>
  <c r="CFQ22" i="28" s="1"/>
  <c r="CFK22" i="28" s="1"/>
  <c r="CFE22" i="28" s="1"/>
  <c r="CEY22" i="28" s="1"/>
  <c r="CES22" i="28" s="1"/>
  <c r="CEM22" i="28" s="1"/>
  <c r="CEG22" i="28" s="1"/>
  <c r="CEA22" i="28" s="1"/>
  <c r="CDU22" i="28" s="1"/>
  <c r="CDO22" i="28" s="1"/>
  <c r="CDI22" i="28" s="1"/>
  <c r="CDC22" i="28" s="1"/>
  <c r="CCW22" i="28" s="1"/>
  <c r="CCQ22" i="28" s="1"/>
  <c r="CCK22" i="28" s="1"/>
  <c r="CCE22" i="28" s="1"/>
  <c r="CBY22" i="28" s="1"/>
  <c r="CBS22" i="28" s="1"/>
  <c r="CBM22" i="28" s="1"/>
  <c r="CBG22" i="28" s="1"/>
  <c r="CBA22" i="28" s="1"/>
  <c r="CAU22" i="28" s="1"/>
  <c r="CAO22" i="28" s="1"/>
  <c r="CAI22" i="28" s="1"/>
  <c r="CAC22" i="28" s="1"/>
  <c r="BZW22" i="28" s="1"/>
  <c r="BZQ22" i="28" s="1"/>
  <c r="BZK22" i="28" s="1"/>
  <c r="BZE22" i="28" s="1"/>
  <c r="BYY22" i="28" s="1"/>
  <c r="BYS22" i="28" s="1"/>
  <c r="BYM22" i="28" s="1"/>
  <c r="BYG22" i="28" s="1"/>
  <c r="BYA22" i="28" s="1"/>
  <c r="BXU22" i="28" s="1"/>
  <c r="BXO22" i="28" s="1"/>
  <c r="BXI22" i="28" s="1"/>
  <c r="BXC22" i="28" s="1"/>
  <c r="BWW22" i="28" s="1"/>
  <c r="BWQ22" i="28" s="1"/>
  <c r="BWK22" i="28" s="1"/>
  <c r="BWE22" i="28" s="1"/>
  <c r="BVY22" i="28" s="1"/>
  <c r="BVS22" i="28" s="1"/>
  <c r="BVM22" i="28" s="1"/>
  <c r="BVG22" i="28" s="1"/>
  <c r="BVA22" i="28" s="1"/>
  <c r="BUU22" i="28" s="1"/>
  <c r="BUO22" i="28" s="1"/>
  <c r="BUI22" i="28" s="1"/>
  <c r="BUC22" i="28" s="1"/>
  <c r="BTW22" i="28" s="1"/>
  <c r="BTQ22" i="28" s="1"/>
  <c r="BTK22" i="28" s="1"/>
  <c r="BTE22" i="28" s="1"/>
  <c r="BSY22" i="28" s="1"/>
  <c r="BSS22" i="28" s="1"/>
  <c r="BSM22" i="28" s="1"/>
  <c r="BSG22" i="28" s="1"/>
  <c r="BSA22" i="28" s="1"/>
  <c r="BRU22" i="28" s="1"/>
  <c r="BRO22" i="28" s="1"/>
  <c r="BRI22" i="28" s="1"/>
  <c r="BRC22" i="28" s="1"/>
  <c r="BQW22" i="28" s="1"/>
  <c r="BQQ22" i="28" s="1"/>
  <c r="BQK22" i="28" s="1"/>
  <c r="BQE22" i="28" s="1"/>
  <c r="BPY22" i="28" s="1"/>
  <c r="BPS22" i="28" s="1"/>
  <c r="BPM22" i="28" s="1"/>
  <c r="BPG22" i="28" s="1"/>
  <c r="BPA22" i="28" s="1"/>
  <c r="BOU22" i="28" s="1"/>
  <c r="BOO22" i="28" s="1"/>
  <c r="BOI22" i="28" s="1"/>
  <c r="BOC22" i="28" s="1"/>
  <c r="BNW22" i="28" s="1"/>
  <c r="BNQ22" i="28" s="1"/>
  <c r="BNK22" i="28" s="1"/>
  <c r="BNE22" i="28" s="1"/>
  <c r="BMY22" i="28" s="1"/>
  <c r="BMS22" i="28" s="1"/>
  <c r="BMM22" i="28" s="1"/>
  <c r="BMG22" i="28" s="1"/>
  <c r="BMA22" i="28" s="1"/>
  <c r="BLU22" i="28" s="1"/>
  <c r="BLO22" i="28" s="1"/>
  <c r="BLI22" i="28" s="1"/>
  <c r="BLC22" i="28" s="1"/>
  <c r="BKW22" i="28" s="1"/>
  <c r="BKQ22" i="28" s="1"/>
  <c r="BKK22" i="28" s="1"/>
  <c r="BKE22" i="28" s="1"/>
  <c r="BJY22" i="28" s="1"/>
  <c r="BJS22" i="28" s="1"/>
  <c r="BJM22" i="28" s="1"/>
  <c r="BJG22" i="28" s="1"/>
  <c r="BJA22" i="28" s="1"/>
  <c r="BIU22" i="28" s="1"/>
  <c r="BIO22" i="28" s="1"/>
  <c r="BII22" i="28" s="1"/>
  <c r="BIC22" i="28" s="1"/>
  <c r="BHW22" i="28" s="1"/>
  <c r="BHQ22" i="28" s="1"/>
  <c r="BHK22" i="28" s="1"/>
  <c r="BHE22" i="28" s="1"/>
  <c r="BGY22" i="28" s="1"/>
  <c r="BGS22" i="28" s="1"/>
  <c r="BGM22" i="28" s="1"/>
  <c r="BGG22" i="28" s="1"/>
  <c r="BGA22" i="28" s="1"/>
  <c r="BFU22" i="28" s="1"/>
  <c r="BFO22" i="28" s="1"/>
  <c r="BFI22" i="28" s="1"/>
  <c r="BFC22" i="28" s="1"/>
  <c r="BEW22" i="28" s="1"/>
  <c r="BEQ22" i="28" s="1"/>
  <c r="BEK22" i="28" s="1"/>
  <c r="BEE22" i="28" s="1"/>
  <c r="BDY22" i="28" s="1"/>
  <c r="BDS22" i="28" s="1"/>
  <c r="BDM22" i="28" s="1"/>
  <c r="BDG22" i="28" s="1"/>
  <c r="BDA22" i="28" s="1"/>
  <c r="BCU22" i="28" s="1"/>
  <c r="BCO22" i="28" s="1"/>
  <c r="BCI22" i="28" s="1"/>
  <c r="BCC22" i="28" s="1"/>
  <c r="BBW22" i="28" s="1"/>
  <c r="BBQ22" i="28" s="1"/>
  <c r="BBK22" i="28" s="1"/>
  <c r="BBE22" i="28" s="1"/>
  <c r="BAY22" i="28" s="1"/>
  <c r="BAS22" i="28" s="1"/>
  <c r="BAM22" i="28" s="1"/>
  <c r="BAG22" i="28" s="1"/>
  <c r="BAA22" i="28" s="1"/>
  <c r="AZU22" i="28" s="1"/>
  <c r="AZO22" i="28" s="1"/>
  <c r="AZI22" i="28" s="1"/>
  <c r="AZC22" i="28" s="1"/>
  <c r="AYW22" i="28" s="1"/>
  <c r="AYQ22" i="28" s="1"/>
  <c r="AYK22" i="28" s="1"/>
  <c r="AYE22" i="28" s="1"/>
  <c r="AXY22" i="28" s="1"/>
  <c r="AXS22" i="28" s="1"/>
  <c r="AXM22" i="28" s="1"/>
  <c r="AXG22" i="28" s="1"/>
  <c r="AXA22" i="28" s="1"/>
  <c r="AWU22" i="28" s="1"/>
  <c r="AWO22" i="28" s="1"/>
  <c r="AWI22" i="28" s="1"/>
  <c r="AWC22" i="28" s="1"/>
  <c r="AVW22" i="28" s="1"/>
  <c r="AVQ22" i="28" s="1"/>
  <c r="AVK22" i="28" s="1"/>
  <c r="AVE22" i="28" s="1"/>
  <c r="AUY22" i="28" s="1"/>
  <c r="AUS22" i="28" s="1"/>
  <c r="AUM22" i="28" s="1"/>
  <c r="AUG22" i="28" s="1"/>
  <c r="AUA22" i="28" s="1"/>
  <c r="ATU22" i="28" s="1"/>
  <c r="ATO22" i="28" s="1"/>
  <c r="ATI22" i="28" s="1"/>
  <c r="ATC22" i="28" s="1"/>
  <c r="ASW22" i="28" s="1"/>
  <c r="ASQ22" i="28" s="1"/>
  <c r="ASK22" i="28" s="1"/>
  <c r="ASE22" i="28" s="1"/>
  <c r="ARY22" i="28" s="1"/>
  <c r="ARS22" i="28" s="1"/>
  <c r="ARM22" i="28" s="1"/>
  <c r="ARG22" i="28" s="1"/>
  <c r="ARA22" i="28" s="1"/>
  <c r="AQU22" i="28" s="1"/>
  <c r="AQO22" i="28" s="1"/>
  <c r="AQI22" i="28" s="1"/>
  <c r="AQC22" i="28" s="1"/>
  <c r="APW22" i="28" s="1"/>
  <c r="APQ22" i="28" s="1"/>
  <c r="APK22" i="28" s="1"/>
  <c r="APE22" i="28" s="1"/>
  <c r="AOY22" i="28" s="1"/>
  <c r="AOS22" i="28" s="1"/>
  <c r="AOM22" i="28" s="1"/>
  <c r="AOG22" i="28" s="1"/>
  <c r="AOA22" i="28" s="1"/>
  <c r="ANU22" i="28" s="1"/>
  <c r="ANO22" i="28" s="1"/>
  <c r="ANI22" i="28" s="1"/>
  <c r="ANC22" i="28" s="1"/>
  <c r="AMW22" i="28" s="1"/>
  <c r="AMQ22" i="28" s="1"/>
  <c r="AMK22" i="28" s="1"/>
  <c r="AME22" i="28" s="1"/>
  <c r="ALY22" i="28" s="1"/>
  <c r="ALS22" i="28" s="1"/>
  <c r="ALM22" i="28" s="1"/>
  <c r="ALG22" i="28" s="1"/>
  <c r="ALA22" i="28" s="1"/>
  <c r="AKU22" i="28" s="1"/>
  <c r="AKO22" i="28" s="1"/>
  <c r="AKI22" i="28" s="1"/>
  <c r="AKC22" i="28" s="1"/>
  <c r="AJW22" i="28" s="1"/>
  <c r="AJQ22" i="28" s="1"/>
  <c r="AJK22" i="28" s="1"/>
  <c r="AJE22" i="28" s="1"/>
  <c r="AIY22" i="28" s="1"/>
  <c r="AIS22" i="28" s="1"/>
  <c r="AIM22" i="28" s="1"/>
  <c r="AIG22" i="28" s="1"/>
  <c r="AIA22" i="28" s="1"/>
  <c r="AHU22" i="28" s="1"/>
  <c r="AHO22" i="28" s="1"/>
  <c r="AHI22" i="28" s="1"/>
  <c r="AHC22" i="28" s="1"/>
  <c r="AGW22" i="28" s="1"/>
  <c r="AGQ22" i="28" s="1"/>
  <c r="AGK22" i="28" s="1"/>
  <c r="AGE22" i="28" s="1"/>
  <c r="AFY22" i="28" s="1"/>
  <c r="AFS22" i="28" s="1"/>
  <c r="AFM22" i="28" s="1"/>
  <c r="AFG22" i="28" s="1"/>
  <c r="AFA22" i="28" s="1"/>
  <c r="AEU22" i="28" s="1"/>
  <c r="AEO22" i="28" s="1"/>
  <c r="AEI22" i="28" s="1"/>
  <c r="AEC22" i="28" s="1"/>
  <c r="ADW22" i="28" s="1"/>
  <c r="ADQ22" i="28" s="1"/>
  <c r="ADK22" i="28" s="1"/>
  <c r="ADE22" i="28" s="1"/>
  <c r="ACY22" i="28" s="1"/>
  <c r="ACS22" i="28" s="1"/>
  <c r="ACM22" i="28" s="1"/>
  <c r="ACG22" i="28" s="1"/>
  <c r="ACA22" i="28" s="1"/>
  <c r="ABU22" i="28" s="1"/>
  <c r="ABO22" i="28" s="1"/>
  <c r="ABI22" i="28" s="1"/>
  <c r="ABC22" i="28" s="1"/>
  <c r="AAW22" i="28" s="1"/>
  <c r="AAQ22" i="28" s="1"/>
  <c r="AAK22" i="28" s="1"/>
  <c r="AAE22" i="28" s="1"/>
  <c r="ZY22" i="28" s="1"/>
  <c r="ZS22" i="28" s="1"/>
  <c r="ZM22" i="28" s="1"/>
  <c r="ZG22" i="28" s="1"/>
  <c r="ZA22" i="28" s="1"/>
  <c r="YU22" i="28" s="1"/>
  <c r="YO22" i="28" s="1"/>
  <c r="YI22" i="28" s="1"/>
  <c r="YC22" i="28" s="1"/>
  <c r="XW22" i="28" s="1"/>
  <c r="XQ22" i="28" s="1"/>
  <c r="XK22" i="28" s="1"/>
  <c r="XE22" i="28" s="1"/>
  <c r="WY22" i="28" s="1"/>
  <c r="WS22" i="28" s="1"/>
  <c r="WM22" i="28" s="1"/>
  <c r="WG22" i="28" s="1"/>
  <c r="WA22" i="28" s="1"/>
  <c r="VU22" i="28" s="1"/>
  <c r="VO22" i="28" s="1"/>
  <c r="VI22" i="28" s="1"/>
  <c r="VC22" i="28" s="1"/>
  <c r="UW22" i="28" s="1"/>
  <c r="UQ22" i="28" s="1"/>
  <c r="UK22" i="28" s="1"/>
  <c r="UE22" i="28" s="1"/>
  <c r="TY22" i="28" s="1"/>
  <c r="TS22" i="28" s="1"/>
  <c r="TM22" i="28" s="1"/>
  <c r="TG22" i="28" s="1"/>
  <c r="TA22" i="28" s="1"/>
  <c r="SU22" i="28" s="1"/>
  <c r="SO22" i="28" s="1"/>
  <c r="SI22" i="28" s="1"/>
  <c r="SC22" i="28" s="1"/>
  <c r="RW22" i="28" s="1"/>
  <c r="RQ22" i="28" s="1"/>
  <c r="RK22" i="28" s="1"/>
  <c r="RE22" i="28" s="1"/>
  <c r="QY22" i="28" s="1"/>
  <c r="QS22" i="28" s="1"/>
  <c r="QM22" i="28" s="1"/>
  <c r="QG22" i="28" s="1"/>
  <c r="QA22" i="28" s="1"/>
  <c r="PU22" i="28" s="1"/>
  <c r="PO22" i="28" s="1"/>
  <c r="PI22" i="28" s="1"/>
  <c r="PC22" i="28" s="1"/>
  <c r="OW22" i="28" s="1"/>
  <c r="OQ22" i="28" s="1"/>
  <c r="OK22" i="28" s="1"/>
  <c r="OE22" i="28" s="1"/>
  <c r="NY22" i="28" s="1"/>
  <c r="NS22" i="28" s="1"/>
  <c r="NM22" i="28" s="1"/>
  <c r="NG22" i="28" s="1"/>
  <c r="NA22" i="28" s="1"/>
  <c r="MU22" i="28" s="1"/>
  <c r="MO22" i="28" s="1"/>
  <c r="MI22" i="28" s="1"/>
  <c r="MC22" i="28" s="1"/>
  <c r="LW22" i="28" s="1"/>
  <c r="LQ22" i="28" s="1"/>
  <c r="LK22" i="28" s="1"/>
  <c r="LE22" i="28" s="1"/>
  <c r="KY22" i="28" s="1"/>
  <c r="KS22" i="28" s="1"/>
  <c r="KM22" i="28" s="1"/>
  <c r="KG22" i="28" s="1"/>
  <c r="KA22" i="28" s="1"/>
  <c r="JU22" i="28" s="1"/>
  <c r="JO22" i="28" s="1"/>
  <c r="JI22" i="28" s="1"/>
  <c r="JC22" i="28" s="1"/>
  <c r="IW22" i="28" s="1"/>
  <c r="IQ22" i="28" s="1"/>
  <c r="IK22" i="28" s="1"/>
  <c r="IE22" i="28" s="1"/>
  <c r="HY22" i="28" s="1"/>
  <c r="HS22" i="28" s="1"/>
  <c r="HM22" i="28" s="1"/>
  <c r="HG22" i="28" s="1"/>
  <c r="HA22" i="28" s="1"/>
  <c r="GU22" i="28" s="1"/>
  <c r="GO22" i="28" s="1"/>
  <c r="GI22" i="28" s="1"/>
  <c r="GC22" i="28" s="1"/>
  <c r="FW22" i="28" s="1"/>
  <c r="FQ22" i="28" s="1"/>
  <c r="FK22" i="28" s="1"/>
  <c r="FE22" i="28" s="1"/>
  <c r="EY22" i="28" s="1"/>
  <c r="ES22" i="28" s="1"/>
  <c r="EM22" i="28" s="1"/>
  <c r="EG22" i="28" s="1"/>
  <c r="EA22" i="28" s="1"/>
  <c r="DU22" i="28" s="1"/>
  <c r="DO22" i="28" s="1"/>
  <c r="DI22" i="28" s="1"/>
  <c r="DC22" i="28" s="1"/>
  <c r="CW22" i="28" s="1"/>
  <c r="CQ22" i="28" s="1"/>
  <c r="CK22" i="28" s="1"/>
  <c r="CE22" i="28" s="1"/>
  <c r="BY22" i="28" s="1"/>
  <c r="BS22" i="28" s="1"/>
  <c r="BM22" i="28" s="1"/>
  <c r="BG22" i="28" s="1"/>
  <c r="BA22" i="28" s="1"/>
  <c r="AU22" i="28" s="1"/>
  <c r="AO22" i="28" s="1"/>
  <c r="AI22" i="28" s="1"/>
  <c r="AC22" i="28" s="1"/>
  <c r="XEZ22" i="28"/>
  <c r="XET22" i="28" s="1"/>
  <c r="XEN22" i="28" s="1"/>
  <c r="XEH22" i="28" s="1"/>
  <c r="XEB22" i="28" s="1"/>
  <c r="XDV22" i="28" s="1"/>
  <c r="XDP22" i="28" s="1"/>
  <c r="XDJ22" i="28" s="1"/>
  <c r="XDD22" i="28" s="1"/>
  <c r="XCX22" i="28" s="1"/>
  <c r="XCR22" i="28" s="1"/>
  <c r="XCL22" i="28" s="1"/>
  <c r="XCF22" i="28" s="1"/>
  <c r="XBZ22" i="28" s="1"/>
  <c r="XBT22" i="28" s="1"/>
  <c r="XBN22" i="28" s="1"/>
  <c r="XBH22" i="28" s="1"/>
  <c r="XBB22" i="28" s="1"/>
  <c r="XAV22" i="28" s="1"/>
  <c r="XAP22" i="28" s="1"/>
  <c r="XAJ22" i="28" s="1"/>
  <c r="XAD22" i="28" s="1"/>
  <c r="WZX22" i="28" s="1"/>
  <c r="WZR22" i="28" s="1"/>
  <c r="WZL22" i="28" s="1"/>
  <c r="WZF22" i="28" s="1"/>
  <c r="WYZ22" i="28" s="1"/>
  <c r="WYT22" i="28" s="1"/>
  <c r="WYN22" i="28" s="1"/>
  <c r="WYH22" i="28" s="1"/>
  <c r="WYB22" i="28" s="1"/>
  <c r="WXV22" i="28" s="1"/>
  <c r="WXP22" i="28" s="1"/>
  <c r="WXJ22" i="28" s="1"/>
  <c r="WXD22" i="28" s="1"/>
  <c r="WWX22" i="28" s="1"/>
  <c r="WWR22" i="28" s="1"/>
  <c r="WWL22" i="28" s="1"/>
  <c r="WWF22" i="28" s="1"/>
  <c r="WVZ22" i="28" s="1"/>
  <c r="WVT22" i="28" s="1"/>
  <c r="WVN22" i="28" s="1"/>
  <c r="WVH22" i="28" s="1"/>
  <c r="WVB22" i="28" s="1"/>
  <c r="WUV22" i="28" s="1"/>
  <c r="WUP22" i="28" s="1"/>
  <c r="WUJ22" i="28" s="1"/>
  <c r="WUD22" i="28" s="1"/>
  <c r="WTX22" i="28" s="1"/>
  <c r="WTR22" i="28" s="1"/>
  <c r="WTL22" i="28" s="1"/>
  <c r="WTF22" i="28" s="1"/>
  <c r="WSZ22" i="28" s="1"/>
  <c r="WST22" i="28" s="1"/>
  <c r="WSN22" i="28" s="1"/>
  <c r="WSH22" i="28" s="1"/>
  <c r="WSB22" i="28" s="1"/>
  <c r="WRV22" i="28" s="1"/>
  <c r="WRP22" i="28" s="1"/>
  <c r="WRJ22" i="28" s="1"/>
  <c r="WRD22" i="28" s="1"/>
  <c r="WQX22" i="28" s="1"/>
  <c r="WQR22" i="28" s="1"/>
  <c r="WQL22" i="28" s="1"/>
  <c r="WQF22" i="28" s="1"/>
  <c r="WPZ22" i="28" s="1"/>
  <c r="WPT22" i="28" s="1"/>
  <c r="WPN22" i="28" s="1"/>
  <c r="WPH22" i="28" s="1"/>
  <c r="WPB22" i="28" s="1"/>
  <c r="WOV22" i="28" s="1"/>
  <c r="WOP22" i="28" s="1"/>
  <c r="WOJ22" i="28" s="1"/>
  <c r="WOD22" i="28" s="1"/>
  <c r="WNX22" i="28" s="1"/>
  <c r="WNR22" i="28" s="1"/>
  <c r="WNL22" i="28" s="1"/>
  <c r="WNF22" i="28" s="1"/>
  <c r="WMZ22" i="28" s="1"/>
  <c r="WMT22" i="28" s="1"/>
  <c r="WMN22" i="28" s="1"/>
  <c r="WMH22" i="28" s="1"/>
  <c r="WMB22" i="28" s="1"/>
  <c r="WLV22" i="28" s="1"/>
  <c r="WLP22" i="28" s="1"/>
  <c r="WLJ22" i="28" s="1"/>
  <c r="WLD22" i="28" s="1"/>
  <c r="WKX22" i="28" s="1"/>
  <c r="WKR22" i="28" s="1"/>
  <c r="WKL22" i="28" s="1"/>
  <c r="WKF22" i="28" s="1"/>
  <c r="WJZ22" i="28" s="1"/>
  <c r="WJT22" i="28" s="1"/>
  <c r="WJN22" i="28" s="1"/>
  <c r="WJH22" i="28" s="1"/>
  <c r="WJB22" i="28" s="1"/>
  <c r="WIV22" i="28" s="1"/>
  <c r="WIP22" i="28" s="1"/>
  <c r="WIJ22" i="28" s="1"/>
  <c r="WID22" i="28" s="1"/>
  <c r="WHX22" i="28" s="1"/>
  <c r="WHR22" i="28" s="1"/>
  <c r="WHL22" i="28" s="1"/>
  <c r="WHF22" i="28" s="1"/>
  <c r="WGZ22" i="28" s="1"/>
  <c r="WGT22" i="28" s="1"/>
  <c r="WGN22" i="28" s="1"/>
  <c r="WGH22" i="28" s="1"/>
  <c r="WGB22" i="28" s="1"/>
  <c r="WFV22" i="28" s="1"/>
  <c r="WFP22" i="28" s="1"/>
  <c r="WFJ22" i="28" s="1"/>
  <c r="WFD22" i="28" s="1"/>
  <c r="WEX22" i="28" s="1"/>
  <c r="WER22" i="28" s="1"/>
  <c r="WEL22" i="28" s="1"/>
  <c r="WEF22" i="28" s="1"/>
  <c r="WDZ22" i="28" s="1"/>
  <c r="WDT22" i="28" s="1"/>
  <c r="WDN22" i="28" s="1"/>
  <c r="WDH22" i="28" s="1"/>
  <c r="WDB22" i="28" s="1"/>
  <c r="WCV22" i="28" s="1"/>
  <c r="WCP22" i="28" s="1"/>
  <c r="WCJ22" i="28" s="1"/>
  <c r="WCD22" i="28" s="1"/>
  <c r="WBX22" i="28" s="1"/>
  <c r="WBR22" i="28" s="1"/>
  <c r="WBL22" i="28" s="1"/>
  <c r="WBF22" i="28" s="1"/>
  <c r="WAZ22" i="28" s="1"/>
  <c r="WAT22" i="28" s="1"/>
  <c r="WAN22" i="28" s="1"/>
  <c r="WAH22" i="28" s="1"/>
  <c r="WAB22" i="28" s="1"/>
  <c r="VZV22" i="28" s="1"/>
  <c r="VZP22" i="28" s="1"/>
  <c r="VZJ22" i="28" s="1"/>
  <c r="VZD22" i="28" s="1"/>
  <c r="VYX22" i="28" s="1"/>
  <c r="VYR22" i="28" s="1"/>
  <c r="VYL22" i="28" s="1"/>
  <c r="VYF22" i="28" s="1"/>
  <c r="VXZ22" i="28" s="1"/>
  <c r="VXT22" i="28" s="1"/>
  <c r="VXN22" i="28" s="1"/>
  <c r="VXH22" i="28" s="1"/>
  <c r="VXB22" i="28" s="1"/>
  <c r="VWV22" i="28" s="1"/>
  <c r="VWP22" i="28" s="1"/>
  <c r="VWJ22" i="28" s="1"/>
  <c r="VWD22" i="28" s="1"/>
  <c r="VVX22" i="28" s="1"/>
  <c r="VVR22" i="28" s="1"/>
  <c r="VVL22" i="28" s="1"/>
  <c r="VVF22" i="28" s="1"/>
  <c r="VUZ22" i="28" s="1"/>
  <c r="VUT22" i="28" s="1"/>
  <c r="VUN22" i="28" s="1"/>
  <c r="VUH22" i="28" s="1"/>
  <c r="VUB22" i="28" s="1"/>
  <c r="VTV22" i="28" s="1"/>
  <c r="VTP22" i="28" s="1"/>
  <c r="VTJ22" i="28" s="1"/>
  <c r="VTD22" i="28" s="1"/>
  <c r="VSX22" i="28" s="1"/>
  <c r="VSR22" i="28" s="1"/>
  <c r="VSL22" i="28" s="1"/>
  <c r="VSF22" i="28" s="1"/>
  <c r="VRZ22" i="28" s="1"/>
  <c r="VRT22" i="28" s="1"/>
  <c r="VRN22" i="28" s="1"/>
  <c r="VRH22" i="28" s="1"/>
  <c r="VRB22" i="28" s="1"/>
  <c r="VQV22" i="28" s="1"/>
  <c r="VQP22" i="28" s="1"/>
  <c r="VQJ22" i="28" s="1"/>
  <c r="VQD22" i="28" s="1"/>
  <c r="VPX22" i="28" s="1"/>
  <c r="VPR22" i="28" s="1"/>
  <c r="VPL22" i="28" s="1"/>
  <c r="VPF22" i="28" s="1"/>
  <c r="VOZ22" i="28" s="1"/>
  <c r="VOT22" i="28" s="1"/>
  <c r="VON22" i="28" s="1"/>
  <c r="VOH22" i="28" s="1"/>
  <c r="VOB22" i="28" s="1"/>
  <c r="VNV22" i="28" s="1"/>
  <c r="VNP22" i="28" s="1"/>
  <c r="VNJ22" i="28" s="1"/>
  <c r="VND22" i="28" s="1"/>
  <c r="VMX22" i="28" s="1"/>
  <c r="VMR22" i="28" s="1"/>
  <c r="VML22" i="28" s="1"/>
  <c r="VMF22" i="28" s="1"/>
  <c r="VLZ22" i="28" s="1"/>
  <c r="VLT22" i="28" s="1"/>
  <c r="VLN22" i="28" s="1"/>
  <c r="VLH22" i="28" s="1"/>
  <c r="VLB22" i="28" s="1"/>
  <c r="VKV22" i="28" s="1"/>
  <c r="VKP22" i="28" s="1"/>
  <c r="VKJ22" i="28" s="1"/>
  <c r="VKD22" i="28" s="1"/>
  <c r="VJX22" i="28" s="1"/>
  <c r="VJR22" i="28" s="1"/>
  <c r="VJL22" i="28" s="1"/>
  <c r="VJF22" i="28" s="1"/>
  <c r="VIZ22" i="28" s="1"/>
  <c r="VIT22" i="28" s="1"/>
  <c r="VIN22" i="28" s="1"/>
  <c r="VIH22" i="28" s="1"/>
  <c r="VIB22" i="28" s="1"/>
  <c r="VHV22" i="28" s="1"/>
  <c r="VHP22" i="28" s="1"/>
  <c r="VHJ22" i="28" s="1"/>
  <c r="VHD22" i="28" s="1"/>
  <c r="VGX22" i="28" s="1"/>
  <c r="VGR22" i="28" s="1"/>
  <c r="VGL22" i="28" s="1"/>
  <c r="VGF22" i="28" s="1"/>
  <c r="VFZ22" i="28" s="1"/>
  <c r="VFT22" i="28" s="1"/>
  <c r="VFN22" i="28" s="1"/>
  <c r="VFH22" i="28" s="1"/>
  <c r="VFB22" i="28" s="1"/>
  <c r="VEV22" i="28" s="1"/>
  <c r="VEP22" i="28" s="1"/>
  <c r="VEJ22" i="28" s="1"/>
  <c r="VED22" i="28" s="1"/>
  <c r="VDX22" i="28" s="1"/>
  <c r="VDR22" i="28" s="1"/>
  <c r="VDL22" i="28" s="1"/>
  <c r="VDF22" i="28" s="1"/>
  <c r="VCZ22" i="28" s="1"/>
  <c r="VCT22" i="28" s="1"/>
  <c r="VCN22" i="28" s="1"/>
  <c r="VCH22" i="28" s="1"/>
  <c r="VCB22" i="28" s="1"/>
  <c r="VBV22" i="28" s="1"/>
  <c r="VBP22" i="28" s="1"/>
  <c r="VBJ22" i="28" s="1"/>
  <c r="VBD22" i="28" s="1"/>
  <c r="VAX22" i="28" s="1"/>
  <c r="VAR22" i="28" s="1"/>
  <c r="VAL22" i="28" s="1"/>
  <c r="VAF22" i="28" s="1"/>
  <c r="UZZ22" i="28" s="1"/>
  <c r="UZT22" i="28" s="1"/>
  <c r="UZN22" i="28" s="1"/>
  <c r="UZH22" i="28" s="1"/>
  <c r="UZB22" i="28" s="1"/>
  <c r="UYV22" i="28" s="1"/>
  <c r="UYP22" i="28" s="1"/>
  <c r="UYJ22" i="28" s="1"/>
  <c r="UYD22" i="28" s="1"/>
  <c r="UXX22" i="28" s="1"/>
  <c r="UXR22" i="28" s="1"/>
  <c r="UXL22" i="28" s="1"/>
  <c r="UXF22" i="28" s="1"/>
  <c r="UWZ22" i="28" s="1"/>
  <c r="UWT22" i="28" s="1"/>
  <c r="UWN22" i="28" s="1"/>
  <c r="UWH22" i="28" s="1"/>
  <c r="UWB22" i="28" s="1"/>
  <c r="UVV22" i="28" s="1"/>
  <c r="UVP22" i="28" s="1"/>
  <c r="UVJ22" i="28" s="1"/>
  <c r="UVD22" i="28" s="1"/>
  <c r="UUX22" i="28" s="1"/>
  <c r="UUR22" i="28" s="1"/>
  <c r="UUL22" i="28" s="1"/>
  <c r="UUF22" i="28" s="1"/>
  <c r="UTZ22" i="28" s="1"/>
  <c r="UTT22" i="28" s="1"/>
  <c r="UTN22" i="28" s="1"/>
  <c r="UTH22" i="28" s="1"/>
  <c r="UTB22" i="28" s="1"/>
  <c r="USV22" i="28" s="1"/>
  <c r="USP22" i="28" s="1"/>
  <c r="USJ22" i="28" s="1"/>
  <c r="USD22" i="28" s="1"/>
  <c r="URX22" i="28" s="1"/>
  <c r="URR22" i="28" s="1"/>
  <c r="URL22" i="28" s="1"/>
  <c r="URF22" i="28" s="1"/>
  <c r="UQZ22" i="28" s="1"/>
  <c r="UQT22" i="28" s="1"/>
  <c r="UQN22" i="28" s="1"/>
  <c r="UQH22" i="28" s="1"/>
  <c r="UQB22" i="28" s="1"/>
  <c r="UPV22" i="28" s="1"/>
  <c r="UPP22" i="28" s="1"/>
  <c r="UPJ22" i="28" s="1"/>
  <c r="UPD22" i="28" s="1"/>
  <c r="UOX22" i="28" s="1"/>
  <c r="UOR22" i="28" s="1"/>
  <c r="UOL22" i="28" s="1"/>
  <c r="UOF22" i="28" s="1"/>
  <c r="UNZ22" i="28" s="1"/>
  <c r="UNT22" i="28" s="1"/>
  <c r="UNN22" i="28" s="1"/>
  <c r="UNH22" i="28" s="1"/>
  <c r="UNB22" i="28" s="1"/>
  <c r="UMV22" i="28" s="1"/>
  <c r="UMP22" i="28" s="1"/>
  <c r="UMJ22" i="28" s="1"/>
  <c r="UMD22" i="28" s="1"/>
  <c r="ULX22" i="28" s="1"/>
  <c r="ULR22" i="28" s="1"/>
  <c r="ULL22" i="28" s="1"/>
  <c r="ULF22" i="28" s="1"/>
  <c r="UKZ22" i="28" s="1"/>
  <c r="UKT22" i="28" s="1"/>
  <c r="UKN22" i="28" s="1"/>
  <c r="UKH22" i="28" s="1"/>
  <c r="UKB22" i="28" s="1"/>
  <c r="UJV22" i="28" s="1"/>
  <c r="UJP22" i="28" s="1"/>
  <c r="UJJ22" i="28" s="1"/>
  <c r="UJD22" i="28" s="1"/>
  <c r="UIX22" i="28" s="1"/>
  <c r="UIR22" i="28" s="1"/>
  <c r="UIL22" i="28" s="1"/>
  <c r="UIF22" i="28" s="1"/>
  <c r="UHZ22" i="28" s="1"/>
  <c r="UHT22" i="28" s="1"/>
  <c r="UHN22" i="28" s="1"/>
  <c r="UHH22" i="28" s="1"/>
  <c r="UHB22" i="28" s="1"/>
  <c r="UGV22" i="28" s="1"/>
  <c r="UGP22" i="28" s="1"/>
  <c r="UGJ22" i="28" s="1"/>
  <c r="UGD22" i="28" s="1"/>
  <c r="UFX22" i="28" s="1"/>
  <c r="UFR22" i="28" s="1"/>
  <c r="UFL22" i="28" s="1"/>
  <c r="UFF22" i="28" s="1"/>
  <c r="UEZ22" i="28" s="1"/>
  <c r="UET22" i="28" s="1"/>
  <c r="UEN22" i="28" s="1"/>
  <c r="UEH22" i="28" s="1"/>
  <c r="UEB22" i="28" s="1"/>
  <c r="UDV22" i="28" s="1"/>
  <c r="UDP22" i="28" s="1"/>
  <c r="UDJ22" i="28" s="1"/>
  <c r="UDD22" i="28" s="1"/>
  <c r="UCX22" i="28" s="1"/>
  <c r="UCR22" i="28" s="1"/>
  <c r="UCL22" i="28" s="1"/>
  <c r="UCF22" i="28" s="1"/>
  <c r="UBZ22" i="28" s="1"/>
  <c r="UBT22" i="28" s="1"/>
  <c r="UBN22" i="28" s="1"/>
  <c r="UBH22" i="28" s="1"/>
  <c r="UBB22" i="28" s="1"/>
  <c r="UAV22" i="28" s="1"/>
  <c r="UAP22" i="28" s="1"/>
  <c r="UAJ22" i="28" s="1"/>
  <c r="UAD22" i="28" s="1"/>
  <c r="TZX22" i="28" s="1"/>
  <c r="TZR22" i="28" s="1"/>
  <c r="TZL22" i="28" s="1"/>
  <c r="TZF22" i="28" s="1"/>
  <c r="TYZ22" i="28" s="1"/>
  <c r="TYT22" i="28" s="1"/>
  <c r="TYN22" i="28" s="1"/>
  <c r="TYH22" i="28" s="1"/>
  <c r="TYB22" i="28" s="1"/>
  <c r="TXV22" i="28" s="1"/>
  <c r="TXP22" i="28" s="1"/>
  <c r="TXJ22" i="28" s="1"/>
  <c r="TXD22" i="28" s="1"/>
  <c r="TWX22" i="28" s="1"/>
  <c r="TWR22" i="28" s="1"/>
  <c r="TWL22" i="28" s="1"/>
  <c r="TWF22" i="28" s="1"/>
  <c r="TVZ22" i="28" s="1"/>
  <c r="TVT22" i="28" s="1"/>
  <c r="TVN22" i="28" s="1"/>
  <c r="TVH22" i="28" s="1"/>
  <c r="TVB22" i="28" s="1"/>
  <c r="TUV22" i="28" s="1"/>
  <c r="TUP22" i="28" s="1"/>
  <c r="TUJ22" i="28" s="1"/>
  <c r="TUD22" i="28" s="1"/>
  <c r="TTX22" i="28" s="1"/>
  <c r="TTR22" i="28" s="1"/>
  <c r="TTL22" i="28" s="1"/>
  <c r="TTF22" i="28" s="1"/>
  <c r="TSZ22" i="28" s="1"/>
  <c r="TST22" i="28" s="1"/>
  <c r="TSN22" i="28" s="1"/>
  <c r="TSH22" i="28" s="1"/>
  <c r="TSB22" i="28" s="1"/>
  <c r="TRV22" i="28" s="1"/>
  <c r="TRP22" i="28" s="1"/>
  <c r="TRJ22" i="28" s="1"/>
  <c r="TRD22" i="28" s="1"/>
  <c r="TQX22" i="28" s="1"/>
  <c r="TQR22" i="28" s="1"/>
  <c r="TQL22" i="28" s="1"/>
  <c r="TQF22" i="28" s="1"/>
  <c r="TPZ22" i="28" s="1"/>
  <c r="TPT22" i="28" s="1"/>
  <c r="TPN22" i="28" s="1"/>
  <c r="TPH22" i="28" s="1"/>
  <c r="TPB22" i="28" s="1"/>
  <c r="TOV22" i="28" s="1"/>
  <c r="TOP22" i="28" s="1"/>
  <c r="TOJ22" i="28" s="1"/>
  <c r="TOD22" i="28" s="1"/>
  <c r="TNX22" i="28" s="1"/>
  <c r="TNR22" i="28" s="1"/>
  <c r="TNL22" i="28" s="1"/>
  <c r="TNF22" i="28" s="1"/>
  <c r="TMZ22" i="28" s="1"/>
  <c r="TMT22" i="28" s="1"/>
  <c r="TMN22" i="28" s="1"/>
  <c r="TMH22" i="28" s="1"/>
  <c r="TMB22" i="28" s="1"/>
  <c r="TLV22" i="28" s="1"/>
  <c r="TLP22" i="28" s="1"/>
  <c r="TLJ22" i="28" s="1"/>
  <c r="TLD22" i="28" s="1"/>
  <c r="TKX22" i="28" s="1"/>
  <c r="TKR22" i="28" s="1"/>
  <c r="TKL22" i="28" s="1"/>
  <c r="TKF22" i="28" s="1"/>
  <c r="TJZ22" i="28" s="1"/>
  <c r="TJT22" i="28" s="1"/>
  <c r="TJN22" i="28" s="1"/>
  <c r="TJH22" i="28" s="1"/>
  <c r="TJB22" i="28" s="1"/>
  <c r="TIV22" i="28" s="1"/>
  <c r="TIP22" i="28" s="1"/>
  <c r="TIJ22" i="28" s="1"/>
  <c r="TID22" i="28" s="1"/>
  <c r="THX22" i="28" s="1"/>
  <c r="THR22" i="28" s="1"/>
  <c r="THL22" i="28" s="1"/>
  <c r="THF22" i="28" s="1"/>
  <c r="TGZ22" i="28" s="1"/>
  <c r="TGT22" i="28" s="1"/>
  <c r="TGN22" i="28" s="1"/>
  <c r="TGH22" i="28" s="1"/>
  <c r="TGB22" i="28" s="1"/>
  <c r="TFV22" i="28" s="1"/>
  <c r="TFP22" i="28" s="1"/>
  <c r="TFJ22" i="28" s="1"/>
  <c r="TFD22" i="28" s="1"/>
  <c r="TEX22" i="28" s="1"/>
  <c r="TER22" i="28" s="1"/>
  <c r="TEL22" i="28" s="1"/>
  <c r="TEF22" i="28" s="1"/>
  <c r="TDZ22" i="28" s="1"/>
  <c r="TDT22" i="28" s="1"/>
  <c r="TDN22" i="28" s="1"/>
  <c r="TDH22" i="28" s="1"/>
  <c r="TDB22" i="28" s="1"/>
  <c r="TCV22" i="28" s="1"/>
  <c r="TCP22" i="28" s="1"/>
  <c r="TCJ22" i="28" s="1"/>
  <c r="TCD22" i="28" s="1"/>
  <c r="TBX22" i="28" s="1"/>
  <c r="TBR22" i="28" s="1"/>
  <c r="TBL22" i="28" s="1"/>
  <c r="TBF22" i="28" s="1"/>
  <c r="TAZ22" i="28" s="1"/>
  <c r="TAT22" i="28" s="1"/>
  <c r="TAN22" i="28" s="1"/>
  <c r="TAH22" i="28" s="1"/>
  <c r="TAB22" i="28" s="1"/>
  <c r="SZV22" i="28" s="1"/>
  <c r="SZP22" i="28" s="1"/>
  <c r="SZJ22" i="28" s="1"/>
  <c r="SZD22" i="28" s="1"/>
  <c r="SYX22" i="28" s="1"/>
  <c r="SYR22" i="28" s="1"/>
  <c r="SYL22" i="28" s="1"/>
  <c r="SYF22" i="28" s="1"/>
  <c r="SXZ22" i="28" s="1"/>
  <c r="SXT22" i="28" s="1"/>
  <c r="SXN22" i="28" s="1"/>
  <c r="SXH22" i="28" s="1"/>
  <c r="SXB22" i="28" s="1"/>
  <c r="SWV22" i="28" s="1"/>
  <c r="SWP22" i="28" s="1"/>
  <c r="SWJ22" i="28" s="1"/>
  <c r="SWD22" i="28" s="1"/>
  <c r="SVX22" i="28" s="1"/>
  <c r="SVR22" i="28" s="1"/>
  <c r="SVL22" i="28" s="1"/>
  <c r="SVF22" i="28" s="1"/>
  <c r="SUZ22" i="28" s="1"/>
  <c r="SUT22" i="28" s="1"/>
  <c r="SUN22" i="28" s="1"/>
  <c r="SUH22" i="28" s="1"/>
  <c r="SUB22" i="28" s="1"/>
  <c r="STV22" i="28" s="1"/>
  <c r="STP22" i="28" s="1"/>
  <c r="STJ22" i="28" s="1"/>
  <c r="STD22" i="28" s="1"/>
  <c r="SSX22" i="28" s="1"/>
  <c r="SSR22" i="28" s="1"/>
  <c r="SSL22" i="28" s="1"/>
  <c r="SSF22" i="28" s="1"/>
  <c r="SRZ22" i="28" s="1"/>
  <c r="SRT22" i="28" s="1"/>
  <c r="SRN22" i="28" s="1"/>
  <c r="SRH22" i="28" s="1"/>
  <c r="SRB22" i="28" s="1"/>
  <c r="SQV22" i="28" s="1"/>
  <c r="SQP22" i="28" s="1"/>
  <c r="SQJ22" i="28" s="1"/>
  <c r="SQD22" i="28" s="1"/>
  <c r="SPX22" i="28" s="1"/>
  <c r="SPR22" i="28" s="1"/>
  <c r="SPL22" i="28" s="1"/>
  <c r="SPF22" i="28" s="1"/>
  <c r="SOZ22" i="28" s="1"/>
  <c r="SOT22" i="28" s="1"/>
  <c r="SON22" i="28" s="1"/>
  <c r="SOH22" i="28" s="1"/>
  <c r="SOB22" i="28" s="1"/>
  <c r="SNV22" i="28" s="1"/>
  <c r="SNP22" i="28" s="1"/>
  <c r="SNJ22" i="28" s="1"/>
  <c r="SND22" i="28" s="1"/>
  <c r="SMX22" i="28" s="1"/>
  <c r="SMR22" i="28" s="1"/>
  <c r="SML22" i="28" s="1"/>
  <c r="SMF22" i="28" s="1"/>
  <c r="SLZ22" i="28" s="1"/>
  <c r="SLT22" i="28" s="1"/>
  <c r="SLN22" i="28" s="1"/>
  <c r="SLH22" i="28" s="1"/>
  <c r="SLB22" i="28" s="1"/>
  <c r="SKV22" i="28" s="1"/>
  <c r="SKP22" i="28" s="1"/>
  <c r="SKJ22" i="28" s="1"/>
  <c r="SKD22" i="28" s="1"/>
  <c r="SJX22" i="28" s="1"/>
  <c r="SJR22" i="28" s="1"/>
  <c r="SJL22" i="28" s="1"/>
  <c r="SJF22" i="28" s="1"/>
  <c r="SIZ22" i="28" s="1"/>
  <c r="SIT22" i="28" s="1"/>
  <c r="SIN22" i="28" s="1"/>
  <c r="SIH22" i="28" s="1"/>
  <c r="SIB22" i="28" s="1"/>
  <c r="SHV22" i="28" s="1"/>
  <c r="SHP22" i="28" s="1"/>
  <c r="SHJ22" i="28" s="1"/>
  <c r="SHD22" i="28" s="1"/>
  <c r="SGX22" i="28" s="1"/>
  <c r="SGR22" i="28" s="1"/>
  <c r="SGL22" i="28" s="1"/>
  <c r="SGF22" i="28" s="1"/>
  <c r="SFZ22" i="28" s="1"/>
  <c r="SFT22" i="28" s="1"/>
  <c r="SFN22" i="28" s="1"/>
  <c r="SFH22" i="28" s="1"/>
  <c r="SFB22" i="28" s="1"/>
  <c r="SEV22" i="28" s="1"/>
  <c r="SEP22" i="28" s="1"/>
  <c r="SEJ22" i="28" s="1"/>
  <c r="SED22" i="28" s="1"/>
  <c r="SDX22" i="28" s="1"/>
  <c r="SDR22" i="28" s="1"/>
  <c r="SDL22" i="28" s="1"/>
  <c r="SDF22" i="28" s="1"/>
  <c r="SCZ22" i="28" s="1"/>
  <c r="SCT22" i="28" s="1"/>
  <c r="SCN22" i="28" s="1"/>
  <c r="SCH22" i="28" s="1"/>
  <c r="SCB22" i="28" s="1"/>
  <c r="SBV22" i="28" s="1"/>
  <c r="SBP22" i="28" s="1"/>
  <c r="SBJ22" i="28" s="1"/>
  <c r="SBD22" i="28" s="1"/>
  <c r="SAX22" i="28" s="1"/>
  <c r="SAR22" i="28" s="1"/>
  <c r="SAL22" i="28" s="1"/>
  <c r="SAF22" i="28" s="1"/>
  <c r="RZZ22" i="28" s="1"/>
  <c r="RZT22" i="28" s="1"/>
  <c r="RZN22" i="28" s="1"/>
  <c r="RZH22" i="28" s="1"/>
  <c r="RZB22" i="28" s="1"/>
  <c r="RYV22" i="28" s="1"/>
  <c r="RYP22" i="28" s="1"/>
  <c r="RYJ22" i="28" s="1"/>
  <c r="RYD22" i="28" s="1"/>
  <c r="RXX22" i="28" s="1"/>
  <c r="RXR22" i="28" s="1"/>
  <c r="RXL22" i="28" s="1"/>
  <c r="RXF22" i="28" s="1"/>
  <c r="RWZ22" i="28" s="1"/>
  <c r="RWT22" i="28" s="1"/>
  <c r="RWN22" i="28" s="1"/>
  <c r="RWH22" i="28" s="1"/>
  <c r="RWB22" i="28" s="1"/>
  <c r="RVV22" i="28" s="1"/>
  <c r="RVP22" i="28" s="1"/>
  <c r="RVJ22" i="28" s="1"/>
  <c r="RVD22" i="28" s="1"/>
  <c r="RUX22" i="28" s="1"/>
  <c r="RUR22" i="28" s="1"/>
  <c r="RUL22" i="28" s="1"/>
  <c r="RUF22" i="28" s="1"/>
  <c r="RTZ22" i="28" s="1"/>
  <c r="RTT22" i="28" s="1"/>
  <c r="RTN22" i="28" s="1"/>
  <c r="RTH22" i="28" s="1"/>
  <c r="RTB22" i="28" s="1"/>
  <c r="RSV22" i="28" s="1"/>
  <c r="RSP22" i="28" s="1"/>
  <c r="RSJ22" i="28" s="1"/>
  <c r="RSD22" i="28" s="1"/>
  <c r="RRX22" i="28" s="1"/>
  <c r="RRR22" i="28" s="1"/>
  <c r="RRL22" i="28" s="1"/>
  <c r="RRF22" i="28" s="1"/>
  <c r="RQZ22" i="28" s="1"/>
  <c r="RQT22" i="28" s="1"/>
  <c r="RQN22" i="28" s="1"/>
  <c r="RQH22" i="28" s="1"/>
  <c r="RQB22" i="28" s="1"/>
  <c r="RPV22" i="28" s="1"/>
  <c r="RPP22" i="28" s="1"/>
  <c r="RPJ22" i="28" s="1"/>
  <c r="RPD22" i="28" s="1"/>
  <c r="ROX22" i="28" s="1"/>
  <c r="ROR22" i="28" s="1"/>
  <c r="ROL22" i="28" s="1"/>
  <c r="ROF22" i="28" s="1"/>
  <c r="RNZ22" i="28" s="1"/>
  <c r="RNT22" i="28" s="1"/>
  <c r="RNN22" i="28" s="1"/>
  <c r="RNH22" i="28" s="1"/>
  <c r="RNB22" i="28" s="1"/>
  <c r="RMV22" i="28" s="1"/>
  <c r="RMP22" i="28" s="1"/>
  <c r="RMJ22" i="28" s="1"/>
  <c r="RMD22" i="28" s="1"/>
  <c r="RLX22" i="28" s="1"/>
  <c r="RLR22" i="28" s="1"/>
  <c r="RLL22" i="28" s="1"/>
  <c r="RLF22" i="28" s="1"/>
  <c r="RKZ22" i="28" s="1"/>
  <c r="RKT22" i="28" s="1"/>
  <c r="RKN22" i="28" s="1"/>
  <c r="RKH22" i="28" s="1"/>
  <c r="RKB22" i="28" s="1"/>
  <c r="RJV22" i="28" s="1"/>
  <c r="RJP22" i="28" s="1"/>
  <c r="RJJ22" i="28" s="1"/>
  <c r="RJD22" i="28" s="1"/>
  <c r="RIX22" i="28" s="1"/>
  <c r="RIR22" i="28" s="1"/>
  <c r="RIL22" i="28" s="1"/>
  <c r="RIF22" i="28" s="1"/>
  <c r="RHZ22" i="28" s="1"/>
  <c r="RHT22" i="28" s="1"/>
  <c r="RHN22" i="28" s="1"/>
  <c r="RHH22" i="28" s="1"/>
  <c r="RHB22" i="28" s="1"/>
  <c r="RGV22" i="28" s="1"/>
  <c r="RGP22" i="28" s="1"/>
  <c r="RGJ22" i="28" s="1"/>
  <c r="RGD22" i="28" s="1"/>
  <c r="RFX22" i="28" s="1"/>
  <c r="RFR22" i="28" s="1"/>
  <c r="RFL22" i="28" s="1"/>
  <c r="RFF22" i="28" s="1"/>
  <c r="REZ22" i="28" s="1"/>
  <c r="RET22" i="28" s="1"/>
  <c r="REN22" i="28" s="1"/>
  <c r="REH22" i="28" s="1"/>
  <c r="REB22" i="28" s="1"/>
  <c r="RDV22" i="28" s="1"/>
  <c r="RDP22" i="28" s="1"/>
  <c r="RDJ22" i="28" s="1"/>
  <c r="RDD22" i="28" s="1"/>
  <c r="RCX22" i="28" s="1"/>
  <c r="RCR22" i="28" s="1"/>
  <c r="RCL22" i="28" s="1"/>
  <c r="RCF22" i="28" s="1"/>
  <c r="RBZ22" i="28" s="1"/>
  <c r="RBT22" i="28" s="1"/>
  <c r="RBN22" i="28" s="1"/>
  <c r="RBH22" i="28" s="1"/>
  <c r="RBB22" i="28" s="1"/>
  <c r="RAV22" i="28" s="1"/>
  <c r="RAP22" i="28" s="1"/>
  <c r="RAJ22" i="28" s="1"/>
  <c r="RAD22" i="28" s="1"/>
  <c r="QZX22" i="28" s="1"/>
  <c r="QZR22" i="28" s="1"/>
  <c r="QZL22" i="28" s="1"/>
  <c r="QZF22" i="28" s="1"/>
  <c r="QYZ22" i="28" s="1"/>
  <c r="QYT22" i="28" s="1"/>
  <c r="QYN22" i="28" s="1"/>
  <c r="QYH22" i="28" s="1"/>
  <c r="QYB22" i="28" s="1"/>
  <c r="QXV22" i="28" s="1"/>
  <c r="QXP22" i="28" s="1"/>
  <c r="QXJ22" i="28" s="1"/>
  <c r="QXD22" i="28" s="1"/>
  <c r="QWX22" i="28" s="1"/>
  <c r="QWR22" i="28" s="1"/>
  <c r="QWL22" i="28" s="1"/>
  <c r="QWF22" i="28" s="1"/>
  <c r="QVZ22" i="28" s="1"/>
  <c r="QVT22" i="28" s="1"/>
  <c r="QVN22" i="28" s="1"/>
  <c r="QVH22" i="28" s="1"/>
  <c r="QVB22" i="28" s="1"/>
  <c r="QUV22" i="28" s="1"/>
  <c r="QUP22" i="28" s="1"/>
  <c r="QUJ22" i="28" s="1"/>
  <c r="QUD22" i="28" s="1"/>
  <c r="QTX22" i="28" s="1"/>
  <c r="QTR22" i="28" s="1"/>
  <c r="QTL22" i="28" s="1"/>
  <c r="QTF22" i="28" s="1"/>
  <c r="QSZ22" i="28" s="1"/>
  <c r="QST22" i="28" s="1"/>
  <c r="QSN22" i="28" s="1"/>
  <c r="QSH22" i="28" s="1"/>
  <c r="QSB22" i="28" s="1"/>
  <c r="QRV22" i="28" s="1"/>
  <c r="QRP22" i="28" s="1"/>
  <c r="QRJ22" i="28" s="1"/>
  <c r="QRD22" i="28" s="1"/>
  <c r="QQX22" i="28" s="1"/>
  <c r="QQR22" i="28" s="1"/>
  <c r="QQL22" i="28" s="1"/>
  <c r="QQF22" i="28" s="1"/>
  <c r="QPZ22" i="28" s="1"/>
  <c r="QPT22" i="28" s="1"/>
  <c r="QPN22" i="28" s="1"/>
  <c r="QPH22" i="28" s="1"/>
  <c r="QPB22" i="28" s="1"/>
  <c r="QOV22" i="28" s="1"/>
  <c r="QOP22" i="28" s="1"/>
  <c r="QOJ22" i="28" s="1"/>
  <c r="QOD22" i="28" s="1"/>
  <c r="QNX22" i="28" s="1"/>
  <c r="QNR22" i="28" s="1"/>
  <c r="QNL22" i="28" s="1"/>
  <c r="QNF22" i="28" s="1"/>
  <c r="QMZ22" i="28" s="1"/>
  <c r="QMT22" i="28" s="1"/>
  <c r="QMN22" i="28" s="1"/>
  <c r="QMH22" i="28" s="1"/>
  <c r="QMB22" i="28" s="1"/>
  <c r="QLV22" i="28" s="1"/>
  <c r="QLP22" i="28" s="1"/>
  <c r="QLJ22" i="28" s="1"/>
  <c r="QLD22" i="28" s="1"/>
  <c r="QKX22" i="28" s="1"/>
  <c r="QKR22" i="28" s="1"/>
  <c r="QKL22" i="28" s="1"/>
  <c r="QKF22" i="28" s="1"/>
  <c r="QJZ22" i="28" s="1"/>
  <c r="QJT22" i="28" s="1"/>
  <c r="QJN22" i="28" s="1"/>
  <c r="QJH22" i="28" s="1"/>
  <c r="QJB22" i="28" s="1"/>
  <c r="QIV22" i="28" s="1"/>
  <c r="QIP22" i="28" s="1"/>
  <c r="QIJ22" i="28" s="1"/>
  <c r="QID22" i="28" s="1"/>
  <c r="QHX22" i="28" s="1"/>
  <c r="QHR22" i="28" s="1"/>
  <c r="QHL22" i="28" s="1"/>
  <c r="QHF22" i="28" s="1"/>
  <c r="QGZ22" i="28" s="1"/>
  <c r="QGT22" i="28" s="1"/>
  <c r="QGN22" i="28" s="1"/>
  <c r="QGH22" i="28" s="1"/>
  <c r="QGB22" i="28" s="1"/>
  <c r="QFV22" i="28" s="1"/>
  <c r="QFP22" i="28" s="1"/>
  <c r="QFJ22" i="28" s="1"/>
  <c r="QFD22" i="28" s="1"/>
  <c r="QEX22" i="28" s="1"/>
  <c r="QER22" i="28" s="1"/>
  <c r="QEL22" i="28" s="1"/>
  <c r="QEF22" i="28" s="1"/>
  <c r="QDZ22" i="28" s="1"/>
  <c r="QDT22" i="28" s="1"/>
  <c r="QDN22" i="28" s="1"/>
  <c r="QDH22" i="28" s="1"/>
  <c r="QDB22" i="28" s="1"/>
  <c r="QCV22" i="28" s="1"/>
  <c r="QCP22" i="28" s="1"/>
  <c r="QCJ22" i="28" s="1"/>
  <c r="QCD22" i="28" s="1"/>
  <c r="QBX22" i="28" s="1"/>
  <c r="QBR22" i="28" s="1"/>
  <c r="QBL22" i="28" s="1"/>
  <c r="QBF22" i="28" s="1"/>
  <c r="QAZ22" i="28" s="1"/>
  <c r="QAT22" i="28" s="1"/>
  <c r="QAN22" i="28" s="1"/>
  <c r="QAH22" i="28" s="1"/>
  <c r="QAB22" i="28" s="1"/>
  <c r="PZV22" i="28" s="1"/>
  <c r="PZP22" i="28" s="1"/>
  <c r="PZJ22" i="28" s="1"/>
  <c r="PZD22" i="28" s="1"/>
  <c r="PYX22" i="28" s="1"/>
  <c r="PYR22" i="28" s="1"/>
  <c r="PYL22" i="28" s="1"/>
  <c r="PYF22" i="28" s="1"/>
  <c r="PXZ22" i="28" s="1"/>
  <c r="PXT22" i="28" s="1"/>
  <c r="PXN22" i="28" s="1"/>
  <c r="PXH22" i="28" s="1"/>
  <c r="PXB22" i="28" s="1"/>
  <c r="PWV22" i="28" s="1"/>
  <c r="PWP22" i="28" s="1"/>
  <c r="PWJ22" i="28" s="1"/>
  <c r="PWD22" i="28" s="1"/>
  <c r="PVX22" i="28" s="1"/>
  <c r="PVR22" i="28" s="1"/>
  <c r="PVL22" i="28" s="1"/>
  <c r="PVF22" i="28" s="1"/>
  <c r="PUZ22" i="28" s="1"/>
  <c r="PUT22" i="28" s="1"/>
  <c r="PUN22" i="28" s="1"/>
  <c r="PUH22" i="28" s="1"/>
  <c r="PUB22" i="28" s="1"/>
  <c r="PTV22" i="28" s="1"/>
  <c r="PTP22" i="28" s="1"/>
  <c r="PTJ22" i="28" s="1"/>
  <c r="PTD22" i="28" s="1"/>
  <c r="PSX22" i="28" s="1"/>
  <c r="PSR22" i="28" s="1"/>
  <c r="PSL22" i="28" s="1"/>
  <c r="PSF22" i="28" s="1"/>
  <c r="PRZ22" i="28" s="1"/>
  <c r="PRT22" i="28" s="1"/>
  <c r="PRN22" i="28" s="1"/>
  <c r="PRH22" i="28" s="1"/>
  <c r="PRB22" i="28" s="1"/>
  <c r="PQV22" i="28" s="1"/>
  <c r="PQP22" i="28" s="1"/>
  <c r="PQJ22" i="28" s="1"/>
  <c r="PQD22" i="28" s="1"/>
  <c r="PPX22" i="28" s="1"/>
  <c r="PPR22" i="28" s="1"/>
  <c r="PPL22" i="28" s="1"/>
  <c r="PPF22" i="28" s="1"/>
  <c r="POZ22" i="28" s="1"/>
  <c r="POT22" i="28" s="1"/>
  <c r="PON22" i="28" s="1"/>
  <c r="POH22" i="28" s="1"/>
  <c r="POB22" i="28" s="1"/>
  <c r="PNV22" i="28" s="1"/>
  <c r="PNP22" i="28" s="1"/>
  <c r="PNJ22" i="28" s="1"/>
  <c r="PND22" i="28" s="1"/>
  <c r="PMX22" i="28" s="1"/>
  <c r="PMR22" i="28" s="1"/>
  <c r="PML22" i="28" s="1"/>
  <c r="PMF22" i="28" s="1"/>
  <c r="PLZ22" i="28" s="1"/>
  <c r="PLT22" i="28" s="1"/>
  <c r="PLN22" i="28" s="1"/>
  <c r="PLH22" i="28" s="1"/>
  <c r="PLB22" i="28" s="1"/>
  <c r="PKV22" i="28" s="1"/>
  <c r="PKP22" i="28" s="1"/>
  <c r="PKJ22" i="28" s="1"/>
  <c r="PKD22" i="28" s="1"/>
  <c r="PJX22" i="28" s="1"/>
  <c r="PJR22" i="28" s="1"/>
  <c r="PJL22" i="28" s="1"/>
  <c r="PJF22" i="28" s="1"/>
  <c r="PIZ22" i="28" s="1"/>
  <c r="PIT22" i="28" s="1"/>
  <c r="PIN22" i="28" s="1"/>
  <c r="PIH22" i="28" s="1"/>
  <c r="PIB22" i="28" s="1"/>
  <c r="PHV22" i="28" s="1"/>
  <c r="PHP22" i="28" s="1"/>
  <c r="PHJ22" i="28" s="1"/>
  <c r="PHD22" i="28" s="1"/>
  <c r="PGX22" i="28" s="1"/>
  <c r="PGR22" i="28" s="1"/>
  <c r="PGL22" i="28" s="1"/>
  <c r="PGF22" i="28" s="1"/>
  <c r="PFZ22" i="28" s="1"/>
  <c r="PFT22" i="28" s="1"/>
  <c r="PFN22" i="28" s="1"/>
  <c r="PFH22" i="28" s="1"/>
  <c r="PFB22" i="28" s="1"/>
  <c r="PEV22" i="28" s="1"/>
  <c r="PEP22" i="28" s="1"/>
  <c r="PEJ22" i="28" s="1"/>
  <c r="PED22" i="28" s="1"/>
  <c r="PDX22" i="28" s="1"/>
  <c r="PDR22" i="28" s="1"/>
  <c r="PDL22" i="28" s="1"/>
  <c r="PDF22" i="28" s="1"/>
  <c r="PCZ22" i="28" s="1"/>
  <c r="PCT22" i="28" s="1"/>
  <c r="PCN22" i="28" s="1"/>
  <c r="PCH22" i="28" s="1"/>
  <c r="PCB22" i="28" s="1"/>
  <c r="PBV22" i="28" s="1"/>
  <c r="PBP22" i="28" s="1"/>
  <c r="PBJ22" i="28" s="1"/>
  <c r="PBD22" i="28" s="1"/>
  <c r="PAX22" i="28" s="1"/>
  <c r="PAR22" i="28" s="1"/>
  <c r="PAL22" i="28" s="1"/>
  <c r="PAF22" i="28" s="1"/>
  <c r="OZZ22" i="28" s="1"/>
  <c r="OZT22" i="28" s="1"/>
  <c r="OZN22" i="28" s="1"/>
  <c r="OZH22" i="28" s="1"/>
  <c r="OZB22" i="28" s="1"/>
  <c r="OYV22" i="28" s="1"/>
  <c r="OYP22" i="28" s="1"/>
  <c r="OYJ22" i="28" s="1"/>
  <c r="OYD22" i="28" s="1"/>
  <c r="OXX22" i="28" s="1"/>
  <c r="OXR22" i="28" s="1"/>
  <c r="OXL22" i="28" s="1"/>
  <c r="OXF22" i="28" s="1"/>
  <c r="OWZ22" i="28" s="1"/>
  <c r="OWT22" i="28" s="1"/>
  <c r="OWN22" i="28" s="1"/>
  <c r="OWH22" i="28" s="1"/>
  <c r="OWB22" i="28" s="1"/>
  <c r="OVV22" i="28" s="1"/>
  <c r="OVP22" i="28" s="1"/>
  <c r="OVJ22" i="28" s="1"/>
  <c r="OVD22" i="28" s="1"/>
  <c r="OUX22" i="28" s="1"/>
  <c r="OUR22" i="28" s="1"/>
  <c r="OUL22" i="28" s="1"/>
  <c r="OUF22" i="28" s="1"/>
  <c r="OTZ22" i="28" s="1"/>
  <c r="OTT22" i="28" s="1"/>
  <c r="OTN22" i="28" s="1"/>
  <c r="OTH22" i="28" s="1"/>
  <c r="OTB22" i="28" s="1"/>
  <c r="OSV22" i="28" s="1"/>
  <c r="OSP22" i="28" s="1"/>
  <c r="OSJ22" i="28" s="1"/>
  <c r="OSD22" i="28" s="1"/>
  <c r="ORX22" i="28" s="1"/>
  <c r="ORR22" i="28" s="1"/>
  <c r="ORL22" i="28" s="1"/>
  <c r="ORF22" i="28" s="1"/>
  <c r="OQZ22" i="28" s="1"/>
  <c r="OQT22" i="28" s="1"/>
  <c r="OQN22" i="28" s="1"/>
  <c r="OQH22" i="28" s="1"/>
  <c r="OQB22" i="28" s="1"/>
  <c r="OPV22" i="28" s="1"/>
  <c r="OPP22" i="28" s="1"/>
  <c r="OPJ22" i="28" s="1"/>
  <c r="OPD22" i="28" s="1"/>
  <c r="OOX22" i="28" s="1"/>
  <c r="OOR22" i="28" s="1"/>
  <c r="OOL22" i="28" s="1"/>
  <c r="OOF22" i="28" s="1"/>
  <c r="ONZ22" i="28" s="1"/>
  <c r="ONT22" i="28" s="1"/>
  <c r="ONN22" i="28" s="1"/>
  <c r="ONH22" i="28" s="1"/>
  <c r="ONB22" i="28" s="1"/>
  <c r="OMV22" i="28" s="1"/>
  <c r="OMP22" i="28" s="1"/>
  <c r="OMJ22" i="28" s="1"/>
  <c r="OMD22" i="28" s="1"/>
  <c r="OLX22" i="28" s="1"/>
  <c r="OLR22" i="28" s="1"/>
  <c r="OLL22" i="28" s="1"/>
  <c r="OLF22" i="28" s="1"/>
  <c r="OKZ22" i="28" s="1"/>
  <c r="OKT22" i="28" s="1"/>
  <c r="OKN22" i="28" s="1"/>
  <c r="OKH22" i="28" s="1"/>
  <c r="OKB22" i="28" s="1"/>
  <c r="OJV22" i="28" s="1"/>
  <c r="OJP22" i="28" s="1"/>
  <c r="OJJ22" i="28" s="1"/>
  <c r="OJD22" i="28" s="1"/>
  <c r="OIX22" i="28" s="1"/>
  <c r="OIR22" i="28" s="1"/>
  <c r="OIL22" i="28" s="1"/>
  <c r="OIF22" i="28" s="1"/>
  <c r="OHZ22" i="28" s="1"/>
  <c r="OHT22" i="28" s="1"/>
  <c r="OHN22" i="28" s="1"/>
  <c r="OHH22" i="28" s="1"/>
  <c r="OHB22" i="28" s="1"/>
  <c r="OGV22" i="28" s="1"/>
  <c r="OGP22" i="28" s="1"/>
  <c r="OGJ22" i="28" s="1"/>
  <c r="OGD22" i="28" s="1"/>
  <c r="OFX22" i="28" s="1"/>
  <c r="OFR22" i="28" s="1"/>
  <c r="OFL22" i="28" s="1"/>
  <c r="OFF22" i="28" s="1"/>
  <c r="OEZ22" i="28" s="1"/>
  <c r="OET22" i="28" s="1"/>
  <c r="OEN22" i="28" s="1"/>
  <c r="OEH22" i="28" s="1"/>
  <c r="OEB22" i="28" s="1"/>
  <c r="ODV22" i="28" s="1"/>
  <c r="ODP22" i="28" s="1"/>
  <c r="ODJ22" i="28" s="1"/>
  <c r="ODD22" i="28" s="1"/>
  <c r="OCX22" i="28" s="1"/>
  <c r="OCR22" i="28" s="1"/>
  <c r="OCL22" i="28" s="1"/>
  <c r="OCF22" i="28" s="1"/>
  <c r="OBZ22" i="28" s="1"/>
  <c r="OBT22" i="28" s="1"/>
  <c r="OBN22" i="28" s="1"/>
  <c r="OBH22" i="28" s="1"/>
  <c r="OBB22" i="28" s="1"/>
  <c r="OAV22" i="28" s="1"/>
  <c r="OAP22" i="28" s="1"/>
  <c r="OAJ22" i="28" s="1"/>
  <c r="OAD22" i="28" s="1"/>
  <c r="NZX22" i="28" s="1"/>
  <c r="NZR22" i="28" s="1"/>
  <c r="NZL22" i="28" s="1"/>
  <c r="NZF22" i="28" s="1"/>
  <c r="NYZ22" i="28" s="1"/>
  <c r="NYT22" i="28" s="1"/>
  <c r="NYN22" i="28" s="1"/>
  <c r="NYH22" i="28" s="1"/>
  <c r="NYB22" i="28" s="1"/>
  <c r="NXV22" i="28" s="1"/>
  <c r="NXP22" i="28" s="1"/>
  <c r="NXJ22" i="28" s="1"/>
  <c r="NXD22" i="28" s="1"/>
  <c r="NWX22" i="28" s="1"/>
  <c r="NWR22" i="28" s="1"/>
  <c r="NWL22" i="28" s="1"/>
  <c r="NWF22" i="28" s="1"/>
  <c r="NVZ22" i="28" s="1"/>
  <c r="NVT22" i="28" s="1"/>
  <c r="NVN22" i="28" s="1"/>
  <c r="NVH22" i="28" s="1"/>
  <c r="NVB22" i="28" s="1"/>
  <c r="NUV22" i="28" s="1"/>
  <c r="NUP22" i="28" s="1"/>
  <c r="NUJ22" i="28" s="1"/>
  <c r="NUD22" i="28" s="1"/>
  <c r="NTX22" i="28" s="1"/>
  <c r="NTR22" i="28" s="1"/>
  <c r="NTL22" i="28" s="1"/>
  <c r="NTF22" i="28" s="1"/>
  <c r="NSZ22" i="28" s="1"/>
  <c r="NST22" i="28" s="1"/>
  <c r="NSN22" i="28" s="1"/>
  <c r="NSH22" i="28" s="1"/>
  <c r="NSB22" i="28" s="1"/>
  <c r="NRV22" i="28" s="1"/>
  <c r="NRP22" i="28" s="1"/>
  <c r="NRJ22" i="28" s="1"/>
  <c r="NRD22" i="28" s="1"/>
  <c r="NQX22" i="28" s="1"/>
  <c r="NQR22" i="28" s="1"/>
  <c r="NQL22" i="28" s="1"/>
  <c r="NQF22" i="28" s="1"/>
  <c r="NPZ22" i="28" s="1"/>
  <c r="NPT22" i="28" s="1"/>
  <c r="NPN22" i="28" s="1"/>
  <c r="NPH22" i="28" s="1"/>
  <c r="NPB22" i="28" s="1"/>
  <c r="NOV22" i="28" s="1"/>
  <c r="NOP22" i="28" s="1"/>
  <c r="NOJ22" i="28" s="1"/>
  <c r="NOD22" i="28" s="1"/>
  <c r="NNX22" i="28" s="1"/>
  <c r="NNR22" i="28" s="1"/>
  <c r="NNL22" i="28" s="1"/>
  <c r="NNF22" i="28" s="1"/>
  <c r="NMZ22" i="28" s="1"/>
  <c r="NMT22" i="28" s="1"/>
  <c r="NMN22" i="28" s="1"/>
  <c r="NMH22" i="28" s="1"/>
  <c r="NMB22" i="28" s="1"/>
  <c r="NLV22" i="28" s="1"/>
  <c r="NLP22" i="28" s="1"/>
  <c r="NLJ22" i="28" s="1"/>
  <c r="NLD22" i="28" s="1"/>
  <c r="NKX22" i="28" s="1"/>
  <c r="NKR22" i="28" s="1"/>
  <c r="NKL22" i="28" s="1"/>
  <c r="NKF22" i="28" s="1"/>
  <c r="NJZ22" i="28" s="1"/>
  <c r="NJT22" i="28" s="1"/>
  <c r="NJN22" i="28" s="1"/>
  <c r="NJH22" i="28" s="1"/>
  <c r="NJB22" i="28" s="1"/>
  <c r="NIV22" i="28" s="1"/>
  <c r="NIP22" i="28" s="1"/>
  <c r="NIJ22" i="28" s="1"/>
  <c r="NID22" i="28" s="1"/>
  <c r="NHX22" i="28" s="1"/>
  <c r="NHR22" i="28" s="1"/>
  <c r="NHL22" i="28" s="1"/>
  <c r="NHF22" i="28" s="1"/>
  <c r="NGZ22" i="28" s="1"/>
  <c r="NGT22" i="28" s="1"/>
  <c r="NGN22" i="28" s="1"/>
  <c r="NGH22" i="28" s="1"/>
  <c r="NGB22" i="28" s="1"/>
  <c r="NFV22" i="28" s="1"/>
  <c r="NFP22" i="28" s="1"/>
  <c r="NFJ22" i="28" s="1"/>
  <c r="NFD22" i="28" s="1"/>
  <c r="NEX22" i="28" s="1"/>
  <c r="NER22" i="28" s="1"/>
  <c r="NEL22" i="28" s="1"/>
  <c r="NEF22" i="28" s="1"/>
  <c r="NDZ22" i="28" s="1"/>
  <c r="NDT22" i="28" s="1"/>
  <c r="NDN22" i="28" s="1"/>
  <c r="NDH22" i="28" s="1"/>
  <c r="NDB22" i="28" s="1"/>
  <c r="NCV22" i="28" s="1"/>
  <c r="NCP22" i="28" s="1"/>
  <c r="NCJ22" i="28" s="1"/>
  <c r="NCD22" i="28" s="1"/>
  <c r="NBX22" i="28" s="1"/>
  <c r="NBR22" i="28" s="1"/>
  <c r="NBL22" i="28" s="1"/>
  <c r="NBF22" i="28" s="1"/>
  <c r="NAZ22" i="28" s="1"/>
  <c r="NAT22" i="28" s="1"/>
  <c r="NAN22" i="28" s="1"/>
  <c r="NAH22" i="28" s="1"/>
  <c r="NAB22" i="28" s="1"/>
  <c r="MZV22" i="28" s="1"/>
  <c r="MZP22" i="28" s="1"/>
  <c r="MZJ22" i="28" s="1"/>
  <c r="MZD22" i="28" s="1"/>
  <c r="MYX22" i="28" s="1"/>
  <c r="MYR22" i="28" s="1"/>
  <c r="MYL22" i="28" s="1"/>
  <c r="MYF22" i="28" s="1"/>
  <c r="MXZ22" i="28" s="1"/>
  <c r="MXT22" i="28" s="1"/>
  <c r="MXN22" i="28" s="1"/>
  <c r="MXH22" i="28" s="1"/>
  <c r="MXB22" i="28" s="1"/>
  <c r="MWV22" i="28" s="1"/>
  <c r="MWP22" i="28" s="1"/>
  <c r="MWJ22" i="28" s="1"/>
  <c r="MWD22" i="28" s="1"/>
  <c r="MVX22" i="28" s="1"/>
  <c r="MVR22" i="28" s="1"/>
  <c r="MVL22" i="28" s="1"/>
  <c r="MVF22" i="28" s="1"/>
  <c r="MUZ22" i="28" s="1"/>
  <c r="MUT22" i="28" s="1"/>
  <c r="MUN22" i="28" s="1"/>
  <c r="MUH22" i="28" s="1"/>
  <c r="MUB22" i="28" s="1"/>
  <c r="MTV22" i="28" s="1"/>
  <c r="MTP22" i="28" s="1"/>
  <c r="MTJ22" i="28" s="1"/>
  <c r="MTD22" i="28" s="1"/>
  <c r="MSX22" i="28" s="1"/>
  <c r="MSR22" i="28" s="1"/>
  <c r="MSL22" i="28" s="1"/>
  <c r="MSF22" i="28" s="1"/>
  <c r="MRZ22" i="28" s="1"/>
  <c r="MRT22" i="28" s="1"/>
  <c r="MRN22" i="28" s="1"/>
  <c r="MRH22" i="28" s="1"/>
  <c r="MRB22" i="28" s="1"/>
  <c r="MQV22" i="28" s="1"/>
  <c r="MQP22" i="28" s="1"/>
  <c r="MQJ22" i="28" s="1"/>
  <c r="MQD22" i="28" s="1"/>
  <c r="MPX22" i="28" s="1"/>
  <c r="MPR22" i="28" s="1"/>
  <c r="MPL22" i="28" s="1"/>
  <c r="MPF22" i="28" s="1"/>
  <c r="MOZ22" i="28" s="1"/>
  <c r="MOT22" i="28" s="1"/>
  <c r="MON22" i="28" s="1"/>
  <c r="MOH22" i="28" s="1"/>
  <c r="MOB22" i="28" s="1"/>
  <c r="MNV22" i="28" s="1"/>
  <c r="MNP22" i="28" s="1"/>
  <c r="MNJ22" i="28" s="1"/>
  <c r="MND22" i="28" s="1"/>
  <c r="MMX22" i="28" s="1"/>
  <c r="MMR22" i="28" s="1"/>
  <c r="MML22" i="28" s="1"/>
  <c r="MMF22" i="28" s="1"/>
  <c r="MLZ22" i="28" s="1"/>
  <c r="MLT22" i="28" s="1"/>
  <c r="MLN22" i="28" s="1"/>
  <c r="MLH22" i="28" s="1"/>
  <c r="MLB22" i="28" s="1"/>
  <c r="MKV22" i="28" s="1"/>
  <c r="MKP22" i="28" s="1"/>
  <c r="MKJ22" i="28" s="1"/>
  <c r="MKD22" i="28" s="1"/>
  <c r="MJX22" i="28" s="1"/>
  <c r="MJR22" i="28" s="1"/>
  <c r="MJL22" i="28" s="1"/>
  <c r="MJF22" i="28" s="1"/>
  <c r="MIZ22" i="28" s="1"/>
  <c r="MIT22" i="28" s="1"/>
  <c r="MIN22" i="28" s="1"/>
  <c r="MIH22" i="28" s="1"/>
  <c r="MIB22" i="28" s="1"/>
  <c r="MHV22" i="28" s="1"/>
  <c r="MHP22" i="28" s="1"/>
  <c r="MHJ22" i="28" s="1"/>
  <c r="MHD22" i="28" s="1"/>
  <c r="MGX22" i="28" s="1"/>
  <c r="MGR22" i="28" s="1"/>
  <c r="MGL22" i="28" s="1"/>
  <c r="MGF22" i="28" s="1"/>
  <c r="MFZ22" i="28" s="1"/>
  <c r="MFT22" i="28" s="1"/>
  <c r="MFN22" i="28" s="1"/>
  <c r="MFH22" i="28" s="1"/>
  <c r="MFB22" i="28" s="1"/>
  <c r="MEV22" i="28" s="1"/>
  <c r="MEP22" i="28" s="1"/>
  <c r="MEJ22" i="28" s="1"/>
  <c r="MED22" i="28" s="1"/>
  <c r="MDX22" i="28" s="1"/>
  <c r="MDR22" i="28" s="1"/>
  <c r="MDL22" i="28" s="1"/>
  <c r="MDF22" i="28" s="1"/>
  <c r="MCZ22" i="28" s="1"/>
  <c r="MCT22" i="28" s="1"/>
  <c r="MCN22" i="28" s="1"/>
  <c r="MCH22" i="28" s="1"/>
  <c r="MCB22" i="28" s="1"/>
  <c r="MBV22" i="28" s="1"/>
  <c r="MBP22" i="28" s="1"/>
  <c r="MBJ22" i="28" s="1"/>
  <c r="MBD22" i="28" s="1"/>
  <c r="MAX22" i="28" s="1"/>
  <c r="MAR22" i="28" s="1"/>
  <c r="MAL22" i="28" s="1"/>
  <c r="MAF22" i="28" s="1"/>
  <c r="LZZ22" i="28" s="1"/>
  <c r="LZT22" i="28" s="1"/>
  <c r="LZN22" i="28" s="1"/>
  <c r="LZH22" i="28" s="1"/>
  <c r="LZB22" i="28" s="1"/>
  <c r="LYV22" i="28" s="1"/>
  <c r="LYP22" i="28" s="1"/>
  <c r="LYJ22" i="28" s="1"/>
  <c r="LYD22" i="28" s="1"/>
  <c r="LXX22" i="28" s="1"/>
  <c r="LXR22" i="28" s="1"/>
  <c r="LXL22" i="28" s="1"/>
  <c r="LXF22" i="28" s="1"/>
  <c r="LWZ22" i="28" s="1"/>
  <c r="LWT22" i="28" s="1"/>
  <c r="LWN22" i="28" s="1"/>
  <c r="LWH22" i="28" s="1"/>
  <c r="LWB22" i="28" s="1"/>
  <c r="LVV22" i="28" s="1"/>
  <c r="LVP22" i="28" s="1"/>
  <c r="LVJ22" i="28" s="1"/>
  <c r="LVD22" i="28" s="1"/>
  <c r="LUX22" i="28" s="1"/>
  <c r="LUR22" i="28" s="1"/>
  <c r="LUL22" i="28" s="1"/>
  <c r="LUF22" i="28" s="1"/>
  <c r="LTZ22" i="28" s="1"/>
  <c r="LTT22" i="28" s="1"/>
  <c r="LTN22" i="28" s="1"/>
  <c r="LTH22" i="28" s="1"/>
  <c r="LTB22" i="28" s="1"/>
  <c r="LSV22" i="28" s="1"/>
  <c r="LSP22" i="28" s="1"/>
  <c r="LSJ22" i="28" s="1"/>
  <c r="LSD22" i="28" s="1"/>
  <c r="LRX22" i="28" s="1"/>
  <c r="LRR22" i="28" s="1"/>
  <c r="LRL22" i="28" s="1"/>
  <c r="LRF22" i="28" s="1"/>
  <c r="LQZ22" i="28" s="1"/>
  <c r="LQT22" i="28" s="1"/>
  <c r="LQN22" i="28" s="1"/>
  <c r="LQH22" i="28" s="1"/>
  <c r="LQB22" i="28" s="1"/>
  <c r="LPV22" i="28" s="1"/>
  <c r="LPP22" i="28" s="1"/>
  <c r="LPJ22" i="28" s="1"/>
  <c r="LPD22" i="28" s="1"/>
  <c r="LOX22" i="28" s="1"/>
  <c r="LOR22" i="28" s="1"/>
  <c r="LOL22" i="28" s="1"/>
  <c r="LOF22" i="28" s="1"/>
  <c r="LNZ22" i="28" s="1"/>
  <c r="LNT22" i="28" s="1"/>
  <c r="LNN22" i="28" s="1"/>
  <c r="LNH22" i="28" s="1"/>
  <c r="LNB22" i="28" s="1"/>
  <c r="LMV22" i="28" s="1"/>
  <c r="LMP22" i="28" s="1"/>
  <c r="LMJ22" i="28" s="1"/>
  <c r="LMD22" i="28" s="1"/>
  <c r="LLX22" i="28" s="1"/>
  <c r="LLR22" i="28" s="1"/>
  <c r="LLL22" i="28" s="1"/>
  <c r="LLF22" i="28" s="1"/>
  <c r="LKZ22" i="28" s="1"/>
  <c r="LKT22" i="28" s="1"/>
  <c r="LKN22" i="28" s="1"/>
  <c r="LKH22" i="28" s="1"/>
  <c r="LKB22" i="28" s="1"/>
  <c r="LJV22" i="28" s="1"/>
  <c r="LJP22" i="28" s="1"/>
  <c r="LJJ22" i="28" s="1"/>
  <c r="LJD22" i="28" s="1"/>
  <c r="LIX22" i="28" s="1"/>
  <c r="LIR22" i="28" s="1"/>
  <c r="LIL22" i="28" s="1"/>
  <c r="LIF22" i="28" s="1"/>
  <c r="LHZ22" i="28" s="1"/>
  <c r="LHT22" i="28" s="1"/>
  <c r="LHN22" i="28" s="1"/>
  <c r="LHH22" i="28" s="1"/>
  <c r="LHB22" i="28" s="1"/>
  <c r="LGV22" i="28" s="1"/>
  <c r="LGP22" i="28" s="1"/>
  <c r="LGJ22" i="28" s="1"/>
  <c r="LGD22" i="28" s="1"/>
  <c r="LFX22" i="28" s="1"/>
  <c r="LFR22" i="28" s="1"/>
  <c r="LFL22" i="28" s="1"/>
  <c r="LFF22" i="28" s="1"/>
  <c r="LEZ22" i="28" s="1"/>
  <c r="LET22" i="28" s="1"/>
  <c r="LEN22" i="28" s="1"/>
  <c r="LEH22" i="28" s="1"/>
  <c r="LEB22" i="28" s="1"/>
  <c r="LDV22" i="28" s="1"/>
  <c r="LDP22" i="28" s="1"/>
  <c r="LDJ22" i="28" s="1"/>
  <c r="LDD22" i="28" s="1"/>
  <c r="LCX22" i="28" s="1"/>
  <c r="LCR22" i="28" s="1"/>
  <c r="LCL22" i="28" s="1"/>
  <c r="LCF22" i="28" s="1"/>
  <c r="LBZ22" i="28" s="1"/>
  <c r="LBT22" i="28" s="1"/>
  <c r="LBN22" i="28" s="1"/>
  <c r="LBH22" i="28" s="1"/>
  <c r="LBB22" i="28" s="1"/>
  <c r="LAV22" i="28" s="1"/>
  <c r="LAP22" i="28" s="1"/>
  <c r="LAJ22" i="28" s="1"/>
  <c r="LAD22" i="28" s="1"/>
  <c r="KZX22" i="28" s="1"/>
  <c r="KZR22" i="28" s="1"/>
  <c r="KZL22" i="28" s="1"/>
  <c r="KZF22" i="28" s="1"/>
  <c r="KYZ22" i="28" s="1"/>
  <c r="KYT22" i="28" s="1"/>
  <c r="KYN22" i="28" s="1"/>
  <c r="KYH22" i="28" s="1"/>
  <c r="KYB22" i="28" s="1"/>
  <c r="KXV22" i="28" s="1"/>
  <c r="KXP22" i="28" s="1"/>
  <c r="KXJ22" i="28" s="1"/>
  <c r="KXD22" i="28" s="1"/>
  <c r="KWX22" i="28" s="1"/>
  <c r="KWR22" i="28" s="1"/>
  <c r="KWL22" i="28" s="1"/>
  <c r="KWF22" i="28" s="1"/>
  <c r="KVZ22" i="28" s="1"/>
  <c r="KVT22" i="28" s="1"/>
  <c r="KVN22" i="28" s="1"/>
  <c r="KVH22" i="28" s="1"/>
  <c r="KVB22" i="28" s="1"/>
  <c r="KUV22" i="28" s="1"/>
  <c r="KUP22" i="28" s="1"/>
  <c r="KUJ22" i="28" s="1"/>
  <c r="KUD22" i="28" s="1"/>
  <c r="KTX22" i="28" s="1"/>
  <c r="KTR22" i="28" s="1"/>
  <c r="KTL22" i="28" s="1"/>
  <c r="KTF22" i="28" s="1"/>
  <c r="KSZ22" i="28" s="1"/>
  <c r="KST22" i="28" s="1"/>
  <c r="KSN22" i="28" s="1"/>
  <c r="KSH22" i="28" s="1"/>
  <c r="KSB22" i="28" s="1"/>
  <c r="KRV22" i="28" s="1"/>
  <c r="KRP22" i="28" s="1"/>
  <c r="KRJ22" i="28" s="1"/>
  <c r="KRD22" i="28" s="1"/>
  <c r="KQX22" i="28" s="1"/>
  <c r="KQR22" i="28" s="1"/>
  <c r="KQL22" i="28" s="1"/>
  <c r="KQF22" i="28" s="1"/>
  <c r="KPZ22" i="28" s="1"/>
  <c r="KPT22" i="28" s="1"/>
  <c r="KPN22" i="28" s="1"/>
  <c r="KPH22" i="28" s="1"/>
  <c r="KPB22" i="28" s="1"/>
  <c r="KOV22" i="28" s="1"/>
  <c r="KOP22" i="28" s="1"/>
  <c r="KOJ22" i="28" s="1"/>
  <c r="KOD22" i="28" s="1"/>
  <c r="KNX22" i="28" s="1"/>
  <c r="KNR22" i="28" s="1"/>
  <c r="KNL22" i="28" s="1"/>
  <c r="KNF22" i="28" s="1"/>
  <c r="KMZ22" i="28" s="1"/>
  <c r="KMT22" i="28" s="1"/>
  <c r="KMN22" i="28" s="1"/>
  <c r="KMH22" i="28" s="1"/>
  <c r="KMB22" i="28" s="1"/>
  <c r="KLV22" i="28" s="1"/>
  <c r="KLP22" i="28" s="1"/>
  <c r="KLJ22" i="28" s="1"/>
  <c r="KLD22" i="28" s="1"/>
  <c r="KKX22" i="28" s="1"/>
  <c r="KKR22" i="28" s="1"/>
  <c r="KKL22" i="28" s="1"/>
  <c r="KKF22" i="28" s="1"/>
  <c r="KJZ22" i="28" s="1"/>
  <c r="KJT22" i="28" s="1"/>
  <c r="KJN22" i="28" s="1"/>
  <c r="KJH22" i="28" s="1"/>
  <c r="KJB22" i="28" s="1"/>
  <c r="KIV22" i="28" s="1"/>
  <c r="KIP22" i="28" s="1"/>
  <c r="KIJ22" i="28" s="1"/>
  <c r="KID22" i="28" s="1"/>
  <c r="KHX22" i="28" s="1"/>
  <c r="KHR22" i="28" s="1"/>
  <c r="KHL22" i="28" s="1"/>
  <c r="KHF22" i="28" s="1"/>
  <c r="KGZ22" i="28" s="1"/>
  <c r="KGT22" i="28" s="1"/>
  <c r="KGN22" i="28" s="1"/>
  <c r="KGH22" i="28" s="1"/>
  <c r="KGB22" i="28" s="1"/>
  <c r="KFV22" i="28" s="1"/>
  <c r="KFP22" i="28" s="1"/>
  <c r="KFJ22" i="28" s="1"/>
  <c r="KFD22" i="28" s="1"/>
  <c r="KEX22" i="28" s="1"/>
  <c r="KER22" i="28" s="1"/>
  <c r="KEL22" i="28" s="1"/>
  <c r="KEF22" i="28" s="1"/>
  <c r="KDZ22" i="28" s="1"/>
  <c r="KDT22" i="28" s="1"/>
  <c r="KDN22" i="28" s="1"/>
  <c r="KDH22" i="28" s="1"/>
  <c r="KDB22" i="28" s="1"/>
  <c r="KCV22" i="28" s="1"/>
  <c r="KCP22" i="28" s="1"/>
  <c r="KCJ22" i="28" s="1"/>
  <c r="KCD22" i="28" s="1"/>
  <c r="KBX22" i="28" s="1"/>
  <c r="KBR22" i="28" s="1"/>
  <c r="KBL22" i="28" s="1"/>
  <c r="KBF22" i="28" s="1"/>
  <c r="KAZ22" i="28" s="1"/>
  <c r="KAT22" i="28" s="1"/>
  <c r="KAN22" i="28" s="1"/>
  <c r="KAH22" i="28" s="1"/>
  <c r="KAB22" i="28" s="1"/>
  <c r="JZV22" i="28" s="1"/>
  <c r="JZP22" i="28" s="1"/>
  <c r="JZJ22" i="28" s="1"/>
  <c r="JZD22" i="28" s="1"/>
  <c r="JYX22" i="28" s="1"/>
  <c r="JYR22" i="28" s="1"/>
  <c r="JYL22" i="28" s="1"/>
  <c r="JYF22" i="28" s="1"/>
  <c r="JXZ22" i="28" s="1"/>
  <c r="JXT22" i="28" s="1"/>
  <c r="JXN22" i="28" s="1"/>
  <c r="JXH22" i="28" s="1"/>
  <c r="JXB22" i="28" s="1"/>
  <c r="JWV22" i="28" s="1"/>
  <c r="JWP22" i="28" s="1"/>
  <c r="JWJ22" i="28" s="1"/>
  <c r="JWD22" i="28" s="1"/>
  <c r="JVX22" i="28" s="1"/>
  <c r="JVR22" i="28" s="1"/>
  <c r="JVL22" i="28" s="1"/>
  <c r="JVF22" i="28" s="1"/>
  <c r="JUZ22" i="28" s="1"/>
  <c r="JUT22" i="28" s="1"/>
  <c r="JUN22" i="28" s="1"/>
  <c r="JUH22" i="28" s="1"/>
  <c r="JUB22" i="28" s="1"/>
  <c r="JTV22" i="28" s="1"/>
  <c r="JTP22" i="28" s="1"/>
  <c r="JTJ22" i="28" s="1"/>
  <c r="JTD22" i="28" s="1"/>
  <c r="JSX22" i="28" s="1"/>
  <c r="JSR22" i="28" s="1"/>
  <c r="JSL22" i="28" s="1"/>
  <c r="JSF22" i="28" s="1"/>
  <c r="JRZ22" i="28" s="1"/>
  <c r="JRT22" i="28" s="1"/>
  <c r="JRN22" i="28" s="1"/>
  <c r="JRH22" i="28" s="1"/>
  <c r="JRB22" i="28" s="1"/>
  <c r="JQV22" i="28" s="1"/>
  <c r="JQP22" i="28" s="1"/>
  <c r="JQJ22" i="28" s="1"/>
  <c r="JQD22" i="28" s="1"/>
  <c r="JPX22" i="28" s="1"/>
  <c r="JPR22" i="28" s="1"/>
  <c r="JPL22" i="28" s="1"/>
  <c r="JPF22" i="28" s="1"/>
  <c r="JOZ22" i="28" s="1"/>
  <c r="JOT22" i="28" s="1"/>
  <c r="JON22" i="28" s="1"/>
  <c r="JOH22" i="28" s="1"/>
  <c r="JOB22" i="28" s="1"/>
  <c r="JNV22" i="28" s="1"/>
  <c r="JNP22" i="28" s="1"/>
  <c r="JNJ22" i="28" s="1"/>
  <c r="JND22" i="28" s="1"/>
  <c r="JMX22" i="28" s="1"/>
  <c r="JMR22" i="28" s="1"/>
  <c r="JML22" i="28" s="1"/>
  <c r="JMF22" i="28" s="1"/>
  <c r="JLZ22" i="28" s="1"/>
  <c r="JLT22" i="28" s="1"/>
  <c r="JLN22" i="28" s="1"/>
  <c r="JLH22" i="28" s="1"/>
  <c r="JLB22" i="28" s="1"/>
  <c r="JKV22" i="28" s="1"/>
  <c r="JKP22" i="28" s="1"/>
  <c r="JKJ22" i="28" s="1"/>
  <c r="JKD22" i="28" s="1"/>
  <c r="JJX22" i="28" s="1"/>
  <c r="JJR22" i="28" s="1"/>
  <c r="JJL22" i="28" s="1"/>
  <c r="JJF22" i="28" s="1"/>
  <c r="JIZ22" i="28" s="1"/>
  <c r="JIT22" i="28" s="1"/>
  <c r="JIN22" i="28" s="1"/>
  <c r="JIH22" i="28" s="1"/>
  <c r="JIB22" i="28" s="1"/>
  <c r="JHV22" i="28" s="1"/>
  <c r="JHP22" i="28" s="1"/>
  <c r="JHJ22" i="28" s="1"/>
  <c r="JHD22" i="28" s="1"/>
  <c r="JGX22" i="28" s="1"/>
  <c r="JGR22" i="28" s="1"/>
  <c r="JGL22" i="28" s="1"/>
  <c r="JGF22" i="28" s="1"/>
  <c r="JFZ22" i="28" s="1"/>
  <c r="JFT22" i="28" s="1"/>
  <c r="JFN22" i="28" s="1"/>
  <c r="JFH22" i="28" s="1"/>
  <c r="JFB22" i="28" s="1"/>
  <c r="JEV22" i="28" s="1"/>
  <c r="JEP22" i="28" s="1"/>
  <c r="JEJ22" i="28" s="1"/>
  <c r="JED22" i="28" s="1"/>
  <c r="JDX22" i="28" s="1"/>
  <c r="JDR22" i="28" s="1"/>
  <c r="JDL22" i="28" s="1"/>
  <c r="JDF22" i="28" s="1"/>
  <c r="JCZ22" i="28" s="1"/>
  <c r="JCT22" i="28" s="1"/>
  <c r="JCN22" i="28" s="1"/>
  <c r="JCH22" i="28" s="1"/>
  <c r="JCB22" i="28" s="1"/>
  <c r="JBV22" i="28" s="1"/>
  <c r="JBP22" i="28" s="1"/>
  <c r="JBJ22" i="28" s="1"/>
  <c r="JBD22" i="28" s="1"/>
  <c r="JAX22" i="28" s="1"/>
  <c r="JAR22" i="28" s="1"/>
  <c r="JAL22" i="28" s="1"/>
  <c r="JAF22" i="28" s="1"/>
  <c r="IZZ22" i="28" s="1"/>
  <c r="IZT22" i="28" s="1"/>
  <c r="IZN22" i="28" s="1"/>
  <c r="IZH22" i="28" s="1"/>
  <c r="IZB22" i="28" s="1"/>
  <c r="IYV22" i="28" s="1"/>
  <c r="IYP22" i="28" s="1"/>
  <c r="IYJ22" i="28" s="1"/>
  <c r="IYD22" i="28" s="1"/>
  <c r="IXX22" i="28" s="1"/>
  <c r="IXR22" i="28" s="1"/>
  <c r="IXL22" i="28" s="1"/>
  <c r="IXF22" i="28" s="1"/>
  <c r="IWZ22" i="28" s="1"/>
  <c r="IWT22" i="28" s="1"/>
  <c r="IWN22" i="28" s="1"/>
  <c r="IWH22" i="28" s="1"/>
  <c r="IWB22" i="28" s="1"/>
  <c r="IVV22" i="28" s="1"/>
  <c r="IVP22" i="28" s="1"/>
  <c r="IVJ22" i="28" s="1"/>
  <c r="IVD22" i="28" s="1"/>
  <c r="IUX22" i="28" s="1"/>
  <c r="IUR22" i="28" s="1"/>
  <c r="IUL22" i="28" s="1"/>
  <c r="IUF22" i="28" s="1"/>
  <c r="ITZ22" i="28" s="1"/>
  <c r="ITT22" i="28" s="1"/>
  <c r="ITN22" i="28" s="1"/>
  <c r="ITH22" i="28" s="1"/>
  <c r="ITB22" i="28" s="1"/>
  <c r="ISV22" i="28" s="1"/>
  <c r="ISP22" i="28" s="1"/>
  <c r="ISJ22" i="28" s="1"/>
  <c r="ISD22" i="28" s="1"/>
  <c r="IRX22" i="28" s="1"/>
  <c r="IRR22" i="28" s="1"/>
  <c r="IRL22" i="28" s="1"/>
  <c r="IRF22" i="28" s="1"/>
  <c r="IQZ22" i="28" s="1"/>
  <c r="IQT22" i="28" s="1"/>
  <c r="IQN22" i="28" s="1"/>
  <c r="IQH22" i="28" s="1"/>
  <c r="IQB22" i="28" s="1"/>
  <c r="IPV22" i="28" s="1"/>
  <c r="IPP22" i="28" s="1"/>
  <c r="IPJ22" i="28" s="1"/>
  <c r="IPD22" i="28" s="1"/>
  <c r="IOX22" i="28" s="1"/>
  <c r="IOR22" i="28" s="1"/>
  <c r="IOL22" i="28" s="1"/>
  <c r="IOF22" i="28" s="1"/>
  <c r="INZ22" i="28" s="1"/>
  <c r="INT22" i="28" s="1"/>
  <c r="INN22" i="28" s="1"/>
  <c r="INH22" i="28" s="1"/>
  <c r="INB22" i="28" s="1"/>
  <c r="IMV22" i="28" s="1"/>
  <c r="IMP22" i="28" s="1"/>
  <c r="IMJ22" i="28" s="1"/>
  <c r="IMD22" i="28" s="1"/>
  <c r="ILX22" i="28" s="1"/>
  <c r="ILR22" i="28" s="1"/>
  <c r="ILL22" i="28" s="1"/>
  <c r="ILF22" i="28" s="1"/>
  <c r="IKZ22" i="28" s="1"/>
  <c r="IKT22" i="28" s="1"/>
  <c r="IKN22" i="28" s="1"/>
  <c r="IKH22" i="28" s="1"/>
  <c r="IKB22" i="28" s="1"/>
  <c r="IJV22" i="28" s="1"/>
  <c r="IJP22" i="28" s="1"/>
  <c r="IJJ22" i="28" s="1"/>
  <c r="IJD22" i="28" s="1"/>
  <c r="IIX22" i="28" s="1"/>
  <c r="IIR22" i="28" s="1"/>
  <c r="IIL22" i="28" s="1"/>
  <c r="IIF22" i="28" s="1"/>
  <c r="IHZ22" i="28" s="1"/>
  <c r="IHT22" i="28" s="1"/>
  <c r="IHN22" i="28" s="1"/>
  <c r="IHH22" i="28" s="1"/>
  <c r="IHB22" i="28" s="1"/>
  <c r="IGV22" i="28" s="1"/>
  <c r="IGP22" i="28" s="1"/>
  <c r="IGJ22" i="28" s="1"/>
  <c r="IGD22" i="28" s="1"/>
  <c r="IFX22" i="28" s="1"/>
  <c r="IFR22" i="28" s="1"/>
  <c r="IFL22" i="28" s="1"/>
  <c r="IFF22" i="28" s="1"/>
  <c r="IEZ22" i="28" s="1"/>
  <c r="IET22" i="28" s="1"/>
  <c r="IEN22" i="28" s="1"/>
  <c r="IEH22" i="28" s="1"/>
  <c r="IEB22" i="28" s="1"/>
  <c r="IDV22" i="28" s="1"/>
  <c r="IDP22" i="28" s="1"/>
  <c r="IDJ22" i="28" s="1"/>
  <c r="IDD22" i="28" s="1"/>
  <c r="ICX22" i="28" s="1"/>
  <c r="ICR22" i="28" s="1"/>
  <c r="ICL22" i="28" s="1"/>
  <c r="ICF22" i="28" s="1"/>
  <c r="IBZ22" i="28" s="1"/>
  <c r="IBT22" i="28" s="1"/>
  <c r="IBN22" i="28" s="1"/>
  <c r="IBH22" i="28" s="1"/>
  <c r="IBB22" i="28" s="1"/>
  <c r="IAV22" i="28" s="1"/>
  <c r="IAP22" i="28" s="1"/>
  <c r="IAJ22" i="28" s="1"/>
  <c r="IAD22" i="28" s="1"/>
  <c r="HZX22" i="28" s="1"/>
  <c r="HZR22" i="28" s="1"/>
  <c r="HZL22" i="28" s="1"/>
  <c r="HZF22" i="28" s="1"/>
  <c r="HYZ22" i="28" s="1"/>
  <c r="HYT22" i="28" s="1"/>
  <c r="HYN22" i="28" s="1"/>
  <c r="HYH22" i="28" s="1"/>
  <c r="HYB22" i="28" s="1"/>
  <c r="HXV22" i="28" s="1"/>
  <c r="HXP22" i="28" s="1"/>
  <c r="HXJ22" i="28" s="1"/>
  <c r="HXD22" i="28" s="1"/>
  <c r="HWX22" i="28" s="1"/>
  <c r="HWR22" i="28" s="1"/>
  <c r="HWL22" i="28" s="1"/>
  <c r="HWF22" i="28" s="1"/>
  <c r="HVZ22" i="28" s="1"/>
  <c r="HVT22" i="28" s="1"/>
  <c r="HVN22" i="28" s="1"/>
  <c r="HVH22" i="28" s="1"/>
  <c r="HVB22" i="28" s="1"/>
  <c r="HUV22" i="28" s="1"/>
  <c r="HUP22" i="28" s="1"/>
  <c r="HUJ22" i="28" s="1"/>
  <c r="HUD22" i="28" s="1"/>
  <c r="HTX22" i="28" s="1"/>
  <c r="HTR22" i="28" s="1"/>
  <c r="HTL22" i="28" s="1"/>
  <c r="HTF22" i="28" s="1"/>
  <c r="HSZ22" i="28" s="1"/>
  <c r="HST22" i="28" s="1"/>
  <c r="HSN22" i="28" s="1"/>
  <c r="HSH22" i="28" s="1"/>
  <c r="HSB22" i="28" s="1"/>
  <c r="HRV22" i="28" s="1"/>
  <c r="HRP22" i="28" s="1"/>
  <c r="HRJ22" i="28" s="1"/>
  <c r="HRD22" i="28" s="1"/>
  <c r="HQX22" i="28" s="1"/>
  <c r="HQR22" i="28" s="1"/>
  <c r="HQL22" i="28" s="1"/>
  <c r="HQF22" i="28" s="1"/>
  <c r="HPZ22" i="28" s="1"/>
  <c r="HPT22" i="28" s="1"/>
  <c r="HPN22" i="28" s="1"/>
  <c r="HPH22" i="28" s="1"/>
  <c r="HPB22" i="28" s="1"/>
  <c r="HOV22" i="28" s="1"/>
  <c r="HOP22" i="28" s="1"/>
  <c r="HOJ22" i="28" s="1"/>
  <c r="HOD22" i="28" s="1"/>
  <c r="HNX22" i="28" s="1"/>
  <c r="HNR22" i="28" s="1"/>
  <c r="HNL22" i="28" s="1"/>
  <c r="HNF22" i="28" s="1"/>
  <c r="HMZ22" i="28" s="1"/>
  <c r="HMT22" i="28" s="1"/>
  <c r="HMN22" i="28" s="1"/>
  <c r="HMH22" i="28" s="1"/>
  <c r="HMB22" i="28" s="1"/>
  <c r="HLV22" i="28" s="1"/>
  <c r="HLP22" i="28" s="1"/>
  <c r="HLJ22" i="28" s="1"/>
  <c r="HLD22" i="28" s="1"/>
  <c r="HKX22" i="28" s="1"/>
  <c r="HKR22" i="28" s="1"/>
  <c r="HKL22" i="28" s="1"/>
  <c r="HKF22" i="28" s="1"/>
  <c r="HJZ22" i="28" s="1"/>
  <c r="HJT22" i="28" s="1"/>
  <c r="HJN22" i="28" s="1"/>
  <c r="HJH22" i="28" s="1"/>
  <c r="HJB22" i="28" s="1"/>
  <c r="HIV22" i="28" s="1"/>
  <c r="HIP22" i="28" s="1"/>
  <c r="HIJ22" i="28" s="1"/>
  <c r="HID22" i="28" s="1"/>
  <c r="HHX22" i="28" s="1"/>
  <c r="HHR22" i="28" s="1"/>
  <c r="HHL22" i="28" s="1"/>
  <c r="HHF22" i="28" s="1"/>
  <c r="HGZ22" i="28" s="1"/>
  <c r="HGT22" i="28" s="1"/>
  <c r="HGN22" i="28" s="1"/>
  <c r="HGH22" i="28" s="1"/>
  <c r="HGB22" i="28" s="1"/>
  <c r="HFV22" i="28" s="1"/>
  <c r="HFP22" i="28" s="1"/>
  <c r="HFJ22" i="28" s="1"/>
  <c r="HFD22" i="28" s="1"/>
  <c r="HEX22" i="28" s="1"/>
  <c r="HER22" i="28" s="1"/>
  <c r="HEL22" i="28" s="1"/>
  <c r="HEF22" i="28" s="1"/>
  <c r="HDZ22" i="28" s="1"/>
  <c r="HDT22" i="28" s="1"/>
  <c r="HDN22" i="28" s="1"/>
  <c r="HDH22" i="28" s="1"/>
  <c r="HDB22" i="28" s="1"/>
  <c r="HCV22" i="28" s="1"/>
  <c r="HCP22" i="28" s="1"/>
  <c r="HCJ22" i="28" s="1"/>
  <c r="HCD22" i="28" s="1"/>
  <c r="HBX22" i="28" s="1"/>
  <c r="HBR22" i="28" s="1"/>
  <c r="HBL22" i="28" s="1"/>
  <c r="HBF22" i="28" s="1"/>
  <c r="HAZ22" i="28" s="1"/>
  <c r="HAT22" i="28" s="1"/>
  <c r="HAN22" i="28" s="1"/>
  <c r="HAH22" i="28" s="1"/>
  <c r="HAB22" i="28" s="1"/>
  <c r="GZV22" i="28" s="1"/>
  <c r="GZP22" i="28" s="1"/>
  <c r="GZJ22" i="28" s="1"/>
  <c r="GZD22" i="28" s="1"/>
  <c r="GYX22" i="28" s="1"/>
  <c r="GYR22" i="28" s="1"/>
  <c r="GYL22" i="28" s="1"/>
  <c r="GYF22" i="28" s="1"/>
  <c r="GXZ22" i="28" s="1"/>
  <c r="GXT22" i="28" s="1"/>
  <c r="GXN22" i="28" s="1"/>
  <c r="GXH22" i="28" s="1"/>
  <c r="GXB22" i="28" s="1"/>
  <c r="GWV22" i="28" s="1"/>
  <c r="GWP22" i="28" s="1"/>
  <c r="GWJ22" i="28" s="1"/>
  <c r="GWD22" i="28" s="1"/>
  <c r="GVX22" i="28" s="1"/>
  <c r="GVR22" i="28" s="1"/>
  <c r="GVL22" i="28" s="1"/>
  <c r="GVF22" i="28" s="1"/>
  <c r="GUZ22" i="28" s="1"/>
  <c r="GUT22" i="28" s="1"/>
  <c r="GUN22" i="28" s="1"/>
  <c r="GUH22" i="28" s="1"/>
  <c r="GUB22" i="28" s="1"/>
  <c r="GTV22" i="28" s="1"/>
  <c r="GTP22" i="28" s="1"/>
  <c r="GTJ22" i="28" s="1"/>
  <c r="GTD22" i="28" s="1"/>
  <c r="GSX22" i="28" s="1"/>
  <c r="GSR22" i="28" s="1"/>
  <c r="GSL22" i="28" s="1"/>
  <c r="GSF22" i="28" s="1"/>
  <c r="GRZ22" i="28" s="1"/>
  <c r="GRT22" i="28" s="1"/>
  <c r="GRN22" i="28" s="1"/>
  <c r="GRH22" i="28" s="1"/>
  <c r="GRB22" i="28" s="1"/>
  <c r="GQV22" i="28" s="1"/>
  <c r="GQP22" i="28" s="1"/>
  <c r="GQJ22" i="28" s="1"/>
  <c r="GQD22" i="28" s="1"/>
  <c r="GPX22" i="28" s="1"/>
  <c r="GPR22" i="28" s="1"/>
  <c r="GPL22" i="28" s="1"/>
  <c r="GPF22" i="28" s="1"/>
  <c r="GOZ22" i="28" s="1"/>
  <c r="GOT22" i="28" s="1"/>
  <c r="GON22" i="28" s="1"/>
  <c r="GOH22" i="28" s="1"/>
  <c r="GOB22" i="28" s="1"/>
  <c r="GNV22" i="28" s="1"/>
  <c r="GNP22" i="28" s="1"/>
  <c r="GNJ22" i="28" s="1"/>
  <c r="GND22" i="28" s="1"/>
  <c r="GMX22" i="28" s="1"/>
  <c r="GMR22" i="28" s="1"/>
  <c r="GML22" i="28" s="1"/>
  <c r="GMF22" i="28" s="1"/>
  <c r="GLZ22" i="28" s="1"/>
  <c r="GLT22" i="28" s="1"/>
  <c r="GLN22" i="28" s="1"/>
  <c r="GLH22" i="28" s="1"/>
  <c r="GLB22" i="28" s="1"/>
  <c r="GKV22" i="28" s="1"/>
  <c r="GKP22" i="28" s="1"/>
  <c r="GKJ22" i="28" s="1"/>
  <c r="GKD22" i="28" s="1"/>
  <c r="GJX22" i="28" s="1"/>
  <c r="GJR22" i="28" s="1"/>
  <c r="GJL22" i="28" s="1"/>
  <c r="GJF22" i="28" s="1"/>
  <c r="GIZ22" i="28" s="1"/>
  <c r="GIT22" i="28" s="1"/>
  <c r="GIN22" i="28" s="1"/>
  <c r="GIH22" i="28" s="1"/>
  <c r="GIB22" i="28" s="1"/>
  <c r="GHV22" i="28" s="1"/>
  <c r="GHP22" i="28" s="1"/>
  <c r="GHJ22" i="28" s="1"/>
  <c r="GHD22" i="28" s="1"/>
  <c r="GGX22" i="28" s="1"/>
  <c r="GGR22" i="28" s="1"/>
  <c r="GGL22" i="28" s="1"/>
  <c r="GGF22" i="28" s="1"/>
  <c r="GFZ22" i="28" s="1"/>
  <c r="GFT22" i="28" s="1"/>
  <c r="GFN22" i="28" s="1"/>
  <c r="GFH22" i="28" s="1"/>
  <c r="GFB22" i="28" s="1"/>
  <c r="GEV22" i="28" s="1"/>
  <c r="GEP22" i="28" s="1"/>
  <c r="GEJ22" i="28" s="1"/>
  <c r="GED22" i="28" s="1"/>
  <c r="GDX22" i="28" s="1"/>
  <c r="GDR22" i="28" s="1"/>
  <c r="GDL22" i="28" s="1"/>
  <c r="GDF22" i="28" s="1"/>
  <c r="GCZ22" i="28" s="1"/>
  <c r="GCT22" i="28" s="1"/>
  <c r="GCN22" i="28" s="1"/>
  <c r="GCH22" i="28" s="1"/>
  <c r="GCB22" i="28" s="1"/>
  <c r="GBV22" i="28" s="1"/>
  <c r="GBP22" i="28" s="1"/>
  <c r="GBJ22" i="28" s="1"/>
  <c r="GBD22" i="28" s="1"/>
  <c r="GAX22" i="28" s="1"/>
  <c r="GAR22" i="28" s="1"/>
  <c r="GAL22" i="28" s="1"/>
  <c r="GAF22" i="28" s="1"/>
  <c r="FZZ22" i="28" s="1"/>
  <c r="FZT22" i="28" s="1"/>
  <c r="FZN22" i="28" s="1"/>
  <c r="FZH22" i="28" s="1"/>
  <c r="FZB22" i="28" s="1"/>
  <c r="FYV22" i="28" s="1"/>
  <c r="FYP22" i="28" s="1"/>
  <c r="FYJ22" i="28" s="1"/>
  <c r="FYD22" i="28" s="1"/>
  <c r="FXX22" i="28" s="1"/>
  <c r="FXR22" i="28" s="1"/>
  <c r="FXL22" i="28" s="1"/>
  <c r="FXF22" i="28" s="1"/>
  <c r="FWZ22" i="28" s="1"/>
  <c r="FWT22" i="28" s="1"/>
  <c r="FWN22" i="28" s="1"/>
  <c r="FWH22" i="28" s="1"/>
  <c r="FWB22" i="28" s="1"/>
  <c r="FVV22" i="28" s="1"/>
  <c r="FVP22" i="28" s="1"/>
  <c r="FVJ22" i="28" s="1"/>
  <c r="FVD22" i="28" s="1"/>
  <c r="FUX22" i="28" s="1"/>
  <c r="FUR22" i="28" s="1"/>
  <c r="FUL22" i="28" s="1"/>
  <c r="FUF22" i="28" s="1"/>
  <c r="FTZ22" i="28" s="1"/>
  <c r="FTT22" i="28" s="1"/>
  <c r="FTN22" i="28" s="1"/>
  <c r="FTH22" i="28" s="1"/>
  <c r="FTB22" i="28" s="1"/>
  <c r="FSV22" i="28" s="1"/>
  <c r="FSP22" i="28" s="1"/>
  <c r="FSJ22" i="28" s="1"/>
  <c r="FSD22" i="28" s="1"/>
  <c r="FRX22" i="28" s="1"/>
  <c r="FRR22" i="28" s="1"/>
  <c r="FRL22" i="28" s="1"/>
  <c r="FRF22" i="28" s="1"/>
  <c r="FQZ22" i="28" s="1"/>
  <c r="FQT22" i="28" s="1"/>
  <c r="FQN22" i="28" s="1"/>
  <c r="FQH22" i="28" s="1"/>
  <c r="FQB22" i="28" s="1"/>
  <c r="FPV22" i="28" s="1"/>
  <c r="FPP22" i="28" s="1"/>
  <c r="FPJ22" i="28" s="1"/>
  <c r="FPD22" i="28" s="1"/>
  <c r="FOX22" i="28" s="1"/>
  <c r="FOR22" i="28" s="1"/>
  <c r="FOL22" i="28" s="1"/>
  <c r="FOF22" i="28" s="1"/>
  <c r="FNZ22" i="28" s="1"/>
  <c r="FNT22" i="28" s="1"/>
  <c r="FNN22" i="28" s="1"/>
  <c r="FNH22" i="28" s="1"/>
  <c r="FNB22" i="28" s="1"/>
  <c r="FMV22" i="28" s="1"/>
  <c r="FMP22" i="28" s="1"/>
  <c r="FMJ22" i="28" s="1"/>
  <c r="FMD22" i="28" s="1"/>
  <c r="FLX22" i="28" s="1"/>
  <c r="FLR22" i="28" s="1"/>
  <c r="FLL22" i="28" s="1"/>
  <c r="FLF22" i="28" s="1"/>
  <c r="FKZ22" i="28" s="1"/>
  <c r="FKT22" i="28" s="1"/>
  <c r="FKN22" i="28" s="1"/>
  <c r="FKH22" i="28" s="1"/>
  <c r="FKB22" i="28" s="1"/>
  <c r="FJV22" i="28" s="1"/>
  <c r="FJP22" i="28" s="1"/>
  <c r="FJJ22" i="28" s="1"/>
  <c r="FJD22" i="28" s="1"/>
  <c r="FIX22" i="28" s="1"/>
  <c r="FIR22" i="28" s="1"/>
  <c r="FIL22" i="28" s="1"/>
  <c r="FIF22" i="28" s="1"/>
  <c r="FHZ22" i="28" s="1"/>
  <c r="FHT22" i="28" s="1"/>
  <c r="FHN22" i="28" s="1"/>
  <c r="FHH22" i="28" s="1"/>
  <c r="FHB22" i="28" s="1"/>
  <c r="FGV22" i="28" s="1"/>
  <c r="FGP22" i="28" s="1"/>
  <c r="FGJ22" i="28" s="1"/>
  <c r="FGD22" i="28" s="1"/>
  <c r="FFX22" i="28" s="1"/>
  <c r="FFR22" i="28" s="1"/>
  <c r="FFL22" i="28" s="1"/>
  <c r="FFF22" i="28" s="1"/>
  <c r="FEZ22" i="28" s="1"/>
  <c r="FET22" i="28" s="1"/>
  <c r="FEN22" i="28" s="1"/>
  <c r="FEH22" i="28" s="1"/>
  <c r="FEB22" i="28" s="1"/>
  <c r="FDV22" i="28" s="1"/>
  <c r="FDP22" i="28" s="1"/>
  <c r="FDJ22" i="28" s="1"/>
  <c r="FDD22" i="28" s="1"/>
  <c r="FCX22" i="28" s="1"/>
  <c r="FCR22" i="28" s="1"/>
  <c r="FCL22" i="28" s="1"/>
  <c r="FCF22" i="28" s="1"/>
  <c r="FBZ22" i="28" s="1"/>
  <c r="FBT22" i="28" s="1"/>
  <c r="FBN22" i="28" s="1"/>
  <c r="FBH22" i="28" s="1"/>
  <c r="FBB22" i="28" s="1"/>
  <c r="FAV22" i="28" s="1"/>
  <c r="FAP22" i="28" s="1"/>
  <c r="FAJ22" i="28" s="1"/>
  <c r="FAD22" i="28" s="1"/>
  <c r="EZX22" i="28" s="1"/>
  <c r="EZR22" i="28" s="1"/>
  <c r="EZL22" i="28" s="1"/>
  <c r="EZF22" i="28" s="1"/>
  <c r="EYZ22" i="28" s="1"/>
  <c r="EYT22" i="28" s="1"/>
  <c r="EYN22" i="28" s="1"/>
  <c r="EYH22" i="28" s="1"/>
  <c r="EYB22" i="28" s="1"/>
  <c r="EXV22" i="28" s="1"/>
  <c r="EXP22" i="28" s="1"/>
  <c r="EXJ22" i="28" s="1"/>
  <c r="EXD22" i="28" s="1"/>
  <c r="EWX22" i="28" s="1"/>
  <c r="EWR22" i="28" s="1"/>
  <c r="EWL22" i="28" s="1"/>
  <c r="EWF22" i="28" s="1"/>
  <c r="EVZ22" i="28" s="1"/>
  <c r="EVT22" i="28" s="1"/>
  <c r="EVN22" i="28" s="1"/>
  <c r="EVH22" i="28" s="1"/>
  <c r="EVB22" i="28" s="1"/>
  <c r="EUV22" i="28" s="1"/>
  <c r="EUP22" i="28" s="1"/>
  <c r="EUJ22" i="28" s="1"/>
  <c r="EUD22" i="28" s="1"/>
  <c r="ETX22" i="28" s="1"/>
  <c r="ETR22" i="28" s="1"/>
  <c r="ETL22" i="28" s="1"/>
  <c r="ETF22" i="28" s="1"/>
  <c r="ESZ22" i="28" s="1"/>
  <c r="EST22" i="28" s="1"/>
  <c r="ESN22" i="28" s="1"/>
  <c r="ESH22" i="28" s="1"/>
  <c r="ESB22" i="28" s="1"/>
  <c r="ERV22" i="28" s="1"/>
  <c r="ERP22" i="28" s="1"/>
  <c r="ERJ22" i="28" s="1"/>
  <c r="ERD22" i="28" s="1"/>
  <c r="EQX22" i="28" s="1"/>
  <c r="EQR22" i="28" s="1"/>
  <c r="EQL22" i="28" s="1"/>
  <c r="EQF22" i="28" s="1"/>
  <c r="EPZ22" i="28" s="1"/>
  <c r="EPT22" i="28" s="1"/>
  <c r="EPN22" i="28" s="1"/>
  <c r="EPH22" i="28" s="1"/>
  <c r="EPB22" i="28" s="1"/>
  <c r="EOV22" i="28" s="1"/>
  <c r="EOP22" i="28" s="1"/>
  <c r="EOJ22" i="28" s="1"/>
  <c r="EOD22" i="28" s="1"/>
  <c r="ENX22" i="28" s="1"/>
  <c r="ENR22" i="28" s="1"/>
  <c r="ENL22" i="28" s="1"/>
  <c r="ENF22" i="28" s="1"/>
  <c r="EMZ22" i="28" s="1"/>
  <c r="EMT22" i="28" s="1"/>
  <c r="EMN22" i="28" s="1"/>
  <c r="EMH22" i="28" s="1"/>
  <c r="EMB22" i="28" s="1"/>
  <c r="ELV22" i="28" s="1"/>
  <c r="ELP22" i="28" s="1"/>
  <c r="ELJ22" i="28" s="1"/>
  <c r="ELD22" i="28" s="1"/>
  <c r="EKX22" i="28" s="1"/>
  <c r="EKR22" i="28" s="1"/>
  <c r="EKL22" i="28" s="1"/>
  <c r="EKF22" i="28" s="1"/>
  <c r="EJZ22" i="28" s="1"/>
  <c r="EJT22" i="28" s="1"/>
  <c r="EJN22" i="28" s="1"/>
  <c r="EJH22" i="28" s="1"/>
  <c r="EJB22" i="28" s="1"/>
  <c r="EIV22" i="28" s="1"/>
  <c r="EIP22" i="28" s="1"/>
  <c r="EIJ22" i="28" s="1"/>
  <c r="EID22" i="28" s="1"/>
  <c r="EHX22" i="28" s="1"/>
  <c r="EHR22" i="28" s="1"/>
  <c r="EHL22" i="28" s="1"/>
  <c r="EHF22" i="28" s="1"/>
  <c r="EGZ22" i="28" s="1"/>
  <c r="EGT22" i="28" s="1"/>
  <c r="EGN22" i="28" s="1"/>
  <c r="EGH22" i="28" s="1"/>
  <c r="EGB22" i="28" s="1"/>
  <c r="EFV22" i="28" s="1"/>
  <c r="EFP22" i="28" s="1"/>
  <c r="EFJ22" i="28" s="1"/>
  <c r="EFD22" i="28" s="1"/>
  <c r="EEX22" i="28" s="1"/>
  <c r="EER22" i="28" s="1"/>
  <c r="EEL22" i="28" s="1"/>
  <c r="EEF22" i="28" s="1"/>
  <c r="EDZ22" i="28" s="1"/>
  <c r="EDT22" i="28" s="1"/>
  <c r="EDN22" i="28" s="1"/>
  <c r="EDH22" i="28" s="1"/>
  <c r="EDB22" i="28" s="1"/>
  <c r="ECV22" i="28" s="1"/>
  <c r="ECP22" i="28" s="1"/>
  <c r="ECJ22" i="28" s="1"/>
  <c r="ECD22" i="28" s="1"/>
  <c r="EBX22" i="28" s="1"/>
  <c r="EBR22" i="28" s="1"/>
  <c r="EBL22" i="28" s="1"/>
  <c r="EBF22" i="28" s="1"/>
  <c r="EAZ22" i="28" s="1"/>
  <c r="EAT22" i="28" s="1"/>
  <c r="EAN22" i="28" s="1"/>
  <c r="EAH22" i="28" s="1"/>
  <c r="EAB22" i="28" s="1"/>
  <c r="DZV22" i="28" s="1"/>
  <c r="DZP22" i="28" s="1"/>
  <c r="DZJ22" i="28" s="1"/>
  <c r="DZD22" i="28" s="1"/>
  <c r="DYX22" i="28" s="1"/>
  <c r="DYR22" i="28" s="1"/>
  <c r="DYL22" i="28" s="1"/>
  <c r="DYF22" i="28" s="1"/>
  <c r="DXZ22" i="28" s="1"/>
  <c r="DXT22" i="28" s="1"/>
  <c r="DXN22" i="28" s="1"/>
  <c r="DXH22" i="28" s="1"/>
  <c r="DXB22" i="28" s="1"/>
  <c r="DWV22" i="28" s="1"/>
  <c r="DWP22" i="28" s="1"/>
  <c r="DWJ22" i="28" s="1"/>
  <c r="DWD22" i="28" s="1"/>
  <c r="DVX22" i="28" s="1"/>
  <c r="DVR22" i="28" s="1"/>
  <c r="DVL22" i="28" s="1"/>
  <c r="DVF22" i="28" s="1"/>
  <c r="DUZ22" i="28" s="1"/>
  <c r="DUT22" i="28" s="1"/>
  <c r="DUN22" i="28" s="1"/>
  <c r="DUH22" i="28" s="1"/>
  <c r="DUB22" i="28" s="1"/>
  <c r="DTV22" i="28" s="1"/>
  <c r="DTP22" i="28" s="1"/>
  <c r="DTJ22" i="28" s="1"/>
  <c r="DTD22" i="28" s="1"/>
  <c r="DSX22" i="28" s="1"/>
  <c r="DSR22" i="28" s="1"/>
  <c r="DSL22" i="28" s="1"/>
  <c r="DSF22" i="28" s="1"/>
  <c r="DRZ22" i="28" s="1"/>
  <c r="DRT22" i="28" s="1"/>
  <c r="DRN22" i="28" s="1"/>
  <c r="DRH22" i="28" s="1"/>
  <c r="DRB22" i="28" s="1"/>
  <c r="DQV22" i="28" s="1"/>
  <c r="DQP22" i="28" s="1"/>
  <c r="DQJ22" i="28" s="1"/>
  <c r="DQD22" i="28" s="1"/>
  <c r="DPX22" i="28" s="1"/>
  <c r="DPR22" i="28" s="1"/>
  <c r="DPL22" i="28" s="1"/>
  <c r="DPF22" i="28" s="1"/>
  <c r="DOZ22" i="28" s="1"/>
  <c r="DOT22" i="28" s="1"/>
  <c r="DON22" i="28" s="1"/>
  <c r="DOH22" i="28" s="1"/>
  <c r="DOB22" i="28" s="1"/>
  <c r="DNV22" i="28" s="1"/>
  <c r="DNP22" i="28" s="1"/>
  <c r="DNJ22" i="28" s="1"/>
  <c r="DND22" i="28" s="1"/>
  <c r="DMX22" i="28" s="1"/>
  <c r="DMR22" i="28" s="1"/>
  <c r="DML22" i="28" s="1"/>
  <c r="DMF22" i="28" s="1"/>
  <c r="DLZ22" i="28" s="1"/>
  <c r="DLT22" i="28" s="1"/>
  <c r="DLN22" i="28" s="1"/>
  <c r="DLH22" i="28" s="1"/>
  <c r="DLB22" i="28" s="1"/>
  <c r="DKV22" i="28" s="1"/>
  <c r="DKP22" i="28" s="1"/>
  <c r="DKJ22" i="28" s="1"/>
  <c r="DKD22" i="28" s="1"/>
  <c r="DJX22" i="28" s="1"/>
  <c r="DJR22" i="28" s="1"/>
  <c r="DJL22" i="28" s="1"/>
  <c r="DJF22" i="28" s="1"/>
  <c r="DIZ22" i="28" s="1"/>
  <c r="DIT22" i="28" s="1"/>
  <c r="DIN22" i="28" s="1"/>
  <c r="DIH22" i="28" s="1"/>
  <c r="DIB22" i="28" s="1"/>
  <c r="DHV22" i="28" s="1"/>
  <c r="DHP22" i="28" s="1"/>
  <c r="DHJ22" i="28" s="1"/>
  <c r="DHD22" i="28" s="1"/>
  <c r="DGX22" i="28" s="1"/>
  <c r="DGR22" i="28" s="1"/>
  <c r="DGL22" i="28" s="1"/>
  <c r="DGF22" i="28" s="1"/>
  <c r="DFZ22" i="28" s="1"/>
  <c r="DFT22" i="28" s="1"/>
  <c r="DFN22" i="28" s="1"/>
  <c r="DFH22" i="28" s="1"/>
  <c r="DFB22" i="28" s="1"/>
  <c r="DEV22" i="28" s="1"/>
  <c r="DEP22" i="28" s="1"/>
  <c r="DEJ22" i="28" s="1"/>
  <c r="DED22" i="28" s="1"/>
  <c r="DDX22" i="28" s="1"/>
  <c r="DDR22" i="28" s="1"/>
  <c r="DDL22" i="28" s="1"/>
  <c r="DDF22" i="28" s="1"/>
  <c r="DCZ22" i="28" s="1"/>
  <c r="DCT22" i="28" s="1"/>
  <c r="DCN22" i="28" s="1"/>
  <c r="DCH22" i="28" s="1"/>
  <c r="DCB22" i="28" s="1"/>
  <c r="DBV22" i="28" s="1"/>
  <c r="DBP22" i="28" s="1"/>
  <c r="DBJ22" i="28" s="1"/>
  <c r="DBD22" i="28" s="1"/>
  <c r="DAX22" i="28" s="1"/>
  <c r="DAR22" i="28" s="1"/>
  <c r="DAL22" i="28" s="1"/>
  <c r="DAF22" i="28" s="1"/>
  <c r="CZZ22" i="28" s="1"/>
  <c r="CZT22" i="28" s="1"/>
  <c r="CZN22" i="28" s="1"/>
  <c r="CZH22" i="28" s="1"/>
  <c r="CZB22" i="28" s="1"/>
  <c r="CYV22" i="28" s="1"/>
  <c r="CYP22" i="28" s="1"/>
  <c r="CYJ22" i="28" s="1"/>
  <c r="CYD22" i="28" s="1"/>
  <c r="CXX22" i="28" s="1"/>
  <c r="CXR22" i="28" s="1"/>
  <c r="CXL22" i="28" s="1"/>
  <c r="CXF22" i="28" s="1"/>
  <c r="CWZ22" i="28" s="1"/>
  <c r="CWT22" i="28" s="1"/>
  <c r="CWN22" i="28" s="1"/>
  <c r="CWH22" i="28" s="1"/>
  <c r="CWB22" i="28" s="1"/>
  <c r="CVV22" i="28" s="1"/>
  <c r="CVP22" i="28" s="1"/>
  <c r="CVJ22" i="28" s="1"/>
  <c r="CVD22" i="28" s="1"/>
  <c r="CUX22" i="28" s="1"/>
  <c r="CUR22" i="28" s="1"/>
  <c r="CUL22" i="28" s="1"/>
  <c r="CUF22" i="28" s="1"/>
  <c r="CTZ22" i="28" s="1"/>
  <c r="CTT22" i="28" s="1"/>
  <c r="CTN22" i="28" s="1"/>
  <c r="CTH22" i="28" s="1"/>
  <c r="CTB22" i="28" s="1"/>
  <c r="CSV22" i="28" s="1"/>
  <c r="CSP22" i="28" s="1"/>
  <c r="CSJ22" i="28" s="1"/>
  <c r="CSD22" i="28" s="1"/>
  <c r="CRX22" i="28" s="1"/>
  <c r="CRR22" i="28" s="1"/>
  <c r="CRL22" i="28" s="1"/>
  <c r="CRF22" i="28" s="1"/>
  <c r="CQZ22" i="28" s="1"/>
  <c r="CQT22" i="28" s="1"/>
  <c r="CQN22" i="28" s="1"/>
  <c r="CQH22" i="28" s="1"/>
  <c r="CQB22" i="28" s="1"/>
  <c r="CPV22" i="28" s="1"/>
  <c r="CPP22" i="28" s="1"/>
  <c r="CPJ22" i="28" s="1"/>
  <c r="CPD22" i="28" s="1"/>
  <c r="COX22" i="28" s="1"/>
  <c r="COR22" i="28" s="1"/>
  <c r="COL22" i="28" s="1"/>
  <c r="COF22" i="28" s="1"/>
  <c r="CNZ22" i="28" s="1"/>
  <c r="CNT22" i="28" s="1"/>
  <c r="CNN22" i="28" s="1"/>
  <c r="CNH22" i="28" s="1"/>
  <c r="CNB22" i="28" s="1"/>
  <c r="CMV22" i="28" s="1"/>
  <c r="CMP22" i="28" s="1"/>
  <c r="CMJ22" i="28" s="1"/>
  <c r="CMD22" i="28" s="1"/>
  <c r="CLX22" i="28" s="1"/>
  <c r="CLR22" i="28" s="1"/>
  <c r="CLL22" i="28" s="1"/>
  <c r="CLF22" i="28" s="1"/>
  <c r="CKZ22" i="28" s="1"/>
  <c r="CKT22" i="28" s="1"/>
  <c r="CKN22" i="28" s="1"/>
  <c r="CKH22" i="28" s="1"/>
  <c r="CKB22" i="28" s="1"/>
  <c r="CJV22" i="28" s="1"/>
  <c r="CJP22" i="28" s="1"/>
  <c r="CJJ22" i="28" s="1"/>
  <c r="CJD22" i="28" s="1"/>
  <c r="CIX22" i="28" s="1"/>
  <c r="CIR22" i="28" s="1"/>
  <c r="CIL22" i="28" s="1"/>
  <c r="CIF22" i="28" s="1"/>
  <c r="CHZ22" i="28" s="1"/>
  <c r="CHT22" i="28" s="1"/>
  <c r="CHN22" i="28" s="1"/>
  <c r="CHH22" i="28" s="1"/>
  <c r="CHB22" i="28" s="1"/>
  <c r="CGV22" i="28" s="1"/>
  <c r="CGP22" i="28" s="1"/>
  <c r="CGJ22" i="28" s="1"/>
  <c r="CGD22" i="28" s="1"/>
  <c r="CFX22" i="28" s="1"/>
  <c r="CFR22" i="28" s="1"/>
  <c r="CFL22" i="28" s="1"/>
  <c r="CFF22" i="28" s="1"/>
  <c r="CEZ22" i="28" s="1"/>
  <c r="CET22" i="28" s="1"/>
  <c r="CEN22" i="28" s="1"/>
  <c r="CEH22" i="28" s="1"/>
  <c r="CEB22" i="28" s="1"/>
  <c r="CDV22" i="28" s="1"/>
  <c r="CDP22" i="28" s="1"/>
  <c r="CDJ22" i="28" s="1"/>
  <c r="CDD22" i="28" s="1"/>
  <c r="CCX22" i="28" s="1"/>
  <c r="CCR22" i="28" s="1"/>
  <c r="CCL22" i="28" s="1"/>
  <c r="CCF22" i="28" s="1"/>
  <c r="CBZ22" i="28" s="1"/>
  <c r="CBT22" i="28" s="1"/>
  <c r="CBN22" i="28" s="1"/>
  <c r="CBH22" i="28" s="1"/>
  <c r="CBB22" i="28" s="1"/>
  <c r="CAV22" i="28" s="1"/>
  <c r="CAP22" i="28" s="1"/>
  <c r="CAJ22" i="28" s="1"/>
  <c r="CAD22" i="28" s="1"/>
  <c r="BZX22" i="28" s="1"/>
  <c r="BZR22" i="28" s="1"/>
  <c r="BZL22" i="28" s="1"/>
  <c r="BZF22" i="28" s="1"/>
  <c r="BYZ22" i="28" s="1"/>
  <c r="BYT22" i="28" s="1"/>
  <c r="BYN22" i="28" s="1"/>
  <c r="BYH22" i="28" s="1"/>
  <c r="BYB22" i="28" s="1"/>
  <c r="BXV22" i="28" s="1"/>
  <c r="BXP22" i="28" s="1"/>
  <c r="BXJ22" i="28" s="1"/>
  <c r="BXD22" i="28" s="1"/>
  <c r="BWX22" i="28" s="1"/>
  <c r="BWR22" i="28" s="1"/>
  <c r="BWL22" i="28" s="1"/>
  <c r="BWF22" i="28" s="1"/>
  <c r="BVZ22" i="28" s="1"/>
  <c r="BVT22" i="28" s="1"/>
  <c r="BVN22" i="28" s="1"/>
  <c r="BVH22" i="28" s="1"/>
  <c r="BVB22" i="28" s="1"/>
  <c r="BUV22" i="28" s="1"/>
  <c r="BUP22" i="28" s="1"/>
  <c r="BUJ22" i="28" s="1"/>
  <c r="BUD22" i="28" s="1"/>
  <c r="BTX22" i="28" s="1"/>
  <c r="BTR22" i="28" s="1"/>
  <c r="BTL22" i="28" s="1"/>
  <c r="BTF22" i="28" s="1"/>
  <c r="BSZ22" i="28" s="1"/>
  <c r="BST22" i="28" s="1"/>
  <c r="BSN22" i="28" s="1"/>
  <c r="BSH22" i="28" s="1"/>
  <c r="BSB22" i="28" s="1"/>
  <c r="BRV22" i="28" s="1"/>
  <c r="BRP22" i="28" s="1"/>
  <c r="BRJ22" i="28" s="1"/>
  <c r="BRD22" i="28" s="1"/>
  <c r="BQX22" i="28" s="1"/>
  <c r="BQR22" i="28" s="1"/>
  <c r="BQL22" i="28" s="1"/>
  <c r="BQF22" i="28" s="1"/>
  <c r="BPZ22" i="28" s="1"/>
  <c r="BPT22" i="28" s="1"/>
  <c r="BPN22" i="28" s="1"/>
  <c r="BPH22" i="28" s="1"/>
  <c r="BPB22" i="28" s="1"/>
  <c r="BOV22" i="28" s="1"/>
  <c r="BOP22" i="28" s="1"/>
  <c r="BOJ22" i="28" s="1"/>
  <c r="BOD22" i="28" s="1"/>
  <c r="BNX22" i="28" s="1"/>
  <c r="BNR22" i="28" s="1"/>
  <c r="BNL22" i="28" s="1"/>
  <c r="BNF22" i="28" s="1"/>
  <c r="BMZ22" i="28" s="1"/>
  <c r="BMT22" i="28" s="1"/>
  <c r="BMN22" i="28" s="1"/>
  <c r="BMH22" i="28" s="1"/>
  <c r="BMB22" i="28" s="1"/>
  <c r="BLV22" i="28" s="1"/>
  <c r="BLP22" i="28" s="1"/>
  <c r="BLJ22" i="28" s="1"/>
  <c r="BLD22" i="28" s="1"/>
  <c r="BKX22" i="28" s="1"/>
  <c r="BKR22" i="28" s="1"/>
  <c r="BKL22" i="28" s="1"/>
  <c r="BKF22" i="28" s="1"/>
  <c r="BJZ22" i="28" s="1"/>
  <c r="BJT22" i="28" s="1"/>
  <c r="BJN22" i="28" s="1"/>
  <c r="BJH22" i="28" s="1"/>
  <c r="BJB22" i="28" s="1"/>
  <c r="BIV22" i="28" s="1"/>
  <c r="BIP22" i="28" s="1"/>
  <c r="BIJ22" i="28" s="1"/>
  <c r="BID22" i="28" s="1"/>
  <c r="BHX22" i="28" s="1"/>
  <c r="BHR22" i="28" s="1"/>
  <c r="BHL22" i="28" s="1"/>
  <c r="BHF22" i="28" s="1"/>
  <c r="BGZ22" i="28" s="1"/>
  <c r="BGT22" i="28" s="1"/>
  <c r="BGN22" i="28" s="1"/>
  <c r="BGH22" i="28" s="1"/>
  <c r="BGB22" i="28" s="1"/>
  <c r="BFV22" i="28" s="1"/>
  <c r="BFP22" i="28" s="1"/>
  <c r="BFJ22" i="28" s="1"/>
  <c r="BFD22" i="28" s="1"/>
  <c r="BEX22" i="28" s="1"/>
  <c r="BER22" i="28" s="1"/>
  <c r="BEL22" i="28" s="1"/>
  <c r="BEF22" i="28" s="1"/>
  <c r="BDZ22" i="28" s="1"/>
  <c r="BDT22" i="28" s="1"/>
  <c r="BDN22" i="28" s="1"/>
  <c r="BDH22" i="28" s="1"/>
  <c r="BDB22" i="28" s="1"/>
  <c r="BCV22" i="28" s="1"/>
  <c r="BCP22" i="28" s="1"/>
  <c r="BCJ22" i="28" s="1"/>
  <c r="BCD22" i="28" s="1"/>
  <c r="BBX22" i="28" s="1"/>
  <c r="BBR22" i="28" s="1"/>
  <c r="BBL22" i="28" s="1"/>
  <c r="BBF22" i="28" s="1"/>
  <c r="BAZ22" i="28" s="1"/>
  <c r="BAT22" i="28" s="1"/>
  <c r="BAN22" i="28" s="1"/>
  <c r="BAH22" i="28" s="1"/>
  <c r="BAB22" i="28" s="1"/>
  <c r="AZV22" i="28" s="1"/>
  <c r="AZP22" i="28" s="1"/>
  <c r="AZJ22" i="28" s="1"/>
  <c r="AZD22" i="28" s="1"/>
  <c r="AYX22" i="28" s="1"/>
  <c r="AYR22" i="28" s="1"/>
  <c r="AYL22" i="28" s="1"/>
  <c r="AYF22" i="28" s="1"/>
  <c r="AXZ22" i="28" s="1"/>
  <c r="AXT22" i="28" s="1"/>
  <c r="AXN22" i="28" s="1"/>
  <c r="AXH22" i="28" s="1"/>
  <c r="AXB22" i="28" s="1"/>
  <c r="AWV22" i="28" s="1"/>
  <c r="AWP22" i="28" s="1"/>
  <c r="AWJ22" i="28" s="1"/>
  <c r="AWD22" i="28" s="1"/>
  <c r="AVX22" i="28" s="1"/>
  <c r="AVR22" i="28" s="1"/>
  <c r="AVL22" i="28" s="1"/>
  <c r="AVF22" i="28" s="1"/>
  <c r="AUZ22" i="28" s="1"/>
  <c r="AUT22" i="28" s="1"/>
  <c r="AUN22" i="28" s="1"/>
  <c r="AUH22" i="28" s="1"/>
  <c r="AUB22" i="28" s="1"/>
  <c r="ATV22" i="28" s="1"/>
  <c r="ATP22" i="28" s="1"/>
  <c r="ATJ22" i="28" s="1"/>
  <c r="ATD22" i="28" s="1"/>
  <c r="ASX22" i="28" s="1"/>
  <c r="ASR22" i="28" s="1"/>
  <c r="ASL22" i="28" s="1"/>
  <c r="ASF22" i="28" s="1"/>
  <c r="ARZ22" i="28" s="1"/>
  <c r="ART22" i="28" s="1"/>
  <c r="ARN22" i="28" s="1"/>
  <c r="ARH22" i="28" s="1"/>
  <c r="ARB22" i="28" s="1"/>
  <c r="AQV22" i="28" s="1"/>
  <c r="AQP22" i="28" s="1"/>
  <c r="AQJ22" i="28" s="1"/>
  <c r="AQD22" i="28" s="1"/>
  <c r="APX22" i="28" s="1"/>
  <c r="APR22" i="28" s="1"/>
  <c r="APL22" i="28" s="1"/>
  <c r="APF22" i="28" s="1"/>
  <c r="AOZ22" i="28" s="1"/>
  <c r="AOT22" i="28" s="1"/>
  <c r="AON22" i="28" s="1"/>
  <c r="AOH22" i="28" s="1"/>
  <c r="AOB22" i="28" s="1"/>
  <c r="ANV22" i="28" s="1"/>
  <c r="ANP22" i="28" s="1"/>
  <c r="ANJ22" i="28" s="1"/>
  <c r="AND22" i="28" s="1"/>
  <c r="AMX22" i="28" s="1"/>
  <c r="AMR22" i="28" s="1"/>
  <c r="AML22" i="28" s="1"/>
  <c r="AMF22" i="28" s="1"/>
  <c r="ALZ22" i="28" s="1"/>
  <c r="ALT22" i="28" s="1"/>
  <c r="ALN22" i="28" s="1"/>
  <c r="ALH22" i="28" s="1"/>
  <c r="ALB22" i="28" s="1"/>
  <c r="AKV22" i="28" s="1"/>
  <c r="AKP22" i="28" s="1"/>
  <c r="AKJ22" i="28" s="1"/>
  <c r="AKD22" i="28" s="1"/>
  <c r="AJX22" i="28" s="1"/>
  <c r="AJR22" i="28" s="1"/>
  <c r="AJL22" i="28" s="1"/>
  <c r="AJF22" i="28" s="1"/>
  <c r="AIZ22" i="28" s="1"/>
  <c r="AIT22" i="28" s="1"/>
  <c r="AIN22" i="28" s="1"/>
  <c r="AIH22" i="28" s="1"/>
  <c r="AIB22" i="28" s="1"/>
  <c r="AHV22" i="28" s="1"/>
  <c r="AHP22" i="28" s="1"/>
  <c r="AHJ22" i="28" s="1"/>
  <c r="AHD22" i="28" s="1"/>
  <c r="AGX22" i="28" s="1"/>
  <c r="AGR22" i="28" s="1"/>
  <c r="AGL22" i="28" s="1"/>
  <c r="AGF22" i="28" s="1"/>
  <c r="AFZ22" i="28" s="1"/>
  <c r="AFT22" i="28" s="1"/>
  <c r="AFN22" i="28" s="1"/>
  <c r="AFH22" i="28" s="1"/>
  <c r="AFB22" i="28" s="1"/>
  <c r="AEV22" i="28" s="1"/>
  <c r="AEP22" i="28" s="1"/>
  <c r="AEJ22" i="28" s="1"/>
  <c r="AED22" i="28" s="1"/>
  <c r="ADX22" i="28" s="1"/>
  <c r="ADR22" i="28" s="1"/>
  <c r="ADL22" i="28" s="1"/>
  <c r="ADF22" i="28" s="1"/>
  <c r="ACZ22" i="28" s="1"/>
  <c r="ACT22" i="28" s="1"/>
  <c r="ACN22" i="28" s="1"/>
  <c r="ACH22" i="28" s="1"/>
  <c r="ACB22" i="28" s="1"/>
  <c r="ABV22" i="28" s="1"/>
  <c r="ABP22" i="28" s="1"/>
  <c r="ABJ22" i="28" s="1"/>
  <c r="ABD22" i="28" s="1"/>
  <c r="AAX22" i="28" s="1"/>
  <c r="AAR22" i="28" s="1"/>
  <c r="AAL22" i="28" s="1"/>
  <c r="AAF22" i="28" s="1"/>
  <c r="ZZ22" i="28" s="1"/>
  <c r="ZT22" i="28" s="1"/>
  <c r="ZN22" i="28" s="1"/>
  <c r="ZH22" i="28" s="1"/>
  <c r="ZB22" i="28" s="1"/>
  <c r="YV22" i="28" s="1"/>
  <c r="YP22" i="28" s="1"/>
  <c r="YJ22" i="28" s="1"/>
  <c r="YD22" i="28" s="1"/>
  <c r="XX22" i="28" s="1"/>
  <c r="XR22" i="28" s="1"/>
  <c r="XL22" i="28" s="1"/>
  <c r="XF22" i="28" s="1"/>
  <c r="WZ22" i="28" s="1"/>
  <c r="WT22" i="28" s="1"/>
  <c r="WN22" i="28" s="1"/>
  <c r="WH22" i="28" s="1"/>
  <c r="WB22" i="28" s="1"/>
  <c r="VV22" i="28" s="1"/>
  <c r="VP22" i="28" s="1"/>
  <c r="VJ22" i="28" s="1"/>
  <c r="VD22" i="28" s="1"/>
  <c r="UX22" i="28" s="1"/>
  <c r="UR22" i="28" s="1"/>
  <c r="UL22" i="28" s="1"/>
  <c r="UF22" i="28" s="1"/>
  <c r="TZ22" i="28" s="1"/>
  <c r="TT22" i="28" s="1"/>
  <c r="TN22" i="28" s="1"/>
  <c r="TH22" i="28" s="1"/>
  <c r="TB22" i="28" s="1"/>
  <c r="SV22" i="28" s="1"/>
  <c r="SP22" i="28" s="1"/>
  <c r="SJ22" i="28" s="1"/>
  <c r="SD22" i="28" s="1"/>
  <c r="RX22" i="28" s="1"/>
  <c r="RR22" i="28" s="1"/>
  <c r="RL22" i="28" s="1"/>
  <c r="RF22" i="28" s="1"/>
  <c r="QZ22" i="28" s="1"/>
  <c r="QT22" i="28" s="1"/>
  <c r="QN22" i="28" s="1"/>
  <c r="QH22" i="28" s="1"/>
  <c r="QB22" i="28" s="1"/>
  <c r="PV22" i="28" s="1"/>
  <c r="PP22" i="28" s="1"/>
  <c r="PJ22" i="28" s="1"/>
  <c r="PD22" i="28" s="1"/>
  <c r="OX22" i="28" s="1"/>
  <c r="OR22" i="28" s="1"/>
  <c r="OL22" i="28" s="1"/>
  <c r="OF22" i="28" s="1"/>
  <c r="NZ22" i="28" s="1"/>
  <c r="NT22" i="28" s="1"/>
  <c r="NN22" i="28" s="1"/>
  <c r="NH22" i="28" s="1"/>
  <c r="NB22" i="28" s="1"/>
  <c r="MV22" i="28" s="1"/>
  <c r="MP22" i="28" s="1"/>
  <c r="MJ22" i="28" s="1"/>
  <c r="MD22" i="28" s="1"/>
  <c r="LX22" i="28" s="1"/>
  <c r="LR22" i="28" s="1"/>
  <c r="LL22" i="28" s="1"/>
  <c r="LF22" i="28" s="1"/>
  <c r="KZ22" i="28" s="1"/>
  <c r="KT22" i="28" s="1"/>
  <c r="KN22" i="28" s="1"/>
  <c r="KH22" i="28" s="1"/>
  <c r="KB22" i="28" s="1"/>
  <c r="JV22" i="28" s="1"/>
  <c r="JP22" i="28" s="1"/>
  <c r="JJ22" i="28" s="1"/>
  <c r="JD22" i="28" s="1"/>
  <c r="IX22" i="28" s="1"/>
  <c r="IR22" i="28" s="1"/>
  <c r="IL22" i="28" s="1"/>
  <c r="IF22" i="28" s="1"/>
  <c r="HZ22" i="28" s="1"/>
  <c r="HT22" i="28" s="1"/>
  <c r="HN22" i="28" s="1"/>
  <c r="HH22" i="28" s="1"/>
  <c r="HB22" i="28" s="1"/>
  <c r="GV22" i="28" s="1"/>
  <c r="GP22" i="28" s="1"/>
  <c r="GJ22" i="28" s="1"/>
  <c r="GD22" i="28" s="1"/>
  <c r="FX22" i="28" s="1"/>
  <c r="FR22" i="28" s="1"/>
  <c r="FL22" i="28" s="1"/>
  <c r="FF22" i="28" s="1"/>
  <c r="EZ22" i="28" s="1"/>
  <c r="ET22" i="28" s="1"/>
  <c r="EN22" i="28" s="1"/>
  <c r="EH22" i="28" s="1"/>
  <c r="EB22" i="28" s="1"/>
  <c r="DV22" i="28" s="1"/>
  <c r="DP22" i="28" s="1"/>
  <c r="DJ22" i="28" s="1"/>
  <c r="DD22" i="28" s="1"/>
  <c r="CX22" i="28" s="1"/>
  <c r="CR22" i="28" s="1"/>
  <c r="CL22" i="28" s="1"/>
  <c r="CF22" i="28" s="1"/>
  <c r="BZ22" i="28" s="1"/>
  <c r="BT22" i="28" s="1"/>
  <c r="BN22" i="28" s="1"/>
  <c r="BH22" i="28" s="1"/>
  <c r="BB22" i="28" s="1"/>
  <c r="AV22" i="28" s="1"/>
  <c r="AP22" i="28" s="1"/>
  <c r="AJ22" i="28" s="1"/>
  <c r="AD22" i="28" s="1"/>
  <c r="X22" i="28" s="1"/>
  <c r="XFA22" i="28"/>
  <c r="XEU22" i="28" s="1"/>
  <c r="XEO22" i="28" s="1"/>
  <c r="XEI22" i="28" s="1"/>
  <c r="XEC22" i="28" s="1"/>
  <c r="XDW22" i="28" s="1"/>
  <c r="XDQ22" i="28" s="1"/>
  <c r="XDK22" i="28" s="1"/>
  <c r="XDE22" i="28" s="1"/>
  <c r="XCY22" i="28" s="1"/>
  <c r="XCS22" i="28" s="1"/>
  <c r="XCM22" i="28" s="1"/>
  <c r="XCG22" i="28" s="1"/>
  <c r="XCA22" i="28" s="1"/>
  <c r="XBU22" i="28" s="1"/>
  <c r="XBO22" i="28" s="1"/>
  <c r="XBI22" i="28" s="1"/>
  <c r="XBC22" i="28" s="1"/>
  <c r="XAW22" i="28" s="1"/>
  <c r="XAQ22" i="28" s="1"/>
  <c r="XAK22" i="28" s="1"/>
  <c r="XAE22" i="28" s="1"/>
  <c r="WZY22" i="28" s="1"/>
  <c r="WZS22" i="28" s="1"/>
  <c r="WZM22" i="28" s="1"/>
  <c r="WZG22" i="28" s="1"/>
  <c r="WZA22" i="28" s="1"/>
  <c r="WYU22" i="28" s="1"/>
  <c r="WYO22" i="28" s="1"/>
  <c r="WYI22" i="28" s="1"/>
  <c r="WYC22" i="28" s="1"/>
  <c r="WXW22" i="28" s="1"/>
  <c r="WXQ22" i="28" s="1"/>
  <c r="WXK22" i="28" s="1"/>
  <c r="WXE22" i="28" s="1"/>
  <c r="WWY22" i="28" s="1"/>
  <c r="WWS22" i="28" s="1"/>
  <c r="WWM22" i="28" s="1"/>
  <c r="WWG22" i="28" s="1"/>
  <c r="WWA22" i="28" s="1"/>
  <c r="WVU22" i="28" s="1"/>
  <c r="WVO22" i="28" s="1"/>
  <c r="WVI22" i="28" s="1"/>
  <c r="WVC22" i="28" s="1"/>
  <c r="WUW22" i="28" s="1"/>
  <c r="WUQ22" i="28" s="1"/>
  <c r="WUK22" i="28" s="1"/>
  <c r="WUE22" i="28" s="1"/>
  <c r="WTY22" i="28" s="1"/>
  <c r="WTS22" i="28" s="1"/>
  <c r="WTM22" i="28" s="1"/>
  <c r="WTG22" i="28" s="1"/>
  <c r="WTA22" i="28" s="1"/>
  <c r="WSU22" i="28" s="1"/>
  <c r="WSO22" i="28" s="1"/>
  <c r="WSI22" i="28" s="1"/>
  <c r="WSC22" i="28" s="1"/>
  <c r="WRW22" i="28" s="1"/>
  <c r="WRQ22" i="28" s="1"/>
  <c r="WRK22" i="28" s="1"/>
  <c r="WRE22" i="28" s="1"/>
  <c r="WQY22" i="28" s="1"/>
  <c r="WQS22" i="28" s="1"/>
  <c r="WQM22" i="28" s="1"/>
  <c r="WQG22" i="28" s="1"/>
  <c r="WQA22" i="28" s="1"/>
  <c r="WPU22" i="28" s="1"/>
  <c r="WPO22" i="28" s="1"/>
  <c r="WPI22" i="28" s="1"/>
  <c r="WPC22" i="28" s="1"/>
  <c r="WOW22" i="28" s="1"/>
  <c r="WOQ22" i="28" s="1"/>
  <c r="WOK22" i="28" s="1"/>
  <c r="WOE22" i="28" s="1"/>
  <c r="WNY22" i="28" s="1"/>
  <c r="WNS22" i="28" s="1"/>
  <c r="WNM22" i="28" s="1"/>
  <c r="WNG22" i="28" s="1"/>
  <c r="WNA22" i="28" s="1"/>
  <c r="WMU22" i="28" s="1"/>
  <c r="WMO22" i="28" s="1"/>
  <c r="WMI22" i="28" s="1"/>
  <c r="WMC22" i="28" s="1"/>
  <c r="WLW22" i="28" s="1"/>
  <c r="WLQ22" i="28" s="1"/>
  <c r="WLK22" i="28" s="1"/>
  <c r="WLE22" i="28" s="1"/>
  <c r="WKY22" i="28" s="1"/>
  <c r="WKS22" i="28" s="1"/>
  <c r="WKM22" i="28" s="1"/>
  <c r="WKG22" i="28" s="1"/>
  <c r="WKA22" i="28" s="1"/>
  <c r="WJU22" i="28" s="1"/>
  <c r="WJO22" i="28" s="1"/>
  <c r="WJI22" i="28" s="1"/>
  <c r="WJC22" i="28" s="1"/>
  <c r="WIW22" i="28" s="1"/>
  <c r="WIQ22" i="28" s="1"/>
  <c r="WIK22" i="28" s="1"/>
  <c r="WIE22" i="28" s="1"/>
  <c r="WHY22" i="28" s="1"/>
  <c r="WHS22" i="28" s="1"/>
  <c r="WHM22" i="28" s="1"/>
  <c r="WHG22" i="28" s="1"/>
  <c r="WHA22" i="28" s="1"/>
  <c r="WGU22" i="28" s="1"/>
  <c r="WGO22" i="28" s="1"/>
  <c r="WGI22" i="28" s="1"/>
  <c r="WGC22" i="28" s="1"/>
  <c r="WFW22" i="28" s="1"/>
  <c r="WFQ22" i="28" s="1"/>
  <c r="WFK22" i="28" s="1"/>
  <c r="WFE22" i="28" s="1"/>
  <c r="WEY22" i="28" s="1"/>
  <c r="WES22" i="28" s="1"/>
  <c r="WEM22" i="28" s="1"/>
  <c r="WEG22" i="28" s="1"/>
  <c r="WEA22" i="28" s="1"/>
  <c r="WDU22" i="28" s="1"/>
  <c r="WDO22" i="28" s="1"/>
  <c r="WDI22" i="28" s="1"/>
  <c r="WDC22" i="28" s="1"/>
  <c r="WCW22" i="28" s="1"/>
  <c r="WCQ22" i="28" s="1"/>
  <c r="WCK22" i="28" s="1"/>
  <c r="WCE22" i="28" s="1"/>
  <c r="WBY22" i="28" s="1"/>
  <c r="WBS22" i="28" s="1"/>
  <c r="WBM22" i="28" s="1"/>
  <c r="WBG22" i="28" s="1"/>
  <c r="WBA22" i="28" s="1"/>
  <c r="WAU22" i="28" s="1"/>
  <c r="WAO22" i="28" s="1"/>
  <c r="WAI22" i="28" s="1"/>
  <c r="WAC22" i="28" s="1"/>
  <c r="VZW22" i="28" s="1"/>
  <c r="VZQ22" i="28" s="1"/>
  <c r="VZK22" i="28" s="1"/>
  <c r="VZE22" i="28" s="1"/>
  <c r="VYY22" i="28" s="1"/>
  <c r="VYS22" i="28" s="1"/>
  <c r="VYM22" i="28" s="1"/>
  <c r="VYG22" i="28" s="1"/>
  <c r="VYA22" i="28" s="1"/>
  <c r="VXU22" i="28" s="1"/>
  <c r="VXO22" i="28" s="1"/>
  <c r="VXI22" i="28" s="1"/>
  <c r="VXC22" i="28" s="1"/>
  <c r="VWW22" i="28" s="1"/>
  <c r="VWQ22" i="28" s="1"/>
  <c r="VWK22" i="28" s="1"/>
  <c r="VWE22" i="28" s="1"/>
  <c r="VVY22" i="28" s="1"/>
  <c r="VVS22" i="28" s="1"/>
  <c r="VVM22" i="28" s="1"/>
  <c r="VVG22" i="28" s="1"/>
  <c r="VVA22" i="28" s="1"/>
  <c r="VUU22" i="28" s="1"/>
  <c r="VUO22" i="28" s="1"/>
  <c r="VUI22" i="28" s="1"/>
  <c r="VUC22" i="28" s="1"/>
  <c r="VTW22" i="28" s="1"/>
  <c r="VTQ22" i="28" s="1"/>
  <c r="VTK22" i="28" s="1"/>
  <c r="VTE22" i="28" s="1"/>
  <c r="VSY22" i="28" s="1"/>
  <c r="VSS22" i="28" s="1"/>
  <c r="VSM22" i="28" s="1"/>
  <c r="VSG22" i="28" s="1"/>
  <c r="VSA22" i="28" s="1"/>
  <c r="VRU22" i="28" s="1"/>
  <c r="VRO22" i="28" s="1"/>
  <c r="VRI22" i="28" s="1"/>
  <c r="VRC22" i="28" s="1"/>
  <c r="VQW22" i="28" s="1"/>
  <c r="VQQ22" i="28" s="1"/>
  <c r="VQK22" i="28" s="1"/>
  <c r="VQE22" i="28" s="1"/>
  <c r="VPY22" i="28" s="1"/>
  <c r="VPS22" i="28" s="1"/>
  <c r="VPM22" i="28" s="1"/>
  <c r="VPG22" i="28" s="1"/>
  <c r="VPA22" i="28" s="1"/>
  <c r="VOU22" i="28" s="1"/>
  <c r="VOO22" i="28" s="1"/>
  <c r="VOI22" i="28" s="1"/>
  <c r="VOC22" i="28" s="1"/>
  <c r="VNW22" i="28" s="1"/>
  <c r="VNQ22" i="28" s="1"/>
  <c r="VNK22" i="28" s="1"/>
  <c r="VNE22" i="28" s="1"/>
  <c r="VMY22" i="28" s="1"/>
  <c r="VMS22" i="28" s="1"/>
  <c r="VMM22" i="28" s="1"/>
  <c r="VMG22" i="28" s="1"/>
  <c r="VMA22" i="28" s="1"/>
  <c r="VLU22" i="28" s="1"/>
  <c r="VLO22" i="28" s="1"/>
  <c r="VLI22" i="28" s="1"/>
  <c r="VLC22" i="28" s="1"/>
  <c r="VKW22" i="28" s="1"/>
  <c r="VKQ22" i="28" s="1"/>
  <c r="VKK22" i="28" s="1"/>
  <c r="VKE22" i="28" s="1"/>
  <c r="VJY22" i="28" s="1"/>
  <c r="VJS22" i="28" s="1"/>
  <c r="VJM22" i="28" s="1"/>
  <c r="VJG22" i="28" s="1"/>
  <c r="VJA22" i="28" s="1"/>
  <c r="VIU22" i="28" s="1"/>
  <c r="VIO22" i="28" s="1"/>
  <c r="VII22" i="28" s="1"/>
  <c r="VIC22" i="28" s="1"/>
  <c r="VHW22" i="28" s="1"/>
  <c r="VHQ22" i="28" s="1"/>
  <c r="VHK22" i="28" s="1"/>
  <c r="VHE22" i="28" s="1"/>
  <c r="VGY22" i="28" s="1"/>
  <c r="VGS22" i="28" s="1"/>
  <c r="VGM22" i="28" s="1"/>
  <c r="VGG22" i="28" s="1"/>
  <c r="VGA22" i="28" s="1"/>
  <c r="VFU22" i="28" s="1"/>
  <c r="VFO22" i="28" s="1"/>
  <c r="VFI22" i="28" s="1"/>
  <c r="VFC22" i="28" s="1"/>
  <c r="VEW22" i="28" s="1"/>
  <c r="VEQ22" i="28" s="1"/>
  <c r="VEK22" i="28" s="1"/>
  <c r="VEE22" i="28" s="1"/>
  <c r="VDY22" i="28" s="1"/>
  <c r="VDS22" i="28" s="1"/>
  <c r="VDM22" i="28" s="1"/>
  <c r="VDG22" i="28" s="1"/>
  <c r="VDA22" i="28" s="1"/>
  <c r="VCU22" i="28" s="1"/>
  <c r="VCO22" i="28" s="1"/>
  <c r="VCI22" i="28" s="1"/>
  <c r="VCC22" i="28" s="1"/>
  <c r="VBW22" i="28" s="1"/>
  <c r="VBQ22" i="28" s="1"/>
  <c r="VBK22" i="28" s="1"/>
  <c r="VBE22" i="28" s="1"/>
  <c r="VAY22" i="28" s="1"/>
  <c r="VAS22" i="28" s="1"/>
  <c r="VAM22" i="28" s="1"/>
  <c r="VAG22" i="28" s="1"/>
  <c r="VAA22" i="28" s="1"/>
  <c r="UZU22" i="28" s="1"/>
  <c r="UZO22" i="28" s="1"/>
  <c r="UZI22" i="28" s="1"/>
  <c r="UZC22" i="28" s="1"/>
  <c r="UYW22" i="28" s="1"/>
  <c r="UYQ22" i="28" s="1"/>
  <c r="UYK22" i="28" s="1"/>
  <c r="UYE22" i="28" s="1"/>
  <c r="UXY22" i="28" s="1"/>
  <c r="UXS22" i="28" s="1"/>
  <c r="UXM22" i="28" s="1"/>
  <c r="UXG22" i="28" s="1"/>
  <c r="UXA22" i="28" s="1"/>
  <c r="UWU22" i="28" s="1"/>
  <c r="UWO22" i="28" s="1"/>
  <c r="UWI22" i="28" s="1"/>
  <c r="UWC22" i="28" s="1"/>
  <c r="UVW22" i="28" s="1"/>
  <c r="UVQ22" i="28" s="1"/>
  <c r="UVK22" i="28" s="1"/>
  <c r="UVE22" i="28" s="1"/>
  <c r="UUY22" i="28" s="1"/>
  <c r="UUS22" i="28" s="1"/>
  <c r="UUM22" i="28" s="1"/>
  <c r="UUG22" i="28" s="1"/>
  <c r="UUA22" i="28" s="1"/>
  <c r="UTU22" i="28" s="1"/>
  <c r="UTO22" i="28" s="1"/>
  <c r="UTI22" i="28" s="1"/>
  <c r="UTC22" i="28" s="1"/>
  <c r="USW22" i="28" s="1"/>
  <c r="USQ22" i="28" s="1"/>
  <c r="USK22" i="28" s="1"/>
  <c r="USE22" i="28" s="1"/>
  <c r="URY22" i="28" s="1"/>
  <c r="URS22" i="28" s="1"/>
  <c r="URM22" i="28" s="1"/>
  <c r="URG22" i="28" s="1"/>
  <c r="URA22" i="28" s="1"/>
  <c r="UQU22" i="28" s="1"/>
  <c r="UQO22" i="28" s="1"/>
  <c r="UQI22" i="28" s="1"/>
  <c r="UQC22" i="28" s="1"/>
  <c r="UPW22" i="28" s="1"/>
  <c r="UPQ22" i="28" s="1"/>
  <c r="UPK22" i="28" s="1"/>
  <c r="UPE22" i="28" s="1"/>
  <c r="UOY22" i="28" s="1"/>
  <c r="UOS22" i="28" s="1"/>
  <c r="UOM22" i="28" s="1"/>
  <c r="UOG22" i="28" s="1"/>
  <c r="UOA22" i="28" s="1"/>
  <c r="UNU22" i="28" s="1"/>
  <c r="UNO22" i="28" s="1"/>
  <c r="UNI22" i="28" s="1"/>
  <c r="UNC22" i="28" s="1"/>
  <c r="UMW22" i="28" s="1"/>
  <c r="UMQ22" i="28" s="1"/>
  <c r="UMK22" i="28" s="1"/>
  <c r="UME22" i="28" s="1"/>
  <c r="ULY22" i="28" s="1"/>
  <c r="ULS22" i="28" s="1"/>
  <c r="ULM22" i="28" s="1"/>
  <c r="ULG22" i="28" s="1"/>
  <c r="ULA22" i="28" s="1"/>
  <c r="UKU22" i="28" s="1"/>
  <c r="UKO22" i="28" s="1"/>
  <c r="UKI22" i="28" s="1"/>
  <c r="UKC22" i="28" s="1"/>
  <c r="UJW22" i="28" s="1"/>
  <c r="UJQ22" i="28" s="1"/>
  <c r="UJK22" i="28" s="1"/>
  <c r="UJE22" i="28" s="1"/>
  <c r="UIY22" i="28" s="1"/>
  <c r="UIS22" i="28" s="1"/>
  <c r="UIM22" i="28" s="1"/>
  <c r="UIG22" i="28" s="1"/>
  <c r="UIA22" i="28" s="1"/>
  <c r="UHU22" i="28" s="1"/>
  <c r="UHO22" i="28" s="1"/>
  <c r="UHI22" i="28" s="1"/>
  <c r="UHC22" i="28" s="1"/>
  <c r="UGW22" i="28" s="1"/>
  <c r="UGQ22" i="28" s="1"/>
  <c r="UGK22" i="28" s="1"/>
  <c r="UGE22" i="28" s="1"/>
  <c r="UFY22" i="28" s="1"/>
  <c r="UFS22" i="28" s="1"/>
  <c r="UFM22" i="28" s="1"/>
  <c r="UFG22" i="28" s="1"/>
  <c r="UFA22" i="28" s="1"/>
  <c r="UEU22" i="28" s="1"/>
  <c r="UEO22" i="28" s="1"/>
  <c r="UEI22" i="28" s="1"/>
  <c r="UEC22" i="28" s="1"/>
  <c r="UDW22" i="28" s="1"/>
  <c r="UDQ22" i="28" s="1"/>
  <c r="UDK22" i="28" s="1"/>
  <c r="UDE22" i="28" s="1"/>
  <c r="UCY22" i="28" s="1"/>
  <c r="UCS22" i="28" s="1"/>
  <c r="UCM22" i="28" s="1"/>
  <c r="UCG22" i="28" s="1"/>
  <c r="UCA22" i="28" s="1"/>
  <c r="UBU22" i="28" s="1"/>
  <c r="UBO22" i="28" s="1"/>
  <c r="UBI22" i="28" s="1"/>
  <c r="UBC22" i="28" s="1"/>
  <c r="UAW22" i="28" s="1"/>
  <c r="UAQ22" i="28" s="1"/>
  <c r="UAK22" i="28" s="1"/>
  <c r="UAE22" i="28" s="1"/>
  <c r="TZY22" i="28" s="1"/>
  <c r="TZS22" i="28" s="1"/>
  <c r="TZM22" i="28" s="1"/>
  <c r="TZG22" i="28" s="1"/>
  <c r="TZA22" i="28" s="1"/>
  <c r="TYU22" i="28" s="1"/>
  <c r="TYO22" i="28" s="1"/>
  <c r="TYI22" i="28" s="1"/>
  <c r="TYC22" i="28" s="1"/>
  <c r="TXW22" i="28" s="1"/>
  <c r="TXQ22" i="28" s="1"/>
  <c r="TXK22" i="28" s="1"/>
  <c r="TXE22" i="28" s="1"/>
  <c r="TWY22" i="28" s="1"/>
  <c r="TWS22" i="28" s="1"/>
  <c r="TWM22" i="28" s="1"/>
  <c r="TWG22" i="28" s="1"/>
  <c r="TWA22" i="28" s="1"/>
  <c r="TVU22" i="28" s="1"/>
  <c r="TVO22" i="28" s="1"/>
  <c r="TVI22" i="28" s="1"/>
  <c r="TVC22" i="28" s="1"/>
  <c r="TUW22" i="28" s="1"/>
  <c r="TUQ22" i="28" s="1"/>
  <c r="TUK22" i="28" s="1"/>
  <c r="TUE22" i="28" s="1"/>
  <c r="TTY22" i="28" s="1"/>
  <c r="TTS22" i="28" s="1"/>
  <c r="TTM22" i="28" s="1"/>
  <c r="TTG22" i="28" s="1"/>
  <c r="TTA22" i="28" s="1"/>
  <c r="TSU22" i="28" s="1"/>
  <c r="TSO22" i="28" s="1"/>
  <c r="TSI22" i="28" s="1"/>
  <c r="TSC22" i="28" s="1"/>
  <c r="TRW22" i="28" s="1"/>
  <c r="TRQ22" i="28" s="1"/>
  <c r="TRK22" i="28" s="1"/>
  <c r="TRE22" i="28" s="1"/>
  <c r="TQY22" i="28" s="1"/>
  <c r="TQS22" i="28" s="1"/>
  <c r="TQM22" i="28" s="1"/>
  <c r="TQG22" i="28" s="1"/>
  <c r="TQA22" i="28" s="1"/>
  <c r="TPU22" i="28" s="1"/>
  <c r="TPO22" i="28" s="1"/>
  <c r="TPI22" i="28" s="1"/>
  <c r="TPC22" i="28" s="1"/>
  <c r="TOW22" i="28" s="1"/>
  <c r="TOQ22" i="28" s="1"/>
  <c r="TOK22" i="28" s="1"/>
  <c r="TOE22" i="28" s="1"/>
  <c r="TNY22" i="28" s="1"/>
  <c r="TNS22" i="28" s="1"/>
  <c r="TNM22" i="28" s="1"/>
  <c r="TNG22" i="28" s="1"/>
  <c r="TNA22" i="28" s="1"/>
  <c r="TMU22" i="28" s="1"/>
  <c r="TMO22" i="28" s="1"/>
  <c r="TMI22" i="28" s="1"/>
  <c r="TMC22" i="28" s="1"/>
  <c r="TLW22" i="28" s="1"/>
  <c r="TLQ22" i="28" s="1"/>
  <c r="TLK22" i="28" s="1"/>
  <c r="TLE22" i="28" s="1"/>
  <c r="TKY22" i="28" s="1"/>
  <c r="TKS22" i="28" s="1"/>
  <c r="TKM22" i="28" s="1"/>
  <c r="TKG22" i="28" s="1"/>
  <c r="TKA22" i="28" s="1"/>
  <c r="TJU22" i="28" s="1"/>
  <c r="TJO22" i="28" s="1"/>
  <c r="TJI22" i="28" s="1"/>
  <c r="TJC22" i="28" s="1"/>
  <c r="TIW22" i="28" s="1"/>
  <c r="TIQ22" i="28" s="1"/>
  <c r="TIK22" i="28" s="1"/>
  <c r="TIE22" i="28" s="1"/>
  <c r="THY22" i="28" s="1"/>
  <c r="THS22" i="28" s="1"/>
  <c r="THM22" i="28" s="1"/>
  <c r="THG22" i="28" s="1"/>
  <c r="THA22" i="28" s="1"/>
  <c r="TGU22" i="28" s="1"/>
  <c r="TGO22" i="28" s="1"/>
  <c r="TGI22" i="28" s="1"/>
  <c r="TGC22" i="28" s="1"/>
  <c r="TFW22" i="28" s="1"/>
  <c r="TFQ22" i="28" s="1"/>
  <c r="TFK22" i="28" s="1"/>
  <c r="TFE22" i="28" s="1"/>
  <c r="TEY22" i="28" s="1"/>
  <c r="TES22" i="28" s="1"/>
  <c r="TEM22" i="28" s="1"/>
  <c r="TEG22" i="28" s="1"/>
  <c r="TEA22" i="28" s="1"/>
  <c r="TDU22" i="28" s="1"/>
  <c r="TDO22" i="28" s="1"/>
  <c r="TDI22" i="28" s="1"/>
  <c r="TDC22" i="28" s="1"/>
  <c r="TCW22" i="28" s="1"/>
  <c r="TCQ22" i="28" s="1"/>
  <c r="TCK22" i="28" s="1"/>
  <c r="TCE22" i="28" s="1"/>
  <c r="TBY22" i="28" s="1"/>
  <c r="TBS22" i="28" s="1"/>
  <c r="TBM22" i="28" s="1"/>
  <c r="TBG22" i="28" s="1"/>
  <c r="TBA22" i="28" s="1"/>
  <c r="TAU22" i="28" s="1"/>
  <c r="TAO22" i="28" s="1"/>
  <c r="TAI22" i="28" s="1"/>
  <c r="TAC22" i="28" s="1"/>
  <c r="SZW22" i="28" s="1"/>
  <c r="SZQ22" i="28" s="1"/>
  <c r="SZK22" i="28" s="1"/>
  <c r="SZE22" i="28" s="1"/>
  <c r="SYY22" i="28" s="1"/>
  <c r="SYS22" i="28" s="1"/>
  <c r="SYM22" i="28" s="1"/>
  <c r="SYG22" i="28" s="1"/>
  <c r="SYA22" i="28" s="1"/>
  <c r="SXU22" i="28" s="1"/>
  <c r="SXO22" i="28" s="1"/>
  <c r="SXI22" i="28" s="1"/>
  <c r="SXC22" i="28" s="1"/>
  <c r="SWW22" i="28" s="1"/>
  <c r="SWQ22" i="28" s="1"/>
  <c r="SWK22" i="28" s="1"/>
  <c r="SWE22" i="28" s="1"/>
  <c r="SVY22" i="28" s="1"/>
  <c r="SVS22" i="28" s="1"/>
  <c r="SVM22" i="28" s="1"/>
  <c r="SVG22" i="28" s="1"/>
  <c r="SVA22" i="28" s="1"/>
  <c r="SUU22" i="28" s="1"/>
  <c r="SUO22" i="28" s="1"/>
  <c r="SUI22" i="28" s="1"/>
  <c r="SUC22" i="28" s="1"/>
  <c r="STW22" i="28" s="1"/>
  <c r="STQ22" i="28" s="1"/>
  <c r="STK22" i="28" s="1"/>
  <c r="STE22" i="28" s="1"/>
  <c r="SSY22" i="28" s="1"/>
  <c r="SSS22" i="28" s="1"/>
  <c r="SSM22" i="28" s="1"/>
  <c r="SSG22" i="28" s="1"/>
  <c r="SSA22" i="28" s="1"/>
  <c r="SRU22" i="28" s="1"/>
  <c r="SRO22" i="28" s="1"/>
  <c r="SRI22" i="28" s="1"/>
  <c r="SRC22" i="28" s="1"/>
  <c r="SQW22" i="28" s="1"/>
  <c r="SQQ22" i="28" s="1"/>
  <c r="SQK22" i="28" s="1"/>
  <c r="SQE22" i="28" s="1"/>
  <c r="SPY22" i="28" s="1"/>
  <c r="SPS22" i="28" s="1"/>
  <c r="SPM22" i="28" s="1"/>
  <c r="SPG22" i="28" s="1"/>
  <c r="SPA22" i="28" s="1"/>
  <c r="SOU22" i="28" s="1"/>
  <c r="SOO22" i="28" s="1"/>
  <c r="SOI22" i="28" s="1"/>
  <c r="SOC22" i="28" s="1"/>
  <c r="SNW22" i="28" s="1"/>
  <c r="SNQ22" i="28" s="1"/>
  <c r="SNK22" i="28" s="1"/>
  <c r="SNE22" i="28" s="1"/>
  <c r="SMY22" i="28" s="1"/>
  <c r="SMS22" i="28" s="1"/>
  <c r="SMM22" i="28" s="1"/>
  <c r="SMG22" i="28" s="1"/>
  <c r="SMA22" i="28" s="1"/>
  <c r="SLU22" i="28" s="1"/>
  <c r="SLO22" i="28" s="1"/>
  <c r="SLI22" i="28" s="1"/>
  <c r="SLC22" i="28" s="1"/>
  <c r="SKW22" i="28" s="1"/>
  <c r="SKQ22" i="28" s="1"/>
  <c r="SKK22" i="28" s="1"/>
  <c r="SKE22" i="28" s="1"/>
  <c r="SJY22" i="28" s="1"/>
  <c r="SJS22" i="28" s="1"/>
  <c r="SJM22" i="28" s="1"/>
  <c r="SJG22" i="28" s="1"/>
  <c r="SJA22" i="28" s="1"/>
  <c r="SIU22" i="28" s="1"/>
  <c r="SIO22" i="28" s="1"/>
  <c r="SII22" i="28" s="1"/>
  <c r="SIC22" i="28" s="1"/>
  <c r="SHW22" i="28" s="1"/>
  <c r="SHQ22" i="28" s="1"/>
  <c r="SHK22" i="28" s="1"/>
  <c r="SHE22" i="28" s="1"/>
  <c r="SGY22" i="28" s="1"/>
  <c r="SGS22" i="28" s="1"/>
  <c r="SGM22" i="28" s="1"/>
  <c r="SGG22" i="28" s="1"/>
  <c r="SGA22" i="28" s="1"/>
  <c r="SFU22" i="28" s="1"/>
  <c r="SFO22" i="28" s="1"/>
  <c r="SFI22" i="28" s="1"/>
  <c r="SFC22" i="28" s="1"/>
  <c r="SEW22" i="28" s="1"/>
  <c r="SEQ22" i="28" s="1"/>
  <c r="SEK22" i="28" s="1"/>
  <c r="SEE22" i="28" s="1"/>
  <c r="SDY22" i="28" s="1"/>
  <c r="SDS22" i="28" s="1"/>
  <c r="SDM22" i="28" s="1"/>
  <c r="SDG22" i="28" s="1"/>
  <c r="SDA22" i="28" s="1"/>
  <c r="SCU22" i="28" s="1"/>
  <c r="SCO22" i="28" s="1"/>
  <c r="SCI22" i="28" s="1"/>
  <c r="SCC22" i="28" s="1"/>
  <c r="SBW22" i="28" s="1"/>
  <c r="SBQ22" i="28" s="1"/>
  <c r="SBK22" i="28" s="1"/>
  <c r="SBE22" i="28" s="1"/>
  <c r="SAY22" i="28" s="1"/>
  <c r="SAS22" i="28" s="1"/>
  <c r="SAM22" i="28" s="1"/>
  <c r="SAG22" i="28" s="1"/>
  <c r="SAA22" i="28" s="1"/>
  <c r="RZU22" i="28" s="1"/>
  <c r="RZO22" i="28" s="1"/>
  <c r="RZI22" i="28" s="1"/>
  <c r="RZC22" i="28" s="1"/>
  <c r="RYW22" i="28" s="1"/>
  <c r="RYQ22" i="28" s="1"/>
  <c r="RYK22" i="28" s="1"/>
  <c r="RYE22" i="28" s="1"/>
  <c r="RXY22" i="28" s="1"/>
  <c r="RXS22" i="28" s="1"/>
  <c r="RXM22" i="28" s="1"/>
  <c r="RXG22" i="28" s="1"/>
  <c r="RXA22" i="28" s="1"/>
  <c r="RWU22" i="28" s="1"/>
  <c r="RWO22" i="28" s="1"/>
  <c r="RWI22" i="28" s="1"/>
  <c r="RWC22" i="28" s="1"/>
  <c r="RVW22" i="28" s="1"/>
  <c r="RVQ22" i="28" s="1"/>
  <c r="RVK22" i="28" s="1"/>
  <c r="RVE22" i="28" s="1"/>
  <c r="RUY22" i="28" s="1"/>
  <c r="RUS22" i="28" s="1"/>
  <c r="RUM22" i="28" s="1"/>
  <c r="RUG22" i="28" s="1"/>
  <c r="RUA22" i="28" s="1"/>
  <c r="RTU22" i="28" s="1"/>
  <c r="RTO22" i="28" s="1"/>
  <c r="RTI22" i="28" s="1"/>
  <c r="RTC22" i="28" s="1"/>
  <c r="RSW22" i="28" s="1"/>
  <c r="RSQ22" i="28" s="1"/>
  <c r="RSK22" i="28" s="1"/>
  <c r="RSE22" i="28" s="1"/>
  <c r="RRY22" i="28" s="1"/>
  <c r="RRS22" i="28" s="1"/>
  <c r="RRM22" i="28" s="1"/>
  <c r="RRG22" i="28" s="1"/>
  <c r="RRA22" i="28" s="1"/>
  <c r="RQU22" i="28" s="1"/>
  <c r="RQO22" i="28" s="1"/>
  <c r="RQI22" i="28" s="1"/>
  <c r="RQC22" i="28" s="1"/>
  <c r="RPW22" i="28" s="1"/>
  <c r="RPQ22" i="28" s="1"/>
  <c r="RPK22" i="28" s="1"/>
  <c r="RPE22" i="28" s="1"/>
  <c r="ROY22" i="28" s="1"/>
  <c r="ROS22" i="28" s="1"/>
  <c r="ROM22" i="28" s="1"/>
  <c r="ROG22" i="28" s="1"/>
  <c r="ROA22" i="28" s="1"/>
  <c r="RNU22" i="28" s="1"/>
  <c r="RNO22" i="28" s="1"/>
  <c r="RNI22" i="28" s="1"/>
  <c r="RNC22" i="28" s="1"/>
  <c r="RMW22" i="28" s="1"/>
  <c r="RMQ22" i="28" s="1"/>
  <c r="RMK22" i="28" s="1"/>
  <c r="RME22" i="28" s="1"/>
  <c r="RLY22" i="28" s="1"/>
  <c r="RLS22" i="28" s="1"/>
  <c r="RLM22" i="28" s="1"/>
  <c r="RLG22" i="28" s="1"/>
  <c r="RLA22" i="28" s="1"/>
  <c r="RKU22" i="28" s="1"/>
  <c r="RKO22" i="28" s="1"/>
  <c r="RKI22" i="28" s="1"/>
  <c r="RKC22" i="28" s="1"/>
  <c r="RJW22" i="28" s="1"/>
  <c r="RJQ22" i="28" s="1"/>
  <c r="RJK22" i="28" s="1"/>
  <c r="RJE22" i="28" s="1"/>
  <c r="RIY22" i="28" s="1"/>
  <c r="RIS22" i="28" s="1"/>
  <c r="RIM22" i="28" s="1"/>
  <c r="RIG22" i="28" s="1"/>
  <c r="RIA22" i="28" s="1"/>
  <c r="RHU22" i="28" s="1"/>
  <c r="RHO22" i="28" s="1"/>
  <c r="RHI22" i="28" s="1"/>
  <c r="RHC22" i="28" s="1"/>
  <c r="RGW22" i="28" s="1"/>
  <c r="RGQ22" i="28" s="1"/>
  <c r="RGK22" i="28" s="1"/>
  <c r="RGE22" i="28" s="1"/>
  <c r="RFY22" i="28" s="1"/>
  <c r="RFS22" i="28" s="1"/>
  <c r="RFM22" i="28" s="1"/>
  <c r="RFG22" i="28" s="1"/>
  <c r="RFA22" i="28" s="1"/>
  <c r="REU22" i="28" s="1"/>
  <c r="REO22" i="28" s="1"/>
  <c r="REI22" i="28" s="1"/>
  <c r="REC22" i="28" s="1"/>
  <c r="RDW22" i="28" s="1"/>
  <c r="RDQ22" i="28" s="1"/>
  <c r="RDK22" i="28" s="1"/>
  <c r="RDE22" i="28" s="1"/>
  <c r="RCY22" i="28" s="1"/>
  <c r="RCS22" i="28" s="1"/>
  <c r="RCM22" i="28" s="1"/>
  <c r="RCG22" i="28" s="1"/>
  <c r="RCA22" i="28" s="1"/>
  <c r="RBU22" i="28" s="1"/>
  <c r="RBO22" i="28" s="1"/>
  <c r="RBI22" i="28" s="1"/>
  <c r="RBC22" i="28" s="1"/>
  <c r="RAW22" i="28" s="1"/>
  <c r="RAQ22" i="28" s="1"/>
  <c r="RAK22" i="28" s="1"/>
  <c r="RAE22" i="28" s="1"/>
  <c r="QZY22" i="28" s="1"/>
  <c r="QZS22" i="28" s="1"/>
  <c r="QZM22" i="28" s="1"/>
  <c r="QZG22" i="28" s="1"/>
  <c r="QZA22" i="28" s="1"/>
  <c r="QYU22" i="28" s="1"/>
  <c r="QYO22" i="28" s="1"/>
  <c r="QYI22" i="28" s="1"/>
  <c r="QYC22" i="28" s="1"/>
  <c r="QXW22" i="28" s="1"/>
  <c r="QXQ22" i="28" s="1"/>
  <c r="QXK22" i="28" s="1"/>
  <c r="QXE22" i="28" s="1"/>
  <c r="QWY22" i="28" s="1"/>
  <c r="QWS22" i="28" s="1"/>
  <c r="QWM22" i="28" s="1"/>
  <c r="QWG22" i="28" s="1"/>
  <c r="QWA22" i="28" s="1"/>
  <c r="QVU22" i="28" s="1"/>
  <c r="QVO22" i="28" s="1"/>
  <c r="QVI22" i="28" s="1"/>
  <c r="QVC22" i="28" s="1"/>
  <c r="QUW22" i="28" s="1"/>
  <c r="QUQ22" i="28" s="1"/>
  <c r="QUK22" i="28" s="1"/>
  <c r="QUE22" i="28" s="1"/>
  <c r="QTY22" i="28" s="1"/>
  <c r="QTS22" i="28" s="1"/>
  <c r="QTM22" i="28" s="1"/>
  <c r="QTG22" i="28" s="1"/>
  <c r="QTA22" i="28" s="1"/>
  <c r="QSU22" i="28" s="1"/>
  <c r="QSO22" i="28" s="1"/>
  <c r="QSI22" i="28" s="1"/>
  <c r="QSC22" i="28" s="1"/>
  <c r="QRW22" i="28" s="1"/>
  <c r="QRQ22" i="28" s="1"/>
  <c r="QRK22" i="28" s="1"/>
  <c r="QRE22" i="28" s="1"/>
  <c r="QQY22" i="28" s="1"/>
  <c r="QQS22" i="28" s="1"/>
  <c r="QQM22" i="28" s="1"/>
  <c r="QQG22" i="28" s="1"/>
  <c r="QQA22" i="28" s="1"/>
  <c r="QPU22" i="28" s="1"/>
  <c r="QPO22" i="28" s="1"/>
  <c r="QPI22" i="28" s="1"/>
  <c r="QPC22" i="28" s="1"/>
  <c r="QOW22" i="28" s="1"/>
  <c r="QOQ22" i="28" s="1"/>
  <c r="QOK22" i="28" s="1"/>
  <c r="QOE22" i="28" s="1"/>
  <c r="QNY22" i="28" s="1"/>
  <c r="QNS22" i="28" s="1"/>
  <c r="QNM22" i="28" s="1"/>
  <c r="QNG22" i="28" s="1"/>
  <c r="QNA22" i="28" s="1"/>
  <c r="QMU22" i="28" s="1"/>
  <c r="QMO22" i="28" s="1"/>
  <c r="QMI22" i="28" s="1"/>
  <c r="QMC22" i="28" s="1"/>
  <c r="QLW22" i="28" s="1"/>
  <c r="QLQ22" i="28" s="1"/>
  <c r="QLK22" i="28" s="1"/>
  <c r="QLE22" i="28" s="1"/>
  <c r="QKY22" i="28" s="1"/>
  <c r="QKS22" i="28" s="1"/>
  <c r="QKM22" i="28" s="1"/>
  <c r="QKG22" i="28" s="1"/>
  <c r="QKA22" i="28" s="1"/>
  <c r="QJU22" i="28" s="1"/>
  <c r="QJO22" i="28" s="1"/>
  <c r="QJI22" i="28" s="1"/>
  <c r="QJC22" i="28" s="1"/>
  <c r="QIW22" i="28" s="1"/>
  <c r="QIQ22" i="28" s="1"/>
  <c r="QIK22" i="28" s="1"/>
  <c r="QIE22" i="28" s="1"/>
  <c r="QHY22" i="28" s="1"/>
  <c r="QHS22" i="28" s="1"/>
  <c r="QHM22" i="28" s="1"/>
  <c r="QHG22" i="28" s="1"/>
  <c r="QHA22" i="28" s="1"/>
  <c r="QGU22" i="28" s="1"/>
  <c r="QGO22" i="28" s="1"/>
  <c r="QGI22" i="28" s="1"/>
  <c r="QGC22" i="28" s="1"/>
  <c r="QFW22" i="28" s="1"/>
  <c r="QFQ22" i="28" s="1"/>
  <c r="QFK22" i="28" s="1"/>
  <c r="QFE22" i="28" s="1"/>
  <c r="QEY22" i="28" s="1"/>
  <c r="QES22" i="28" s="1"/>
  <c r="QEM22" i="28" s="1"/>
  <c r="QEG22" i="28" s="1"/>
  <c r="QEA22" i="28" s="1"/>
  <c r="QDU22" i="28" s="1"/>
  <c r="QDO22" i="28" s="1"/>
  <c r="QDI22" i="28" s="1"/>
  <c r="QDC22" i="28" s="1"/>
  <c r="QCW22" i="28" s="1"/>
  <c r="QCQ22" i="28" s="1"/>
  <c r="QCK22" i="28" s="1"/>
  <c r="QCE22" i="28" s="1"/>
  <c r="QBY22" i="28" s="1"/>
  <c r="QBS22" i="28" s="1"/>
  <c r="QBM22" i="28" s="1"/>
  <c r="QBG22" i="28" s="1"/>
  <c r="QBA22" i="28" s="1"/>
  <c r="QAU22" i="28" s="1"/>
  <c r="QAO22" i="28" s="1"/>
  <c r="QAI22" i="28" s="1"/>
  <c r="QAC22" i="28" s="1"/>
  <c r="PZW22" i="28" s="1"/>
  <c r="PZQ22" i="28" s="1"/>
  <c r="PZK22" i="28" s="1"/>
  <c r="PZE22" i="28" s="1"/>
  <c r="PYY22" i="28" s="1"/>
  <c r="PYS22" i="28" s="1"/>
  <c r="PYM22" i="28" s="1"/>
  <c r="PYG22" i="28" s="1"/>
  <c r="PYA22" i="28" s="1"/>
  <c r="PXU22" i="28" s="1"/>
  <c r="PXO22" i="28" s="1"/>
  <c r="PXI22" i="28" s="1"/>
  <c r="PXC22" i="28" s="1"/>
  <c r="PWW22" i="28" s="1"/>
  <c r="PWQ22" i="28" s="1"/>
  <c r="PWK22" i="28" s="1"/>
  <c r="PWE22" i="28" s="1"/>
  <c r="PVY22" i="28" s="1"/>
  <c r="PVS22" i="28" s="1"/>
  <c r="PVM22" i="28" s="1"/>
  <c r="PVG22" i="28" s="1"/>
  <c r="PVA22" i="28" s="1"/>
  <c r="PUU22" i="28" s="1"/>
  <c r="PUO22" i="28" s="1"/>
  <c r="PUI22" i="28" s="1"/>
  <c r="PUC22" i="28" s="1"/>
  <c r="PTW22" i="28" s="1"/>
  <c r="PTQ22" i="28" s="1"/>
  <c r="PTK22" i="28" s="1"/>
  <c r="PTE22" i="28" s="1"/>
  <c r="PSY22" i="28" s="1"/>
  <c r="PSS22" i="28" s="1"/>
  <c r="PSM22" i="28" s="1"/>
  <c r="PSG22" i="28" s="1"/>
  <c r="PSA22" i="28" s="1"/>
  <c r="PRU22" i="28" s="1"/>
  <c r="PRO22" i="28" s="1"/>
  <c r="PRI22" i="28" s="1"/>
  <c r="PRC22" i="28" s="1"/>
  <c r="PQW22" i="28" s="1"/>
  <c r="PQQ22" i="28" s="1"/>
  <c r="PQK22" i="28" s="1"/>
  <c r="PQE22" i="28" s="1"/>
  <c r="PPY22" i="28" s="1"/>
  <c r="PPS22" i="28" s="1"/>
  <c r="PPM22" i="28" s="1"/>
  <c r="PPG22" i="28" s="1"/>
  <c r="PPA22" i="28" s="1"/>
  <c r="POU22" i="28" s="1"/>
  <c r="POO22" i="28" s="1"/>
  <c r="POI22" i="28" s="1"/>
  <c r="POC22" i="28" s="1"/>
  <c r="PNW22" i="28" s="1"/>
  <c r="PNQ22" i="28" s="1"/>
  <c r="PNK22" i="28" s="1"/>
  <c r="PNE22" i="28" s="1"/>
  <c r="PMY22" i="28" s="1"/>
  <c r="PMS22" i="28" s="1"/>
  <c r="PMM22" i="28" s="1"/>
  <c r="PMG22" i="28" s="1"/>
  <c r="PMA22" i="28" s="1"/>
  <c r="PLU22" i="28" s="1"/>
  <c r="PLO22" i="28" s="1"/>
  <c r="PLI22" i="28" s="1"/>
  <c r="PLC22" i="28" s="1"/>
  <c r="PKW22" i="28" s="1"/>
  <c r="PKQ22" i="28" s="1"/>
  <c r="PKK22" i="28" s="1"/>
  <c r="PKE22" i="28" s="1"/>
  <c r="PJY22" i="28" s="1"/>
  <c r="PJS22" i="28" s="1"/>
  <c r="PJM22" i="28" s="1"/>
  <c r="PJG22" i="28" s="1"/>
  <c r="PJA22" i="28" s="1"/>
  <c r="PIU22" i="28" s="1"/>
  <c r="PIO22" i="28" s="1"/>
  <c r="PII22" i="28" s="1"/>
  <c r="PIC22" i="28" s="1"/>
  <c r="PHW22" i="28" s="1"/>
  <c r="PHQ22" i="28" s="1"/>
  <c r="PHK22" i="28" s="1"/>
  <c r="PHE22" i="28" s="1"/>
  <c r="PGY22" i="28" s="1"/>
  <c r="PGS22" i="28" s="1"/>
  <c r="PGM22" i="28" s="1"/>
  <c r="PGG22" i="28" s="1"/>
  <c r="PGA22" i="28" s="1"/>
  <c r="PFU22" i="28" s="1"/>
  <c r="PFO22" i="28" s="1"/>
  <c r="PFI22" i="28" s="1"/>
  <c r="PFC22" i="28" s="1"/>
  <c r="PEW22" i="28" s="1"/>
  <c r="PEQ22" i="28" s="1"/>
  <c r="PEK22" i="28" s="1"/>
  <c r="PEE22" i="28" s="1"/>
  <c r="PDY22" i="28" s="1"/>
  <c r="PDS22" i="28" s="1"/>
  <c r="PDM22" i="28" s="1"/>
  <c r="PDG22" i="28" s="1"/>
  <c r="PDA22" i="28" s="1"/>
  <c r="PCU22" i="28" s="1"/>
  <c r="PCO22" i="28" s="1"/>
  <c r="PCI22" i="28" s="1"/>
  <c r="PCC22" i="28" s="1"/>
  <c r="PBW22" i="28" s="1"/>
  <c r="PBQ22" i="28" s="1"/>
  <c r="PBK22" i="28" s="1"/>
  <c r="PBE22" i="28" s="1"/>
  <c r="PAY22" i="28" s="1"/>
  <c r="PAS22" i="28" s="1"/>
  <c r="PAM22" i="28" s="1"/>
  <c r="PAG22" i="28" s="1"/>
  <c r="PAA22" i="28" s="1"/>
  <c r="OZU22" i="28" s="1"/>
  <c r="OZO22" i="28" s="1"/>
  <c r="OZI22" i="28" s="1"/>
  <c r="OZC22" i="28" s="1"/>
  <c r="OYW22" i="28" s="1"/>
  <c r="OYQ22" i="28" s="1"/>
  <c r="OYK22" i="28" s="1"/>
  <c r="OYE22" i="28" s="1"/>
  <c r="OXY22" i="28" s="1"/>
  <c r="OXS22" i="28" s="1"/>
  <c r="OXM22" i="28" s="1"/>
  <c r="OXG22" i="28" s="1"/>
  <c r="OXA22" i="28" s="1"/>
  <c r="OWU22" i="28" s="1"/>
  <c r="OWO22" i="28" s="1"/>
  <c r="OWI22" i="28" s="1"/>
  <c r="OWC22" i="28" s="1"/>
  <c r="OVW22" i="28" s="1"/>
  <c r="OVQ22" i="28" s="1"/>
  <c r="OVK22" i="28" s="1"/>
  <c r="OVE22" i="28" s="1"/>
  <c r="OUY22" i="28" s="1"/>
  <c r="OUS22" i="28" s="1"/>
  <c r="OUM22" i="28" s="1"/>
  <c r="OUG22" i="28" s="1"/>
  <c r="OUA22" i="28" s="1"/>
  <c r="OTU22" i="28" s="1"/>
  <c r="OTO22" i="28" s="1"/>
  <c r="OTI22" i="28" s="1"/>
  <c r="OTC22" i="28" s="1"/>
  <c r="OSW22" i="28" s="1"/>
  <c r="OSQ22" i="28" s="1"/>
  <c r="OSK22" i="28" s="1"/>
  <c r="OSE22" i="28" s="1"/>
  <c r="ORY22" i="28" s="1"/>
  <c r="ORS22" i="28" s="1"/>
  <c r="ORM22" i="28" s="1"/>
  <c r="ORG22" i="28" s="1"/>
  <c r="ORA22" i="28" s="1"/>
  <c r="OQU22" i="28" s="1"/>
  <c r="OQO22" i="28" s="1"/>
  <c r="OQI22" i="28" s="1"/>
  <c r="OQC22" i="28" s="1"/>
  <c r="OPW22" i="28" s="1"/>
  <c r="OPQ22" i="28" s="1"/>
  <c r="OPK22" i="28" s="1"/>
  <c r="OPE22" i="28" s="1"/>
  <c r="OOY22" i="28" s="1"/>
  <c r="OOS22" i="28" s="1"/>
  <c r="OOM22" i="28" s="1"/>
  <c r="OOG22" i="28" s="1"/>
  <c r="OOA22" i="28" s="1"/>
  <c r="ONU22" i="28" s="1"/>
  <c r="ONO22" i="28" s="1"/>
  <c r="ONI22" i="28" s="1"/>
  <c r="ONC22" i="28" s="1"/>
  <c r="OMW22" i="28" s="1"/>
  <c r="OMQ22" i="28" s="1"/>
  <c r="OMK22" i="28" s="1"/>
  <c r="OME22" i="28" s="1"/>
  <c r="OLY22" i="28" s="1"/>
  <c r="OLS22" i="28" s="1"/>
  <c r="OLM22" i="28" s="1"/>
  <c r="OLG22" i="28" s="1"/>
  <c r="OLA22" i="28" s="1"/>
  <c r="OKU22" i="28" s="1"/>
  <c r="OKO22" i="28" s="1"/>
  <c r="OKI22" i="28" s="1"/>
  <c r="OKC22" i="28" s="1"/>
  <c r="OJW22" i="28" s="1"/>
  <c r="OJQ22" i="28" s="1"/>
  <c r="OJK22" i="28" s="1"/>
  <c r="OJE22" i="28" s="1"/>
  <c r="OIY22" i="28" s="1"/>
  <c r="OIS22" i="28" s="1"/>
  <c r="OIM22" i="28" s="1"/>
  <c r="OIG22" i="28" s="1"/>
  <c r="OIA22" i="28" s="1"/>
  <c r="OHU22" i="28" s="1"/>
  <c r="OHO22" i="28" s="1"/>
  <c r="OHI22" i="28" s="1"/>
  <c r="OHC22" i="28" s="1"/>
  <c r="OGW22" i="28" s="1"/>
  <c r="OGQ22" i="28" s="1"/>
  <c r="OGK22" i="28" s="1"/>
  <c r="OGE22" i="28" s="1"/>
  <c r="OFY22" i="28" s="1"/>
  <c r="OFS22" i="28" s="1"/>
  <c r="OFM22" i="28" s="1"/>
  <c r="OFG22" i="28" s="1"/>
  <c r="OFA22" i="28" s="1"/>
  <c r="OEU22" i="28" s="1"/>
  <c r="OEO22" i="28" s="1"/>
  <c r="OEI22" i="28" s="1"/>
  <c r="OEC22" i="28" s="1"/>
  <c r="ODW22" i="28" s="1"/>
  <c r="ODQ22" i="28" s="1"/>
  <c r="ODK22" i="28" s="1"/>
  <c r="ODE22" i="28" s="1"/>
  <c r="OCY22" i="28" s="1"/>
  <c r="OCS22" i="28" s="1"/>
  <c r="OCM22" i="28" s="1"/>
  <c r="OCG22" i="28" s="1"/>
  <c r="OCA22" i="28" s="1"/>
  <c r="OBU22" i="28" s="1"/>
  <c r="OBO22" i="28" s="1"/>
  <c r="OBI22" i="28" s="1"/>
  <c r="OBC22" i="28" s="1"/>
  <c r="OAW22" i="28" s="1"/>
  <c r="OAQ22" i="28" s="1"/>
  <c r="OAK22" i="28" s="1"/>
  <c r="OAE22" i="28" s="1"/>
  <c r="NZY22" i="28" s="1"/>
  <c r="NZS22" i="28" s="1"/>
  <c r="NZM22" i="28" s="1"/>
  <c r="NZG22" i="28" s="1"/>
  <c r="NZA22" i="28" s="1"/>
  <c r="NYU22" i="28" s="1"/>
  <c r="NYO22" i="28" s="1"/>
  <c r="NYI22" i="28" s="1"/>
  <c r="NYC22" i="28" s="1"/>
  <c r="NXW22" i="28" s="1"/>
  <c r="NXQ22" i="28" s="1"/>
  <c r="NXK22" i="28" s="1"/>
  <c r="NXE22" i="28" s="1"/>
  <c r="NWY22" i="28" s="1"/>
  <c r="NWS22" i="28" s="1"/>
  <c r="NWM22" i="28" s="1"/>
  <c r="NWG22" i="28" s="1"/>
  <c r="NWA22" i="28" s="1"/>
  <c r="NVU22" i="28" s="1"/>
  <c r="NVO22" i="28" s="1"/>
  <c r="NVI22" i="28" s="1"/>
  <c r="NVC22" i="28" s="1"/>
  <c r="NUW22" i="28" s="1"/>
  <c r="NUQ22" i="28" s="1"/>
  <c r="NUK22" i="28" s="1"/>
  <c r="NUE22" i="28" s="1"/>
  <c r="NTY22" i="28" s="1"/>
  <c r="NTS22" i="28" s="1"/>
  <c r="NTM22" i="28" s="1"/>
  <c r="NTG22" i="28" s="1"/>
  <c r="NTA22" i="28" s="1"/>
  <c r="NSU22" i="28" s="1"/>
  <c r="NSO22" i="28" s="1"/>
  <c r="NSI22" i="28" s="1"/>
  <c r="NSC22" i="28" s="1"/>
  <c r="NRW22" i="28" s="1"/>
  <c r="NRQ22" i="28" s="1"/>
  <c r="NRK22" i="28" s="1"/>
  <c r="NRE22" i="28" s="1"/>
  <c r="NQY22" i="28" s="1"/>
  <c r="NQS22" i="28" s="1"/>
  <c r="NQM22" i="28" s="1"/>
  <c r="NQG22" i="28" s="1"/>
  <c r="NQA22" i="28" s="1"/>
  <c r="NPU22" i="28" s="1"/>
  <c r="NPO22" i="28" s="1"/>
  <c r="NPI22" i="28" s="1"/>
  <c r="NPC22" i="28" s="1"/>
  <c r="NOW22" i="28" s="1"/>
  <c r="NOQ22" i="28" s="1"/>
  <c r="NOK22" i="28" s="1"/>
  <c r="NOE22" i="28" s="1"/>
  <c r="NNY22" i="28" s="1"/>
  <c r="NNS22" i="28" s="1"/>
  <c r="NNM22" i="28" s="1"/>
  <c r="NNG22" i="28" s="1"/>
  <c r="NNA22" i="28" s="1"/>
  <c r="NMU22" i="28" s="1"/>
  <c r="NMO22" i="28" s="1"/>
  <c r="NMI22" i="28" s="1"/>
  <c r="NMC22" i="28" s="1"/>
  <c r="NLW22" i="28" s="1"/>
  <c r="NLQ22" i="28" s="1"/>
  <c r="NLK22" i="28" s="1"/>
  <c r="NLE22" i="28" s="1"/>
  <c r="NKY22" i="28" s="1"/>
  <c r="NKS22" i="28" s="1"/>
  <c r="NKM22" i="28" s="1"/>
  <c r="NKG22" i="28" s="1"/>
  <c r="NKA22" i="28" s="1"/>
  <c r="NJU22" i="28" s="1"/>
  <c r="NJO22" i="28" s="1"/>
  <c r="NJI22" i="28" s="1"/>
  <c r="NJC22" i="28" s="1"/>
  <c r="NIW22" i="28" s="1"/>
  <c r="NIQ22" i="28" s="1"/>
  <c r="NIK22" i="28" s="1"/>
  <c r="NIE22" i="28" s="1"/>
  <c r="NHY22" i="28" s="1"/>
  <c r="NHS22" i="28" s="1"/>
  <c r="NHM22" i="28" s="1"/>
  <c r="NHG22" i="28" s="1"/>
  <c r="NHA22" i="28" s="1"/>
  <c r="NGU22" i="28" s="1"/>
  <c r="NGO22" i="28" s="1"/>
  <c r="NGI22" i="28" s="1"/>
  <c r="NGC22" i="28" s="1"/>
  <c r="NFW22" i="28" s="1"/>
  <c r="NFQ22" i="28" s="1"/>
  <c r="NFK22" i="28" s="1"/>
  <c r="NFE22" i="28" s="1"/>
  <c r="NEY22" i="28" s="1"/>
  <c r="NES22" i="28" s="1"/>
  <c r="NEM22" i="28" s="1"/>
  <c r="NEG22" i="28" s="1"/>
  <c r="NEA22" i="28" s="1"/>
  <c r="NDU22" i="28" s="1"/>
  <c r="NDO22" i="28" s="1"/>
  <c r="NDI22" i="28" s="1"/>
  <c r="NDC22" i="28" s="1"/>
  <c r="NCW22" i="28" s="1"/>
  <c r="NCQ22" i="28" s="1"/>
  <c r="NCK22" i="28" s="1"/>
  <c r="NCE22" i="28" s="1"/>
  <c r="NBY22" i="28" s="1"/>
  <c r="NBS22" i="28" s="1"/>
  <c r="NBM22" i="28" s="1"/>
  <c r="NBG22" i="28" s="1"/>
  <c r="NBA22" i="28" s="1"/>
  <c r="NAU22" i="28" s="1"/>
  <c r="NAO22" i="28" s="1"/>
  <c r="NAI22" i="28" s="1"/>
  <c r="NAC22" i="28" s="1"/>
  <c r="MZW22" i="28" s="1"/>
  <c r="MZQ22" i="28" s="1"/>
  <c r="MZK22" i="28" s="1"/>
  <c r="MZE22" i="28" s="1"/>
  <c r="MYY22" i="28" s="1"/>
  <c r="MYS22" i="28" s="1"/>
  <c r="MYM22" i="28" s="1"/>
  <c r="MYG22" i="28" s="1"/>
  <c r="MYA22" i="28" s="1"/>
  <c r="MXU22" i="28" s="1"/>
  <c r="MXO22" i="28" s="1"/>
  <c r="MXI22" i="28" s="1"/>
  <c r="MXC22" i="28" s="1"/>
  <c r="MWW22" i="28" s="1"/>
  <c r="MWQ22" i="28" s="1"/>
  <c r="MWK22" i="28" s="1"/>
  <c r="MWE22" i="28" s="1"/>
  <c r="MVY22" i="28" s="1"/>
  <c r="MVS22" i="28" s="1"/>
  <c r="MVM22" i="28" s="1"/>
  <c r="MVG22" i="28" s="1"/>
  <c r="MVA22" i="28" s="1"/>
  <c r="MUU22" i="28" s="1"/>
  <c r="MUO22" i="28" s="1"/>
  <c r="MUI22" i="28" s="1"/>
  <c r="MUC22" i="28" s="1"/>
  <c r="MTW22" i="28" s="1"/>
  <c r="MTQ22" i="28" s="1"/>
  <c r="MTK22" i="28" s="1"/>
  <c r="MTE22" i="28" s="1"/>
  <c r="MSY22" i="28" s="1"/>
  <c r="MSS22" i="28" s="1"/>
  <c r="MSM22" i="28" s="1"/>
  <c r="MSG22" i="28" s="1"/>
  <c r="MSA22" i="28" s="1"/>
  <c r="MRU22" i="28" s="1"/>
  <c r="MRO22" i="28" s="1"/>
  <c r="MRI22" i="28" s="1"/>
  <c r="MRC22" i="28" s="1"/>
  <c r="MQW22" i="28" s="1"/>
  <c r="MQQ22" i="28" s="1"/>
  <c r="MQK22" i="28" s="1"/>
  <c r="MQE22" i="28" s="1"/>
  <c r="MPY22" i="28" s="1"/>
  <c r="MPS22" i="28" s="1"/>
  <c r="MPM22" i="28" s="1"/>
  <c r="MPG22" i="28" s="1"/>
  <c r="MPA22" i="28" s="1"/>
  <c r="MOU22" i="28" s="1"/>
  <c r="MOO22" i="28" s="1"/>
  <c r="MOI22" i="28" s="1"/>
  <c r="MOC22" i="28" s="1"/>
  <c r="MNW22" i="28" s="1"/>
  <c r="MNQ22" i="28" s="1"/>
  <c r="MNK22" i="28" s="1"/>
  <c r="MNE22" i="28" s="1"/>
  <c r="MMY22" i="28" s="1"/>
  <c r="MMS22" i="28" s="1"/>
  <c r="MMM22" i="28" s="1"/>
  <c r="MMG22" i="28" s="1"/>
  <c r="MMA22" i="28" s="1"/>
  <c r="MLU22" i="28" s="1"/>
  <c r="MLO22" i="28" s="1"/>
  <c r="MLI22" i="28" s="1"/>
  <c r="MLC22" i="28" s="1"/>
  <c r="MKW22" i="28" s="1"/>
  <c r="MKQ22" i="28" s="1"/>
  <c r="MKK22" i="28" s="1"/>
  <c r="MKE22" i="28" s="1"/>
  <c r="MJY22" i="28" s="1"/>
  <c r="MJS22" i="28" s="1"/>
  <c r="MJM22" i="28" s="1"/>
  <c r="MJG22" i="28" s="1"/>
  <c r="MJA22" i="28" s="1"/>
  <c r="MIU22" i="28" s="1"/>
  <c r="MIO22" i="28" s="1"/>
  <c r="MII22" i="28" s="1"/>
  <c r="MIC22" i="28" s="1"/>
  <c r="MHW22" i="28" s="1"/>
  <c r="MHQ22" i="28" s="1"/>
  <c r="MHK22" i="28" s="1"/>
  <c r="MHE22" i="28" s="1"/>
  <c r="MGY22" i="28" s="1"/>
  <c r="MGS22" i="28" s="1"/>
  <c r="MGM22" i="28" s="1"/>
  <c r="MGG22" i="28" s="1"/>
  <c r="MGA22" i="28" s="1"/>
  <c r="MFU22" i="28" s="1"/>
  <c r="MFO22" i="28" s="1"/>
  <c r="MFI22" i="28" s="1"/>
  <c r="MFC22" i="28" s="1"/>
  <c r="MEW22" i="28" s="1"/>
  <c r="MEQ22" i="28" s="1"/>
  <c r="MEK22" i="28" s="1"/>
  <c r="MEE22" i="28" s="1"/>
  <c r="MDY22" i="28" s="1"/>
  <c r="MDS22" i="28" s="1"/>
  <c r="MDM22" i="28" s="1"/>
  <c r="MDG22" i="28" s="1"/>
  <c r="MDA22" i="28" s="1"/>
  <c r="MCU22" i="28" s="1"/>
  <c r="MCO22" i="28" s="1"/>
  <c r="MCI22" i="28" s="1"/>
  <c r="MCC22" i="28" s="1"/>
  <c r="MBW22" i="28" s="1"/>
  <c r="MBQ22" i="28" s="1"/>
  <c r="MBK22" i="28" s="1"/>
  <c r="MBE22" i="28" s="1"/>
  <c r="MAY22" i="28" s="1"/>
  <c r="MAS22" i="28" s="1"/>
  <c r="MAM22" i="28" s="1"/>
  <c r="MAG22" i="28" s="1"/>
  <c r="MAA22" i="28" s="1"/>
  <c r="LZU22" i="28" s="1"/>
  <c r="LZO22" i="28" s="1"/>
  <c r="LZI22" i="28" s="1"/>
  <c r="LZC22" i="28" s="1"/>
  <c r="LYW22" i="28" s="1"/>
  <c r="LYQ22" i="28" s="1"/>
  <c r="LYK22" i="28" s="1"/>
  <c r="LYE22" i="28" s="1"/>
  <c r="LXY22" i="28" s="1"/>
  <c r="LXS22" i="28" s="1"/>
  <c r="LXM22" i="28" s="1"/>
  <c r="LXG22" i="28" s="1"/>
  <c r="LXA22" i="28" s="1"/>
  <c r="LWU22" i="28" s="1"/>
  <c r="LWO22" i="28" s="1"/>
  <c r="LWI22" i="28" s="1"/>
  <c r="LWC22" i="28" s="1"/>
  <c r="LVW22" i="28" s="1"/>
  <c r="LVQ22" i="28" s="1"/>
  <c r="LVK22" i="28" s="1"/>
  <c r="LVE22" i="28" s="1"/>
  <c r="LUY22" i="28" s="1"/>
  <c r="LUS22" i="28" s="1"/>
  <c r="LUM22" i="28" s="1"/>
  <c r="LUG22" i="28" s="1"/>
  <c r="LUA22" i="28" s="1"/>
  <c r="LTU22" i="28" s="1"/>
  <c r="LTO22" i="28" s="1"/>
  <c r="LTI22" i="28" s="1"/>
  <c r="LTC22" i="28" s="1"/>
  <c r="LSW22" i="28" s="1"/>
  <c r="LSQ22" i="28" s="1"/>
  <c r="LSK22" i="28" s="1"/>
  <c r="LSE22" i="28" s="1"/>
  <c r="LRY22" i="28" s="1"/>
  <c r="LRS22" i="28" s="1"/>
  <c r="LRM22" i="28" s="1"/>
  <c r="LRG22" i="28" s="1"/>
  <c r="LRA22" i="28" s="1"/>
  <c r="LQU22" i="28" s="1"/>
  <c r="LQO22" i="28" s="1"/>
  <c r="LQI22" i="28" s="1"/>
  <c r="LQC22" i="28" s="1"/>
  <c r="LPW22" i="28" s="1"/>
  <c r="LPQ22" i="28" s="1"/>
  <c r="LPK22" i="28" s="1"/>
  <c r="LPE22" i="28" s="1"/>
  <c r="LOY22" i="28" s="1"/>
  <c r="LOS22" i="28" s="1"/>
  <c r="LOM22" i="28" s="1"/>
  <c r="LOG22" i="28" s="1"/>
  <c r="LOA22" i="28" s="1"/>
  <c r="LNU22" i="28" s="1"/>
  <c r="LNO22" i="28" s="1"/>
  <c r="LNI22" i="28" s="1"/>
  <c r="LNC22" i="28" s="1"/>
  <c r="LMW22" i="28" s="1"/>
  <c r="LMQ22" i="28" s="1"/>
  <c r="LMK22" i="28" s="1"/>
  <c r="LME22" i="28" s="1"/>
  <c r="LLY22" i="28" s="1"/>
  <c r="LLS22" i="28" s="1"/>
  <c r="LLM22" i="28" s="1"/>
  <c r="LLG22" i="28" s="1"/>
  <c r="LLA22" i="28" s="1"/>
  <c r="LKU22" i="28" s="1"/>
  <c r="LKO22" i="28" s="1"/>
  <c r="LKI22" i="28" s="1"/>
  <c r="LKC22" i="28" s="1"/>
  <c r="LJW22" i="28" s="1"/>
  <c r="LJQ22" i="28" s="1"/>
  <c r="LJK22" i="28" s="1"/>
  <c r="LJE22" i="28" s="1"/>
  <c r="LIY22" i="28" s="1"/>
  <c r="LIS22" i="28" s="1"/>
  <c r="LIM22" i="28" s="1"/>
  <c r="LIG22" i="28" s="1"/>
  <c r="LIA22" i="28" s="1"/>
  <c r="LHU22" i="28" s="1"/>
  <c r="LHO22" i="28" s="1"/>
  <c r="LHI22" i="28" s="1"/>
  <c r="LHC22" i="28" s="1"/>
  <c r="LGW22" i="28" s="1"/>
  <c r="LGQ22" i="28" s="1"/>
  <c r="LGK22" i="28" s="1"/>
  <c r="LGE22" i="28" s="1"/>
  <c r="LFY22" i="28" s="1"/>
  <c r="LFS22" i="28" s="1"/>
  <c r="LFM22" i="28" s="1"/>
  <c r="LFG22" i="28" s="1"/>
  <c r="LFA22" i="28" s="1"/>
  <c r="LEU22" i="28" s="1"/>
  <c r="LEO22" i="28" s="1"/>
  <c r="LEI22" i="28" s="1"/>
  <c r="LEC22" i="28" s="1"/>
  <c r="LDW22" i="28" s="1"/>
  <c r="LDQ22" i="28" s="1"/>
  <c r="LDK22" i="28" s="1"/>
  <c r="LDE22" i="28" s="1"/>
  <c r="LCY22" i="28" s="1"/>
  <c r="LCS22" i="28" s="1"/>
  <c r="LCM22" i="28" s="1"/>
  <c r="LCG22" i="28" s="1"/>
  <c r="LCA22" i="28" s="1"/>
  <c r="LBU22" i="28" s="1"/>
  <c r="LBO22" i="28" s="1"/>
  <c r="LBI22" i="28" s="1"/>
  <c r="LBC22" i="28" s="1"/>
  <c r="LAW22" i="28" s="1"/>
  <c r="LAQ22" i="28" s="1"/>
  <c r="LAK22" i="28" s="1"/>
  <c r="LAE22" i="28" s="1"/>
  <c r="KZY22" i="28" s="1"/>
  <c r="KZS22" i="28" s="1"/>
  <c r="KZM22" i="28" s="1"/>
  <c r="KZG22" i="28" s="1"/>
  <c r="KZA22" i="28" s="1"/>
  <c r="KYU22" i="28" s="1"/>
  <c r="KYO22" i="28" s="1"/>
  <c r="KYI22" i="28" s="1"/>
  <c r="KYC22" i="28" s="1"/>
  <c r="KXW22" i="28" s="1"/>
  <c r="KXQ22" i="28" s="1"/>
  <c r="KXK22" i="28" s="1"/>
  <c r="KXE22" i="28" s="1"/>
  <c r="KWY22" i="28" s="1"/>
  <c r="KWS22" i="28" s="1"/>
  <c r="KWM22" i="28" s="1"/>
  <c r="KWG22" i="28" s="1"/>
  <c r="KWA22" i="28" s="1"/>
  <c r="KVU22" i="28" s="1"/>
  <c r="KVO22" i="28" s="1"/>
  <c r="KVI22" i="28" s="1"/>
  <c r="KVC22" i="28" s="1"/>
  <c r="KUW22" i="28" s="1"/>
  <c r="KUQ22" i="28" s="1"/>
  <c r="KUK22" i="28" s="1"/>
  <c r="KUE22" i="28" s="1"/>
  <c r="KTY22" i="28" s="1"/>
  <c r="KTS22" i="28" s="1"/>
  <c r="KTM22" i="28" s="1"/>
  <c r="KTG22" i="28" s="1"/>
  <c r="KTA22" i="28" s="1"/>
  <c r="KSU22" i="28" s="1"/>
  <c r="KSO22" i="28" s="1"/>
  <c r="KSI22" i="28" s="1"/>
  <c r="KSC22" i="28" s="1"/>
  <c r="KRW22" i="28" s="1"/>
  <c r="KRQ22" i="28" s="1"/>
  <c r="KRK22" i="28" s="1"/>
  <c r="KRE22" i="28" s="1"/>
  <c r="KQY22" i="28" s="1"/>
  <c r="KQS22" i="28" s="1"/>
  <c r="KQM22" i="28" s="1"/>
  <c r="KQG22" i="28" s="1"/>
  <c r="KQA22" i="28" s="1"/>
  <c r="KPU22" i="28" s="1"/>
  <c r="KPO22" i="28" s="1"/>
  <c r="KPI22" i="28" s="1"/>
  <c r="KPC22" i="28" s="1"/>
  <c r="KOW22" i="28" s="1"/>
  <c r="KOQ22" i="28" s="1"/>
  <c r="KOK22" i="28" s="1"/>
  <c r="KOE22" i="28" s="1"/>
  <c r="KNY22" i="28" s="1"/>
  <c r="KNS22" i="28" s="1"/>
  <c r="KNM22" i="28" s="1"/>
  <c r="KNG22" i="28" s="1"/>
  <c r="KNA22" i="28" s="1"/>
  <c r="KMU22" i="28" s="1"/>
  <c r="KMO22" i="28" s="1"/>
  <c r="KMI22" i="28" s="1"/>
  <c r="KMC22" i="28" s="1"/>
  <c r="KLW22" i="28" s="1"/>
  <c r="KLQ22" i="28" s="1"/>
  <c r="KLK22" i="28" s="1"/>
  <c r="KLE22" i="28" s="1"/>
  <c r="KKY22" i="28" s="1"/>
  <c r="KKS22" i="28" s="1"/>
  <c r="KKM22" i="28" s="1"/>
  <c r="KKG22" i="28" s="1"/>
  <c r="KKA22" i="28" s="1"/>
  <c r="KJU22" i="28" s="1"/>
  <c r="KJO22" i="28" s="1"/>
  <c r="KJI22" i="28" s="1"/>
  <c r="KJC22" i="28" s="1"/>
  <c r="KIW22" i="28" s="1"/>
  <c r="KIQ22" i="28" s="1"/>
  <c r="KIK22" i="28" s="1"/>
  <c r="KIE22" i="28" s="1"/>
  <c r="KHY22" i="28" s="1"/>
  <c r="KHS22" i="28" s="1"/>
  <c r="KHM22" i="28" s="1"/>
  <c r="KHG22" i="28" s="1"/>
  <c r="KHA22" i="28" s="1"/>
  <c r="KGU22" i="28" s="1"/>
  <c r="KGO22" i="28" s="1"/>
  <c r="KGI22" i="28" s="1"/>
  <c r="KGC22" i="28" s="1"/>
  <c r="KFW22" i="28" s="1"/>
  <c r="KFQ22" i="28" s="1"/>
  <c r="KFK22" i="28" s="1"/>
  <c r="KFE22" i="28" s="1"/>
  <c r="KEY22" i="28" s="1"/>
  <c r="KES22" i="28" s="1"/>
  <c r="KEM22" i="28" s="1"/>
  <c r="KEG22" i="28" s="1"/>
  <c r="KEA22" i="28" s="1"/>
  <c r="KDU22" i="28" s="1"/>
  <c r="KDO22" i="28" s="1"/>
  <c r="KDI22" i="28" s="1"/>
  <c r="KDC22" i="28" s="1"/>
  <c r="KCW22" i="28" s="1"/>
  <c r="KCQ22" i="28" s="1"/>
  <c r="KCK22" i="28" s="1"/>
  <c r="KCE22" i="28" s="1"/>
  <c r="KBY22" i="28" s="1"/>
  <c r="KBS22" i="28" s="1"/>
  <c r="KBM22" i="28" s="1"/>
  <c r="KBG22" i="28" s="1"/>
  <c r="KBA22" i="28" s="1"/>
  <c r="KAU22" i="28" s="1"/>
  <c r="KAO22" i="28" s="1"/>
  <c r="KAI22" i="28" s="1"/>
  <c r="KAC22" i="28" s="1"/>
  <c r="JZW22" i="28" s="1"/>
  <c r="JZQ22" i="28" s="1"/>
  <c r="JZK22" i="28" s="1"/>
  <c r="JZE22" i="28" s="1"/>
  <c r="JYY22" i="28" s="1"/>
  <c r="JYS22" i="28" s="1"/>
  <c r="JYM22" i="28" s="1"/>
  <c r="JYG22" i="28" s="1"/>
  <c r="JYA22" i="28" s="1"/>
  <c r="JXU22" i="28" s="1"/>
  <c r="JXO22" i="28" s="1"/>
  <c r="JXI22" i="28" s="1"/>
  <c r="JXC22" i="28" s="1"/>
  <c r="JWW22" i="28" s="1"/>
  <c r="JWQ22" i="28" s="1"/>
  <c r="JWK22" i="28" s="1"/>
  <c r="JWE22" i="28" s="1"/>
  <c r="JVY22" i="28" s="1"/>
  <c r="JVS22" i="28" s="1"/>
  <c r="JVM22" i="28" s="1"/>
  <c r="JVG22" i="28" s="1"/>
  <c r="JVA22" i="28" s="1"/>
  <c r="JUU22" i="28" s="1"/>
  <c r="JUO22" i="28" s="1"/>
  <c r="JUI22" i="28" s="1"/>
  <c r="JUC22" i="28" s="1"/>
  <c r="JTW22" i="28" s="1"/>
  <c r="JTQ22" i="28" s="1"/>
  <c r="JTK22" i="28" s="1"/>
  <c r="JTE22" i="28" s="1"/>
  <c r="JSY22" i="28" s="1"/>
  <c r="JSS22" i="28" s="1"/>
  <c r="JSM22" i="28" s="1"/>
  <c r="JSG22" i="28" s="1"/>
  <c r="JSA22" i="28" s="1"/>
  <c r="JRU22" i="28" s="1"/>
  <c r="JRO22" i="28" s="1"/>
  <c r="JRI22" i="28" s="1"/>
  <c r="JRC22" i="28" s="1"/>
  <c r="JQW22" i="28" s="1"/>
  <c r="JQQ22" i="28" s="1"/>
  <c r="JQK22" i="28" s="1"/>
  <c r="JQE22" i="28" s="1"/>
  <c r="JPY22" i="28" s="1"/>
  <c r="JPS22" i="28" s="1"/>
  <c r="JPM22" i="28" s="1"/>
  <c r="JPG22" i="28" s="1"/>
  <c r="JPA22" i="28" s="1"/>
  <c r="JOU22" i="28" s="1"/>
  <c r="JOO22" i="28" s="1"/>
  <c r="JOI22" i="28" s="1"/>
  <c r="JOC22" i="28" s="1"/>
  <c r="JNW22" i="28" s="1"/>
  <c r="JNQ22" i="28" s="1"/>
  <c r="JNK22" i="28" s="1"/>
  <c r="JNE22" i="28" s="1"/>
  <c r="JMY22" i="28" s="1"/>
  <c r="JMS22" i="28" s="1"/>
  <c r="JMM22" i="28" s="1"/>
  <c r="JMG22" i="28" s="1"/>
  <c r="JMA22" i="28" s="1"/>
  <c r="JLU22" i="28" s="1"/>
  <c r="JLO22" i="28" s="1"/>
  <c r="JLI22" i="28" s="1"/>
  <c r="JLC22" i="28" s="1"/>
  <c r="JKW22" i="28" s="1"/>
  <c r="JKQ22" i="28" s="1"/>
  <c r="JKK22" i="28" s="1"/>
  <c r="JKE22" i="28" s="1"/>
  <c r="JJY22" i="28" s="1"/>
  <c r="JJS22" i="28" s="1"/>
  <c r="JJM22" i="28" s="1"/>
  <c r="JJG22" i="28" s="1"/>
  <c r="JJA22" i="28" s="1"/>
  <c r="JIU22" i="28" s="1"/>
  <c r="JIO22" i="28" s="1"/>
  <c r="JII22" i="28" s="1"/>
  <c r="JIC22" i="28" s="1"/>
  <c r="JHW22" i="28" s="1"/>
  <c r="JHQ22" i="28" s="1"/>
  <c r="JHK22" i="28" s="1"/>
  <c r="JHE22" i="28" s="1"/>
  <c r="JGY22" i="28" s="1"/>
  <c r="JGS22" i="28" s="1"/>
  <c r="JGM22" i="28" s="1"/>
  <c r="JGG22" i="28" s="1"/>
  <c r="JGA22" i="28" s="1"/>
  <c r="JFU22" i="28" s="1"/>
  <c r="JFO22" i="28" s="1"/>
  <c r="JFI22" i="28" s="1"/>
  <c r="JFC22" i="28" s="1"/>
  <c r="JEW22" i="28" s="1"/>
  <c r="JEQ22" i="28" s="1"/>
  <c r="JEK22" i="28" s="1"/>
  <c r="JEE22" i="28" s="1"/>
  <c r="JDY22" i="28" s="1"/>
  <c r="JDS22" i="28" s="1"/>
  <c r="JDM22" i="28" s="1"/>
  <c r="JDG22" i="28" s="1"/>
  <c r="JDA22" i="28" s="1"/>
  <c r="JCU22" i="28" s="1"/>
  <c r="JCO22" i="28" s="1"/>
  <c r="JCI22" i="28" s="1"/>
  <c r="JCC22" i="28" s="1"/>
  <c r="JBW22" i="28" s="1"/>
  <c r="JBQ22" i="28" s="1"/>
  <c r="JBK22" i="28" s="1"/>
  <c r="JBE22" i="28" s="1"/>
  <c r="JAY22" i="28" s="1"/>
  <c r="JAS22" i="28" s="1"/>
  <c r="JAM22" i="28" s="1"/>
  <c r="JAG22" i="28" s="1"/>
  <c r="JAA22" i="28" s="1"/>
  <c r="IZU22" i="28" s="1"/>
  <c r="IZO22" i="28" s="1"/>
  <c r="IZI22" i="28" s="1"/>
  <c r="IZC22" i="28" s="1"/>
  <c r="IYW22" i="28" s="1"/>
  <c r="IYQ22" i="28" s="1"/>
  <c r="IYK22" i="28" s="1"/>
  <c r="IYE22" i="28" s="1"/>
  <c r="IXY22" i="28" s="1"/>
  <c r="IXS22" i="28" s="1"/>
  <c r="IXM22" i="28" s="1"/>
  <c r="IXG22" i="28" s="1"/>
  <c r="IXA22" i="28" s="1"/>
  <c r="IWU22" i="28" s="1"/>
  <c r="IWO22" i="28" s="1"/>
  <c r="IWI22" i="28" s="1"/>
  <c r="IWC22" i="28" s="1"/>
  <c r="IVW22" i="28" s="1"/>
  <c r="IVQ22" i="28" s="1"/>
  <c r="IVK22" i="28" s="1"/>
  <c r="IVE22" i="28" s="1"/>
  <c r="IUY22" i="28" s="1"/>
  <c r="IUS22" i="28" s="1"/>
  <c r="IUM22" i="28" s="1"/>
  <c r="IUG22" i="28" s="1"/>
  <c r="IUA22" i="28" s="1"/>
  <c r="ITU22" i="28" s="1"/>
  <c r="ITO22" i="28" s="1"/>
  <c r="ITI22" i="28" s="1"/>
  <c r="ITC22" i="28" s="1"/>
  <c r="ISW22" i="28" s="1"/>
  <c r="ISQ22" i="28" s="1"/>
  <c r="ISK22" i="28" s="1"/>
  <c r="ISE22" i="28" s="1"/>
  <c r="IRY22" i="28" s="1"/>
  <c r="IRS22" i="28" s="1"/>
  <c r="IRM22" i="28" s="1"/>
  <c r="IRG22" i="28" s="1"/>
  <c r="IRA22" i="28" s="1"/>
  <c r="IQU22" i="28" s="1"/>
  <c r="IQO22" i="28" s="1"/>
  <c r="IQI22" i="28" s="1"/>
  <c r="IQC22" i="28" s="1"/>
  <c r="IPW22" i="28" s="1"/>
  <c r="IPQ22" i="28" s="1"/>
  <c r="IPK22" i="28" s="1"/>
  <c r="IPE22" i="28" s="1"/>
  <c r="IOY22" i="28" s="1"/>
  <c r="IOS22" i="28" s="1"/>
  <c r="IOM22" i="28" s="1"/>
  <c r="IOG22" i="28" s="1"/>
  <c r="IOA22" i="28" s="1"/>
  <c r="INU22" i="28" s="1"/>
  <c r="INO22" i="28" s="1"/>
  <c r="INI22" i="28" s="1"/>
  <c r="INC22" i="28" s="1"/>
  <c r="IMW22" i="28" s="1"/>
  <c r="IMQ22" i="28" s="1"/>
  <c r="IMK22" i="28" s="1"/>
  <c r="IME22" i="28" s="1"/>
  <c r="ILY22" i="28" s="1"/>
  <c r="ILS22" i="28" s="1"/>
  <c r="ILM22" i="28" s="1"/>
  <c r="ILG22" i="28" s="1"/>
  <c r="ILA22" i="28" s="1"/>
  <c r="IKU22" i="28" s="1"/>
  <c r="IKO22" i="28" s="1"/>
  <c r="IKI22" i="28" s="1"/>
  <c r="IKC22" i="28" s="1"/>
  <c r="IJW22" i="28" s="1"/>
  <c r="IJQ22" i="28" s="1"/>
  <c r="IJK22" i="28" s="1"/>
  <c r="IJE22" i="28" s="1"/>
  <c r="IIY22" i="28" s="1"/>
  <c r="IIS22" i="28" s="1"/>
  <c r="IIM22" i="28" s="1"/>
  <c r="IIG22" i="28" s="1"/>
  <c r="IIA22" i="28" s="1"/>
  <c r="IHU22" i="28" s="1"/>
  <c r="IHO22" i="28" s="1"/>
  <c r="IHI22" i="28" s="1"/>
  <c r="IHC22" i="28" s="1"/>
  <c r="IGW22" i="28" s="1"/>
  <c r="IGQ22" i="28" s="1"/>
  <c r="IGK22" i="28" s="1"/>
  <c r="IGE22" i="28" s="1"/>
  <c r="IFY22" i="28" s="1"/>
  <c r="IFS22" i="28" s="1"/>
  <c r="IFM22" i="28" s="1"/>
  <c r="IFG22" i="28" s="1"/>
  <c r="IFA22" i="28" s="1"/>
  <c r="IEU22" i="28" s="1"/>
  <c r="IEO22" i="28" s="1"/>
  <c r="IEI22" i="28" s="1"/>
  <c r="IEC22" i="28" s="1"/>
  <c r="IDW22" i="28" s="1"/>
  <c r="IDQ22" i="28" s="1"/>
  <c r="IDK22" i="28" s="1"/>
  <c r="IDE22" i="28" s="1"/>
  <c r="ICY22" i="28" s="1"/>
  <c r="ICS22" i="28" s="1"/>
  <c r="ICM22" i="28" s="1"/>
  <c r="ICG22" i="28" s="1"/>
  <c r="ICA22" i="28" s="1"/>
  <c r="IBU22" i="28" s="1"/>
  <c r="IBO22" i="28" s="1"/>
  <c r="IBI22" i="28" s="1"/>
  <c r="IBC22" i="28" s="1"/>
  <c r="IAW22" i="28" s="1"/>
  <c r="IAQ22" i="28" s="1"/>
  <c r="IAK22" i="28" s="1"/>
  <c r="IAE22" i="28" s="1"/>
  <c r="HZY22" i="28" s="1"/>
  <c r="HZS22" i="28" s="1"/>
  <c r="HZM22" i="28" s="1"/>
  <c r="HZG22" i="28" s="1"/>
  <c r="HZA22" i="28" s="1"/>
  <c r="HYU22" i="28" s="1"/>
  <c r="HYO22" i="28" s="1"/>
  <c r="HYI22" i="28" s="1"/>
  <c r="HYC22" i="28" s="1"/>
  <c r="HXW22" i="28" s="1"/>
  <c r="HXQ22" i="28" s="1"/>
  <c r="HXK22" i="28" s="1"/>
  <c r="HXE22" i="28" s="1"/>
  <c r="HWY22" i="28" s="1"/>
  <c r="HWS22" i="28" s="1"/>
  <c r="HWM22" i="28" s="1"/>
  <c r="HWG22" i="28" s="1"/>
  <c r="HWA22" i="28" s="1"/>
  <c r="HVU22" i="28" s="1"/>
  <c r="HVO22" i="28" s="1"/>
  <c r="HVI22" i="28" s="1"/>
  <c r="HVC22" i="28" s="1"/>
  <c r="HUW22" i="28" s="1"/>
  <c r="HUQ22" i="28" s="1"/>
  <c r="HUK22" i="28" s="1"/>
  <c r="HUE22" i="28" s="1"/>
  <c r="HTY22" i="28" s="1"/>
  <c r="HTS22" i="28" s="1"/>
  <c r="HTM22" i="28" s="1"/>
  <c r="HTG22" i="28" s="1"/>
  <c r="HTA22" i="28" s="1"/>
  <c r="HSU22" i="28" s="1"/>
  <c r="HSO22" i="28" s="1"/>
  <c r="HSI22" i="28" s="1"/>
  <c r="HSC22" i="28" s="1"/>
  <c r="HRW22" i="28" s="1"/>
  <c r="HRQ22" i="28" s="1"/>
  <c r="HRK22" i="28" s="1"/>
  <c r="HRE22" i="28" s="1"/>
  <c r="HQY22" i="28" s="1"/>
  <c r="HQS22" i="28" s="1"/>
  <c r="HQM22" i="28" s="1"/>
  <c r="HQG22" i="28" s="1"/>
  <c r="HQA22" i="28" s="1"/>
  <c r="HPU22" i="28" s="1"/>
  <c r="HPO22" i="28" s="1"/>
  <c r="HPI22" i="28" s="1"/>
  <c r="HPC22" i="28" s="1"/>
  <c r="HOW22" i="28" s="1"/>
  <c r="HOQ22" i="28" s="1"/>
  <c r="HOK22" i="28" s="1"/>
  <c r="HOE22" i="28" s="1"/>
  <c r="HNY22" i="28" s="1"/>
  <c r="HNS22" i="28" s="1"/>
  <c r="HNM22" i="28" s="1"/>
  <c r="HNG22" i="28" s="1"/>
  <c r="HNA22" i="28" s="1"/>
  <c r="HMU22" i="28" s="1"/>
  <c r="HMO22" i="28" s="1"/>
  <c r="HMI22" i="28" s="1"/>
  <c r="HMC22" i="28" s="1"/>
  <c r="HLW22" i="28" s="1"/>
  <c r="HLQ22" i="28" s="1"/>
  <c r="HLK22" i="28" s="1"/>
  <c r="HLE22" i="28" s="1"/>
  <c r="HKY22" i="28" s="1"/>
  <c r="HKS22" i="28" s="1"/>
  <c r="HKM22" i="28" s="1"/>
  <c r="HKG22" i="28" s="1"/>
  <c r="HKA22" i="28" s="1"/>
  <c r="HJU22" i="28" s="1"/>
  <c r="HJO22" i="28" s="1"/>
  <c r="HJI22" i="28" s="1"/>
  <c r="HJC22" i="28" s="1"/>
  <c r="HIW22" i="28" s="1"/>
  <c r="HIQ22" i="28" s="1"/>
  <c r="HIK22" i="28" s="1"/>
  <c r="HIE22" i="28" s="1"/>
  <c r="HHY22" i="28" s="1"/>
  <c r="HHS22" i="28" s="1"/>
  <c r="HHM22" i="28" s="1"/>
  <c r="HHG22" i="28" s="1"/>
  <c r="HHA22" i="28" s="1"/>
  <c r="HGU22" i="28" s="1"/>
  <c r="HGO22" i="28" s="1"/>
  <c r="HGI22" i="28" s="1"/>
  <c r="HGC22" i="28" s="1"/>
  <c r="HFW22" i="28" s="1"/>
  <c r="HFQ22" i="28" s="1"/>
  <c r="HFK22" i="28" s="1"/>
  <c r="HFE22" i="28" s="1"/>
  <c r="HEY22" i="28" s="1"/>
  <c r="HES22" i="28" s="1"/>
  <c r="HEM22" i="28" s="1"/>
  <c r="HEG22" i="28" s="1"/>
  <c r="HEA22" i="28" s="1"/>
  <c r="HDU22" i="28" s="1"/>
  <c r="HDO22" i="28" s="1"/>
  <c r="HDI22" i="28" s="1"/>
  <c r="HDC22" i="28" s="1"/>
  <c r="HCW22" i="28" s="1"/>
  <c r="HCQ22" i="28" s="1"/>
  <c r="HCK22" i="28" s="1"/>
  <c r="HCE22" i="28" s="1"/>
  <c r="HBY22" i="28" s="1"/>
  <c r="HBS22" i="28" s="1"/>
  <c r="HBM22" i="28" s="1"/>
  <c r="HBG22" i="28" s="1"/>
  <c r="HBA22" i="28" s="1"/>
  <c r="HAU22" i="28" s="1"/>
  <c r="HAO22" i="28" s="1"/>
  <c r="HAI22" i="28" s="1"/>
  <c r="HAC22" i="28" s="1"/>
  <c r="GZW22" i="28" s="1"/>
  <c r="GZQ22" i="28" s="1"/>
  <c r="GZK22" i="28" s="1"/>
  <c r="GZE22" i="28" s="1"/>
  <c r="GYY22" i="28" s="1"/>
  <c r="GYS22" i="28" s="1"/>
  <c r="GYM22" i="28" s="1"/>
  <c r="GYG22" i="28" s="1"/>
  <c r="GYA22" i="28" s="1"/>
  <c r="GXU22" i="28" s="1"/>
  <c r="GXO22" i="28" s="1"/>
  <c r="GXI22" i="28" s="1"/>
  <c r="GXC22" i="28" s="1"/>
  <c r="GWW22" i="28" s="1"/>
  <c r="GWQ22" i="28" s="1"/>
  <c r="GWK22" i="28" s="1"/>
  <c r="GWE22" i="28" s="1"/>
  <c r="GVY22" i="28" s="1"/>
  <c r="GVS22" i="28" s="1"/>
  <c r="GVM22" i="28" s="1"/>
  <c r="GVG22" i="28" s="1"/>
  <c r="GVA22" i="28" s="1"/>
  <c r="GUU22" i="28" s="1"/>
  <c r="GUO22" i="28" s="1"/>
  <c r="GUI22" i="28" s="1"/>
  <c r="GUC22" i="28" s="1"/>
  <c r="GTW22" i="28" s="1"/>
  <c r="GTQ22" i="28" s="1"/>
  <c r="GTK22" i="28" s="1"/>
  <c r="GTE22" i="28" s="1"/>
  <c r="GSY22" i="28" s="1"/>
  <c r="GSS22" i="28" s="1"/>
  <c r="GSM22" i="28" s="1"/>
  <c r="GSG22" i="28" s="1"/>
  <c r="GSA22" i="28" s="1"/>
  <c r="GRU22" i="28" s="1"/>
  <c r="GRO22" i="28" s="1"/>
  <c r="GRI22" i="28" s="1"/>
  <c r="GRC22" i="28" s="1"/>
  <c r="GQW22" i="28" s="1"/>
  <c r="GQQ22" i="28" s="1"/>
  <c r="GQK22" i="28" s="1"/>
  <c r="GQE22" i="28" s="1"/>
  <c r="GPY22" i="28" s="1"/>
  <c r="GPS22" i="28" s="1"/>
  <c r="GPM22" i="28" s="1"/>
  <c r="GPG22" i="28" s="1"/>
  <c r="GPA22" i="28" s="1"/>
  <c r="GOU22" i="28" s="1"/>
  <c r="GOO22" i="28" s="1"/>
  <c r="GOI22" i="28" s="1"/>
  <c r="GOC22" i="28" s="1"/>
  <c r="GNW22" i="28" s="1"/>
  <c r="GNQ22" i="28" s="1"/>
  <c r="GNK22" i="28" s="1"/>
  <c r="GNE22" i="28" s="1"/>
  <c r="GMY22" i="28" s="1"/>
  <c r="GMS22" i="28" s="1"/>
  <c r="GMM22" i="28" s="1"/>
  <c r="GMG22" i="28" s="1"/>
  <c r="GMA22" i="28" s="1"/>
  <c r="GLU22" i="28" s="1"/>
  <c r="GLO22" i="28" s="1"/>
  <c r="GLI22" i="28" s="1"/>
  <c r="GLC22" i="28" s="1"/>
  <c r="GKW22" i="28" s="1"/>
  <c r="GKQ22" i="28" s="1"/>
  <c r="GKK22" i="28" s="1"/>
  <c r="GKE22" i="28" s="1"/>
  <c r="GJY22" i="28" s="1"/>
  <c r="GJS22" i="28" s="1"/>
  <c r="GJM22" i="28" s="1"/>
  <c r="GJG22" i="28" s="1"/>
  <c r="GJA22" i="28" s="1"/>
  <c r="GIU22" i="28" s="1"/>
  <c r="GIO22" i="28" s="1"/>
  <c r="GII22" i="28" s="1"/>
  <c r="GIC22" i="28" s="1"/>
  <c r="GHW22" i="28" s="1"/>
  <c r="GHQ22" i="28" s="1"/>
  <c r="GHK22" i="28" s="1"/>
  <c r="GHE22" i="28" s="1"/>
  <c r="GGY22" i="28" s="1"/>
  <c r="GGS22" i="28" s="1"/>
  <c r="GGM22" i="28" s="1"/>
  <c r="GGG22" i="28" s="1"/>
  <c r="GGA22" i="28" s="1"/>
  <c r="GFU22" i="28" s="1"/>
  <c r="GFO22" i="28" s="1"/>
  <c r="GFI22" i="28" s="1"/>
  <c r="GFC22" i="28" s="1"/>
  <c r="GEW22" i="28" s="1"/>
  <c r="GEQ22" i="28" s="1"/>
  <c r="GEK22" i="28" s="1"/>
  <c r="GEE22" i="28" s="1"/>
  <c r="GDY22" i="28" s="1"/>
  <c r="GDS22" i="28" s="1"/>
  <c r="GDM22" i="28" s="1"/>
  <c r="GDG22" i="28" s="1"/>
  <c r="GDA22" i="28" s="1"/>
  <c r="GCU22" i="28" s="1"/>
  <c r="GCO22" i="28" s="1"/>
  <c r="GCI22" i="28" s="1"/>
  <c r="GCC22" i="28" s="1"/>
  <c r="GBW22" i="28" s="1"/>
  <c r="GBQ22" i="28" s="1"/>
  <c r="GBK22" i="28" s="1"/>
  <c r="GBE22" i="28" s="1"/>
  <c r="GAY22" i="28" s="1"/>
  <c r="GAS22" i="28" s="1"/>
  <c r="GAM22" i="28" s="1"/>
  <c r="GAG22" i="28" s="1"/>
  <c r="GAA22" i="28" s="1"/>
  <c r="FZU22" i="28" s="1"/>
  <c r="FZO22" i="28" s="1"/>
  <c r="FZI22" i="28" s="1"/>
  <c r="FZC22" i="28" s="1"/>
  <c r="FYW22" i="28" s="1"/>
  <c r="FYQ22" i="28" s="1"/>
  <c r="FYK22" i="28" s="1"/>
  <c r="FYE22" i="28" s="1"/>
  <c r="FXY22" i="28" s="1"/>
  <c r="FXS22" i="28" s="1"/>
  <c r="FXM22" i="28" s="1"/>
  <c r="FXG22" i="28" s="1"/>
  <c r="FXA22" i="28" s="1"/>
  <c r="FWU22" i="28" s="1"/>
  <c r="FWO22" i="28" s="1"/>
  <c r="FWI22" i="28" s="1"/>
  <c r="FWC22" i="28" s="1"/>
  <c r="FVW22" i="28" s="1"/>
  <c r="FVQ22" i="28" s="1"/>
  <c r="FVK22" i="28" s="1"/>
  <c r="FVE22" i="28" s="1"/>
  <c r="FUY22" i="28" s="1"/>
  <c r="FUS22" i="28" s="1"/>
  <c r="FUM22" i="28" s="1"/>
  <c r="FUG22" i="28" s="1"/>
  <c r="FUA22" i="28" s="1"/>
  <c r="FTU22" i="28" s="1"/>
  <c r="FTO22" i="28" s="1"/>
  <c r="FTI22" i="28" s="1"/>
  <c r="FTC22" i="28" s="1"/>
  <c r="FSW22" i="28" s="1"/>
  <c r="FSQ22" i="28" s="1"/>
  <c r="FSK22" i="28" s="1"/>
  <c r="FSE22" i="28" s="1"/>
  <c r="FRY22" i="28" s="1"/>
  <c r="FRS22" i="28" s="1"/>
  <c r="FRM22" i="28" s="1"/>
  <c r="FRG22" i="28" s="1"/>
  <c r="FRA22" i="28" s="1"/>
  <c r="FQU22" i="28" s="1"/>
  <c r="FQO22" i="28" s="1"/>
  <c r="FQI22" i="28" s="1"/>
  <c r="FQC22" i="28" s="1"/>
  <c r="FPW22" i="28" s="1"/>
  <c r="FPQ22" i="28" s="1"/>
  <c r="FPK22" i="28" s="1"/>
  <c r="FPE22" i="28" s="1"/>
  <c r="FOY22" i="28" s="1"/>
  <c r="FOS22" i="28" s="1"/>
  <c r="FOM22" i="28" s="1"/>
  <c r="FOG22" i="28" s="1"/>
  <c r="FOA22" i="28" s="1"/>
  <c r="FNU22" i="28" s="1"/>
  <c r="FNO22" i="28" s="1"/>
  <c r="FNI22" i="28" s="1"/>
  <c r="FNC22" i="28" s="1"/>
  <c r="FMW22" i="28" s="1"/>
  <c r="FMQ22" i="28" s="1"/>
  <c r="FMK22" i="28" s="1"/>
  <c r="FME22" i="28" s="1"/>
  <c r="FLY22" i="28" s="1"/>
  <c r="FLS22" i="28" s="1"/>
  <c r="FLM22" i="28" s="1"/>
  <c r="FLG22" i="28" s="1"/>
  <c r="FLA22" i="28" s="1"/>
  <c r="FKU22" i="28" s="1"/>
  <c r="FKO22" i="28" s="1"/>
  <c r="FKI22" i="28" s="1"/>
  <c r="FKC22" i="28" s="1"/>
  <c r="FJW22" i="28" s="1"/>
  <c r="FJQ22" i="28" s="1"/>
  <c r="FJK22" i="28" s="1"/>
  <c r="FJE22" i="28" s="1"/>
  <c r="FIY22" i="28" s="1"/>
  <c r="FIS22" i="28" s="1"/>
  <c r="FIM22" i="28" s="1"/>
  <c r="FIG22" i="28" s="1"/>
  <c r="FIA22" i="28" s="1"/>
  <c r="FHU22" i="28" s="1"/>
  <c r="FHO22" i="28" s="1"/>
  <c r="FHI22" i="28" s="1"/>
  <c r="FHC22" i="28" s="1"/>
  <c r="FGW22" i="28" s="1"/>
  <c r="FGQ22" i="28" s="1"/>
  <c r="FGK22" i="28" s="1"/>
  <c r="FGE22" i="28" s="1"/>
  <c r="FFY22" i="28" s="1"/>
  <c r="FFS22" i="28" s="1"/>
  <c r="FFM22" i="28" s="1"/>
  <c r="FFG22" i="28" s="1"/>
  <c r="FFA22" i="28" s="1"/>
  <c r="FEU22" i="28" s="1"/>
  <c r="FEO22" i="28" s="1"/>
  <c r="FEI22" i="28" s="1"/>
  <c r="FEC22" i="28" s="1"/>
  <c r="FDW22" i="28" s="1"/>
  <c r="FDQ22" i="28" s="1"/>
  <c r="FDK22" i="28" s="1"/>
  <c r="FDE22" i="28" s="1"/>
  <c r="FCY22" i="28" s="1"/>
  <c r="FCS22" i="28" s="1"/>
  <c r="FCM22" i="28" s="1"/>
  <c r="FCG22" i="28" s="1"/>
  <c r="FCA22" i="28" s="1"/>
  <c r="FBU22" i="28" s="1"/>
  <c r="FBO22" i="28" s="1"/>
  <c r="FBI22" i="28" s="1"/>
  <c r="FBC22" i="28" s="1"/>
  <c r="FAW22" i="28" s="1"/>
  <c r="FAQ22" i="28" s="1"/>
  <c r="FAK22" i="28" s="1"/>
  <c r="FAE22" i="28" s="1"/>
  <c r="EZY22" i="28" s="1"/>
  <c r="EZS22" i="28" s="1"/>
  <c r="EZM22" i="28" s="1"/>
  <c r="EZG22" i="28" s="1"/>
  <c r="EZA22" i="28" s="1"/>
  <c r="EYU22" i="28" s="1"/>
  <c r="EYO22" i="28" s="1"/>
  <c r="EYI22" i="28" s="1"/>
  <c r="EYC22" i="28" s="1"/>
  <c r="EXW22" i="28" s="1"/>
  <c r="EXQ22" i="28" s="1"/>
  <c r="EXK22" i="28" s="1"/>
  <c r="EXE22" i="28" s="1"/>
  <c r="EWY22" i="28" s="1"/>
  <c r="EWS22" i="28" s="1"/>
  <c r="EWM22" i="28" s="1"/>
  <c r="EWG22" i="28" s="1"/>
  <c r="EWA22" i="28" s="1"/>
  <c r="EVU22" i="28" s="1"/>
  <c r="EVO22" i="28" s="1"/>
  <c r="EVI22" i="28" s="1"/>
  <c r="EVC22" i="28" s="1"/>
  <c r="EUW22" i="28" s="1"/>
  <c r="EUQ22" i="28" s="1"/>
  <c r="EUK22" i="28" s="1"/>
  <c r="EUE22" i="28" s="1"/>
  <c r="ETY22" i="28" s="1"/>
  <c r="ETS22" i="28" s="1"/>
  <c r="ETM22" i="28" s="1"/>
  <c r="ETG22" i="28" s="1"/>
  <c r="ETA22" i="28" s="1"/>
  <c r="ESU22" i="28" s="1"/>
  <c r="ESO22" i="28" s="1"/>
  <c r="ESI22" i="28" s="1"/>
  <c r="ESC22" i="28" s="1"/>
  <c r="ERW22" i="28" s="1"/>
  <c r="ERQ22" i="28" s="1"/>
  <c r="ERK22" i="28" s="1"/>
  <c r="ERE22" i="28" s="1"/>
  <c r="EQY22" i="28" s="1"/>
  <c r="EQS22" i="28" s="1"/>
  <c r="EQM22" i="28" s="1"/>
  <c r="EQG22" i="28" s="1"/>
  <c r="EQA22" i="28" s="1"/>
  <c r="EPU22" i="28" s="1"/>
  <c r="EPO22" i="28" s="1"/>
  <c r="EPI22" i="28" s="1"/>
  <c r="EPC22" i="28" s="1"/>
  <c r="EOW22" i="28" s="1"/>
  <c r="EOQ22" i="28" s="1"/>
  <c r="EOK22" i="28" s="1"/>
  <c r="EOE22" i="28" s="1"/>
  <c r="ENY22" i="28" s="1"/>
  <c r="ENS22" i="28" s="1"/>
  <c r="ENM22" i="28" s="1"/>
  <c r="ENG22" i="28" s="1"/>
  <c r="ENA22" i="28" s="1"/>
  <c r="EMU22" i="28" s="1"/>
  <c r="EMO22" i="28" s="1"/>
  <c r="EMI22" i="28" s="1"/>
  <c r="EMC22" i="28" s="1"/>
  <c r="ELW22" i="28" s="1"/>
  <c r="ELQ22" i="28" s="1"/>
  <c r="ELK22" i="28" s="1"/>
  <c r="ELE22" i="28" s="1"/>
  <c r="EKY22" i="28" s="1"/>
  <c r="EKS22" i="28" s="1"/>
  <c r="EKM22" i="28" s="1"/>
  <c r="EKG22" i="28" s="1"/>
  <c r="EKA22" i="28" s="1"/>
  <c r="EJU22" i="28" s="1"/>
  <c r="EJO22" i="28" s="1"/>
  <c r="EJI22" i="28" s="1"/>
  <c r="EJC22" i="28" s="1"/>
  <c r="EIW22" i="28" s="1"/>
  <c r="EIQ22" i="28" s="1"/>
  <c r="EIK22" i="28" s="1"/>
  <c r="EIE22" i="28" s="1"/>
  <c r="EHY22" i="28" s="1"/>
  <c r="EHS22" i="28" s="1"/>
  <c r="EHM22" i="28" s="1"/>
  <c r="EHG22" i="28" s="1"/>
  <c r="EHA22" i="28" s="1"/>
  <c r="EGU22" i="28" s="1"/>
  <c r="EGO22" i="28" s="1"/>
  <c r="EGI22" i="28" s="1"/>
  <c r="EGC22" i="28" s="1"/>
  <c r="EFW22" i="28" s="1"/>
  <c r="EFQ22" i="28" s="1"/>
  <c r="EFK22" i="28" s="1"/>
  <c r="EFE22" i="28" s="1"/>
  <c r="EEY22" i="28" s="1"/>
  <c r="EES22" i="28" s="1"/>
  <c r="EEM22" i="28" s="1"/>
  <c r="EEG22" i="28" s="1"/>
  <c r="EEA22" i="28" s="1"/>
  <c r="EDU22" i="28" s="1"/>
  <c r="EDO22" i="28" s="1"/>
  <c r="EDI22" i="28" s="1"/>
  <c r="EDC22" i="28" s="1"/>
  <c r="ECW22" i="28" s="1"/>
  <c r="ECQ22" i="28" s="1"/>
  <c r="ECK22" i="28" s="1"/>
  <c r="ECE22" i="28" s="1"/>
  <c r="EBY22" i="28" s="1"/>
  <c r="EBS22" i="28" s="1"/>
  <c r="EBM22" i="28" s="1"/>
  <c r="EBG22" i="28" s="1"/>
  <c r="EBA22" i="28" s="1"/>
  <c r="EAU22" i="28" s="1"/>
  <c r="EAO22" i="28" s="1"/>
  <c r="EAI22" i="28" s="1"/>
  <c r="EAC22" i="28" s="1"/>
  <c r="DZW22" i="28" s="1"/>
  <c r="DZQ22" i="28" s="1"/>
  <c r="DZK22" i="28" s="1"/>
  <c r="DZE22" i="28" s="1"/>
  <c r="DYY22" i="28" s="1"/>
  <c r="DYS22" i="28" s="1"/>
  <c r="DYM22" i="28" s="1"/>
  <c r="DYG22" i="28" s="1"/>
  <c r="DYA22" i="28" s="1"/>
  <c r="DXU22" i="28" s="1"/>
  <c r="DXO22" i="28" s="1"/>
  <c r="DXI22" i="28" s="1"/>
  <c r="DXC22" i="28" s="1"/>
  <c r="DWW22" i="28" s="1"/>
  <c r="DWQ22" i="28" s="1"/>
  <c r="DWK22" i="28" s="1"/>
  <c r="DWE22" i="28" s="1"/>
  <c r="DVY22" i="28" s="1"/>
  <c r="DVS22" i="28" s="1"/>
  <c r="DVM22" i="28" s="1"/>
  <c r="DVG22" i="28" s="1"/>
  <c r="DVA22" i="28" s="1"/>
  <c r="DUU22" i="28" s="1"/>
  <c r="DUO22" i="28" s="1"/>
  <c r="DUI22" i="28" s="1"/>
  <c r="DUC22" i="28" s="1"/>
  <c r="DTW22" i="28" s="1"/>
  <c r="DTQ22" i="28" s="1"/>
  <c r="DTK22" i="28" s="1"/>
  <c r="DTE22" i="28" s="1"/>
  <c r="DSY22" i="28" s="1"/>
  <c r="DSS22" i="28" s="1"/>
  <c r="DSM22" i="28" s="1"/>
  <c r="DSG22" i="28" s="1"/>
  <c r="DSA22" i="28" s="1"/>
  <c r="DRU22" i="28" s="1"/>
  <c r="DRO22" i="28" s="1"/>
  <c r="DRI22" i="28" s="1"/>
  <c r="DRC22" i="28" s="1"/>
  <c r="DQW22" i="28" s="1"/>
  <c r="DQQ22" i="28" s="1"/>
  <c r="DQK22" i="28" s="1"/>
  <c r="DQE22" i="28" s="1"/>
  <c r="DPY22" i="28" s="1"/>
  <c r="DPS22" i="28" s="1"/>
  <c r="DPM22" i="28" s="1"/>
  <c r="DPG22" i="28" s="1"/>
  <c r="DPA22" i="28" s="1"/>
  <c r="DOU22" i="28" s="1"/>
  <c r="DOO22" i="28" s="1"/>
  <c r="DOI22" i="28" s="1"/>
  <c r="DOC22" i="28" s="1"/>
  <c r="DNW22" i="28" s="1"/>
  <c r="DNQ22" i="28" s="1"/>
  <c r="DNK22" i="28" s="1"/>
  <c r="DNE22" i="28" s="1"/>
  <c r="DMY22" i="28" s="1"/>
  <c r="DMS22" i="28" s="1"/>
  <c r="DMM22" i="28" s="1"/>
  <c r="DMG22" i="28" s="1"/>
  <c r="DMA22" i="28" s="1"/>
  <c r="DLU22" i="28" s="1"/>
  <c r="DLO22" i="28" s="1"/>
  <c r="DLI22" i="28" s="1"/>
  <c r="DLC22" i="28" s="1"/>
  <c r="DKW22" i="28" s="1"/>
  <c r="DKQ22" i="28" s="1"/>
  <c r="DKK22" i="28" s="1"/>
  <c r="DKE22" i="28" s="1"/>
  <c r="DJY22" i="28" s="1"/>
  <c r="DJS22" i="28" s="1"/>
  <c r="DJM22" i="28" s="1"/>
  <c r="DJG22" i="28" s="1"/>
  <c r="DJA22" i="28" s="1"/>
  <c r="DIU22" i="28" s="1"/>
  <c r="DIO22" i="28" s="1"/>
  <c r="DII22" i="28" s="1"/>
  <c r="DIC22" i="28" s="1"/>
  <c r="DHW22" i="28" s="1"/>
  <c r="DHQ22" i="28" s="1"/>
  <c r="DHK22" i="28" s="1"/>
  <c r="DHE22" i="28" s="1"/>
  <c r="DGY22" i="28" s="1"/>
  <c r="DGS22" i="28" s="1"/>
  <c r="DGM22" i="28" s="1"/>
  <c r="DGG22" i="28" s="1"/>
  <c r="DGA22" i="28" s="1"/>
  <c r="DFU22" i="28" s="1"/>
  <c r="DFO22" i="28" s="1"/>
  <c r="DFI22" i="28" s="1"/>
  <c r="DFC22" i="28" s="1"/>
  <c r="DEW22" i="28" s="1"/>
  <c r="DEQ22" i="28" s="1"/>
  <c r="DEK22" i="28" s="1"/>
  <c r="DEE22" i="28" s="1"/>
  <c r="DDY22" i="28" s="1"/>
  <c r="DDS22" i="28" s="1"/>
  <c r="DDM22" i="28" s="1"/>
  <c r="DDG22" i="28" s="1"/>
  <c r="DDA22" i="28" s="1"/>
  <c r="DCU22" i="28" s="1"/>
  <c r="DCO22" i="28" s="1"/>
  <c r="DCI22" i="28" s="1"/>
  <c r="DCC22" i="28" s="1"/>
  <c r="DBW22" i="28" s="1"/>
  <c r="DBQ22" i="28" s="1"/>
  <c r="DBK22" i="28" s="1"/>
  <c r="DBE22" i="28" s="1"/>
  <c r="DAY22" i="28" s="1"/>
  <c r="DAS22" i="28" s="1"/>
  <c r="DAM22" i="28" s="1"/>
  <c r="DAG22" i="28" s="1"/>
  <c r="DAA22" i="28" s="1"/>
  <c r="CZU22" i="28" s="1"/>
  <c r="CZO22" i="28" s="1"/>
  <c r="CZI22" i="28" s="1"/>
  <c r="CZC22" i="28" s="1"/>
  <c r="CYW22" i="28" s="1"/>
  <c r="CYQ22" i="28" s="1"/>
  <c r="CYK22" i="28" s="1"/>
  <c r="CYE22" i="28" s="1"/>
  <c r="CXY22" i="28" s="1"/>
  <c r="CXS22" i="28" s="1"/>
  <c r="CXM22" i="28" s="1"/>
  <c r="CXG22" i="28" s="1"/>
  <c r="CXA22" i="28" s="1"/>
  <c r="CWU22" i="28" s="1"/>
  <c r="CWO22" i="28" s="1"/>
  <c r="CWI22" i="28" s="1"/>
  <c r="CWC22" i="28" s="1"/>
  <c r="CVW22" i="28" s="1"/>
  <c r="CVQ22" i="28" s="1"/>
  <c r="CVK22" i="28" s="1"/>
  <c r="CVE22" i="28" s="1"/>
  <c r="CUY22" i="28" s="1"/>
  <c r="CUS22" i="28" s="1"/>
  <c r="CUM22" i="28" s="1"/>
  <c r="CUG22" i="28" s="1"/>
  <c r="CUA22" i="28" s="1"/>
  <c r="CTU22" i="28" s="1"/>
  <c r="CTO22" i="28" s="1"/>
  <c r="CTI22" i="28" s="1"/>
  <c r="CTC22" i="28" s="1"/>
  <c r="CSW22" i="28" s="1"/>
  <c r="CSQ22" i="28" s="1"/>
  <c r="CSK22" i="28" s="1"/>
  <c r="CSE22" i="28" s="1"/>
  <c r="CRY22" i="28" s="1"/>
  <c r="CRS22" i="28" s="1"/>
  <c r="CRM22" i="28" s="1"/>
  <c r="CRG22" i="28" s="1"/>
  <c r="CRA22" i="28" s="1"/>
  <c r="CQU22" i="28" s="1"/>
  <c r="CQO22" i="28" s="1"/>
  <c r="CQI22" i="28" s="1"/>
  <c r="CQC22" i="28" s="1"/>
  <c r="CPW22" i="28" s="1"/>
  <c r="CPQ22" i="28" s="1"/>
  <c r="CPK22" i="28" s="1"/>
  <c r="CPE22" i="28" s="1"/>
  <c r="COY22" i="28" s="1"/>
  <c r="COS22" i="28" s="1"/>
  <c r="COM22" i="28" s="1"/>
  <c r="COG22" i="28" s="1"/>
  <c r="COA22" i="28" s="1"/>
  <c r="CNU22" i="28" s="1"/>
  <c r="CNO22" i="28" s="1"/>
  <c r="CNI22" i="28" s="1"/>
  <c r="CNC22" i="28" s="1"/>
  <c r="CMW22" i="28" s="1"/>
  <c r="CMQ22" i="28" s="1"/>
  <c r="CMK22" i="28" s="1"/>
  <c r="CME22" i="28" s="1"/>
  <c r="CLY22" i="28" s="1"/>
  <c r="CLS22" i="28" s="1"/>
  <c r="CLM22" i="28" s="1"/>
  <c r="CLG22" i="28" s="1"/>
  <c r="CLA22" i="28" s="1"/>
  <c r="CKU22" i="28" s="1"/>
  <c r="CKO22" i="28" s="1"/>
  <c r="CKI22" i="28" s="1"/>
  <c r="CKC22" i="28" s="1"/>
  <c r="CJW22" i="28" s="1"/>
  <c r="CJQ22" i="28" s="1"/>
  <c r="CJK22" i="28" s="1"/>
  <c r="CJE22" i="28" s="1"/>
  <c r="CIY22" i="28" s="1"/>
  <c r="CIS22" i="28" s="1"/>
  <c r="CIM22" i="28" s="1"/>
  <c r="CIG22" i="28" s="1"/>
  <c r="CIA22" i="28" s="1"/>
  <c r="CHU22" i="28" s="1"/>
  <c r="CHO22" i="28" s="1"/>
  <c r="CHI22" i="28" s="1"/>
  <c r="CHC22" i="28" s="1"/>
  <c r="CGW22" i="28" s="1"/>
  <c r="CGQ22" i="28" s="1"/>
  <c r="CGK22" i="28" s="1"/>
  <c r="CGE22" i="28" s="1"/>
  <c r="CFY22" i="28" s="1"/>
  <c r="CFS22" i="28" s="1"/>
  <c r="CFM22" i="28" s="1"/>
  <c r="CFG22" i="28" s="1"/>
  <c r="CFA22" i="28" s="1"/>
  <c r="CEU22" i="28" s="1"/>
  <c r="CEO22" i="28" s="1"/>
  <c r="CEI22" i="28" s="1"/>
  <c r="CEC22" i="28" s="1"/>
  <c r="CDW22" i="28" s="1"/>
  <c r="CDQ22" i="28" s="1"/>
  <c r="CDK22" i="28" s="1"/>
  <c r="CDE22" i="28" s="1"/>
  <c r="CCY22" i="28" s="1"/>
  <c r="CCS22" i="28" s="1"/>
  <c r="CCM22" i="28" s="1"/>
  <c r="CCG22" i="28" s="1"/>
  <c r="CCA22" i="28" s="1"/>
  <c r="CBU22" i="28" s="1"/>
  <c r="CBO22" i="28" s="1"/>
  <c r="CBI22" i="28" s="1"/>
  <c r="CBC22" i="28" s="1"/>
  <c r="CAW22" i="28" s="1"/>
  <c r="CAQ22" i="28" s="1"/>
  <c r="CAK22" i="28" s="1"/>
  <c r="CAE22" i="28" s="1"/>
  <c r="BZY22" i="28" s="1"/>
  <c r="BZS22" i="28" s="1"/>
  <c r="BZM22" i="28" s="1"/>
  <c r="BZG22" i="28" s="1"/>
  <c r="BZA22" i="28" s="1"/>
  <c r="BYU22" i="28" s="1"/>
  <c r="BYO22" i="28" s="1"/>
  <c r="BYI22" i="28" s="1"/>
  <c r="BYC22" i="28" s="1"/>
  <c r="BXW22" i="28" s="1"/>
  <c r="BXQ22" i="28" s="1"/>
  <c r="BXK22" i="28" s="1"/>
  <c r="BXE22" i="28" s="1"/>
  <c r="BWY22" i="28" s="1"/>
  <c r="BWS22" i="28" s="1"/>
  <c r="BWM22" i="28" s="1"/>
  <c r="BWG22" i="28" s="1"/>
  <c r="BWA22" i="28" s="1"/>
  <c r="BVU22" i="28" s="1"/>
  <c r="BVO22" i="28" s="1"/>
  <c r="BVI22" i="28" s="1"/>
  <c r="BVC22" i="28" s="1"/>
  <c r="BUW22" i="28" s="1"/>
  <c r="BUQ22" i="28" s="1"/>
  <c r="BUK22" i="28" s="1"/>
  <c r="BUE22" i="28" s="1"/>
  <c r="BTY22" i="28" s="1"/>
  <c r="BTS22" i="28" s="1"/>
  <c r="BTM22" i="28" s="1"/>
  <c r="BTG22" i="28" s="1"/>
  <c r="BTA22" i="28" s="1"/>
  <c r="BSU22" i="28" s="1"/>
  <c r="BSO22" i="28" s="1"/>
  <c r="BSI22" i="28" s="1"/>
  <c r="BSC22" i="28" s="1"/>
  <c r="BRW22" i="28" s="1"/>
  <c r="BRQ22" i="28" s="1"/>
  <c r="BRK22" i="28" s="1"/>
  <c r="BRE22" i="28" s="1"/>
  <c r="BQY22" i="28" s="1"/>
  <c r="BQS22" i="28" s="1"/>
  <c r="BQM22" i="28" s="1"/>
  <c r="BQG22" i="28" s="1"/>
  <c r="BQA22" i="28" s="1"/>
  <c r="BPU22" i="28" s="1"/>
  <c r="BPO22" i="28" s="1"/>
  <c r="BPI22" i="28" s="1"/>
  <c r="BPC22" i="28" s="1"/>
  <c r="BOW22" i="28" s="1"/>
  <c r="BOQ22" i="28" s="1"/>
  <c r="BOK22" i="28" s="1"/>
  <c r="BOE22" i="28" s="1"/>
  <c r="BNY22" i="28" s="1"/>
  <c r="BNS22" i="28" s="1"/>
  <c r="BNM22" i="28" s="1"/>
  <c r="BNG22" i="28" s="1"/>
  <c r="BNA22" i="28" s="1"/>
  <c r="BMU22" i="28" s="1"/>
  <c r="BMO22" i="28" s="1"/>
  <c r="BMI22" i="28" s="1"/>
  <c r="BMC22" i="28" s="1"/>
  <c r="BLW22" i="28" s="1"/>
  <c r="BLQ22" i="28" s="1"/>
  <c r="BLK22" i="28" s="1"/>
  <c r="BLE22" i="28" s="1"/>
  <c r="BKY22" i="28" s="1"/>
  <c r="BKS22" i="28" s="1"/>
  <c r="BKM22" i="28" s="1"/>
  <c r="BKG22" i="28" s="1"/>
  <c r="BKA22" i="28" s="1"/>
  <c r="BJU22" i="28" s="1"/>
  <c r="BJO22" i="28" s="1"/>
  <c r="BJI22" i="28" s="1"/>
  <c r="BJC22" i="28" s="1"/>
  <c r="BIW22" i="28" s="1"/>
  <c r="BIQ22" i="28" s="1"/>
  <c r="BIK22" i="28" s="1"/>
  <c r="BIE22" i="28" s="1"/>
  <c r="BHY22" i="28" s="1"/>
  <c r="BHS22" i="28" s="1"/>
  <c r="BHM22" i="28" s="1"/>
  <c r="BHG22" i="28" s="1"/>
  <c r="BHA22" i="28" s="1"/>
  <c r="BGU22" i="28" s="1"/>
  <c r="BGO22" i="28" s="1"/>
  <c r="BGI22" i="28" s="1"/>
  <c r="BGC22" i="28" s="1"/>
  <c r="BFW22" i="28" s="1"/>
  <c r="BFQ22" i="28" s="1"/>
  <c r="BFK22" i="28" s="1"/>
  <c r="BFE22" i="28" s="1"/>
  <c r="BEY22" i="28" s="1"/>
  <c r="BES22" i="28" s="1"/>
  <c r="BEM22" i="28" s="1"/>
  <c r="BEG22" i="28" s="1"/>
  <c r="BEA22" i="28" s="1"/>
  <c r="BDU22" i="28" s="1"/>
  <c r="BDO22" i="28" s="1"/>
  <c r="BDI22" i="28" s="1"/>
  <c r="BDC22" i="28" s="1"/>
  <c r="BCW22" i="28" s="1"/>
  <c r="BCQ22" i="28" s="1"/>
  <c r="BCK22" i="28" s="1"/>
  <c r="BCE22" i="28" s="1"/>
  <c r="BBY22" i="28" s="1"/>
  <c r="BBS22" i="28" s="1"/>
  <c r="BBM22" i="28" s="1"/>
  <c r="BBG22" i="28" s="1"/>
  <c r="BBA22" i="28" s="1"/>
  <c r="BAU22" i="28" s="1"/>
  <c r="BAO22" i="28" s="1"/>
  <c r="BAI22" i="28" s="1"/>
  <c r="BAC22" i="28" s="1"/>
  <c r="AZW22" i="28" s="1"/>
  <c r="AZQ22" i="28" s="1"/>
  <c r="AZK22" i="28" s="1"/>
  <c r="AZE22" i="28" s="1"/>
  <c r="AYY22" i="28" s="1"/>
  <c r="AYS22" i="28" s="1"/>
  <c r="AYM22" i="28" s="1"/>
  <c r="AYG22" i="28" s="1"/>
  <c r="AYA22" i="28" s="1"/>
  <c r="AXU22" i="28" s="1"/>
  <c r="AXO22" i="28" s="1"/>
  <c r="AXI22" i="28" s="1"/>
  <c r="AXC22" i="28" s="1"/>
  <c r="AWW22" i="28" s="1"/>
  <c r="AWQ22" i="28" s="1"/>
  <c r="AWK22" i="28" s="1"/>
  <c r="AWE22" i="28" s="1"/>
  <c r="AVY22" i="28" s="1"/>
  <c r="AVS22" i="28" s="1"/>
  <c r="AVM22" i="28" s="1"/>
  <c r="AVG22" i="28" s="1"/>
  <c r="AVA22" i="28" s="1"/>
  <c r="AUU22" i="28" s="1"/>
  <c r="AUO22" i="28" s="1"/>
  <c r="AUI22" i="28" s="1"/>
  <c r="AUC22" i="28" s="1"/>
  <c r="ATW22" i="28" s="1"/>
  <c r="ATQ22" i="28" s="1"/>
  <c r="ATK22" i="28" s="1"/>
  <c r="ATE22" i="28" s="1"/>
  <c r="ASY22" i="28" s="1"/>
  <c r="ASS22" i="28" s="1"/>
  <c r="ASM22" i="28" s="1"/>
  <c r="ASG22" i="28" s="1"/>
  <c r="ASA22" i="28" s="1"/>
  <c r="ARU22" i="28" s="1"/>
  <c r="ARO22" i="28" s="1"/>
  <c r="ARI22" i="28" s="1"/>
  <c r="ARC22" i="28" s="1"/>
  <c r="AQW22" i="28" s="1"/>
  <c r="AQQ22" i="28" s="1"/>
  <c r="AQK22" i="28" s="1"/>
  <c r="AQE22" i="28" s="1"/>
  <c r="APY22" i="28" s="1"/>
  <c r="APS22" i="28" s="1"/>
  <c r="APM22" i="28" s="1"/>
  <c r="APG22" i="28" s="1"/>
  <c r="APA22" i="28" s="1"/>
  <c r="AOU22" i="28" s="1"/>
  <c r="AOO22" i="28" s="1"/>
  <c r="AOI22" i="28" s="1"/>
  <c r="AOC22" i="28" s="1"/>
  <c r="ANW22" i="28" s="1"/>
  <c r="ANQ22" i="28" s="1"/>
  <c r="ANK22" i="28" s="1"/>
  <c r="ANE22" i="28" s="1"/>
  <c r="AMY22" i="28" s="1"/>
  <c r="AMS22" i="28" s="1"/>
  <c r="AMM22" i="28" s="1"/>
  <c r="AMG22" i="28" s="1"/>
  <c r="AMA22" i="28" s="1"/>
  <c r="ALU22" i="28" s="1"/>
  <c r="ALO22" i="28" s="1"/>
  <c r="ALI22" i="28" s="1"/>
  <c r="ALC22" i="28" s="1"/>
  <c r="AKW22" i="28" s="1"/>
  <c r="AKQ22" i="28" s="1"/>
  <c r="AKK22" i="28" s="1"/>
  <c r="AKE22" i="28" s="1"/>
  <c r="AJY22" i="28" s="1"/>
  <c r="AJS22" i="28" s="1"/>
  <c r="AJM22" i="28" s="1"/>
  <c r="AJG22" i="28" s="1"/>
  <c r="AJA22" i="28" s="1"/>
  <c r="AIU22" i="28" s="1"/>
  <c r="AIO22" i="28" s="1"/>
  <c r="AII22" i="28" s="1"/>
  <c r="AIC22" i="28" s="1"/>
  <c r="AHW22" i="28" s="1"/>
  <c r="AHQ22" i="28" s="1"/>
  <c r="AHK22" i="28" s="1"/>
  <c r="AHE22" i="28" s="1"/>
  <c r="AGY22" i="28" s="1"/>
  <c r="AGS22" i="28" s="1"/>
  <c r="AGM22" i="28" s="1"/>
  <c r="AGG22" i="28" s="1"/>
  <c r="AGA22" i="28" s="1"/>
  <c r="AFU22" i="28" s="1"/>
  <c r="AFO22" i="28" s="1"/>
  <c r="AFI22" i="28" s="1"/>
  <c r="AFC22" i="28" s="1"/>
  <c r="AEW22" i="28" s="1"/>
  <c r="AEQ22" i="28" s="1"/>
  <c r="AEK22" i="28" s="1"/>
  <c r="AEE22" i="28" s="1"/>
  <c r="ADY22" i="28" s="1"/>
  <c r="ADS22" i="28" s="1"/>
  <c r="ADM22" i="28" s="1"/>
  <c r="ADG22" i="28" s="1"/>
  <c r="ADA22" i="28" s="1"/>
  <c r="ACU22" i="28" s="1"/>
  <c r="ACO22" i="28" s="1"/>
  <c r="ACI22" i="28" s="1"/>
  <c r="ACC22" i="28" s="1"/>
  <c r="ABW22" i="28" s="1"/>
  <c r="ABQ22" i="28" s="1"/>
  <c r="ABK22" i="28" s="1"/>
  <c r="ABE22" i="28" s="1"/>
  <c r="AAY22" i="28" s="1"/>
  <c r="AAS22" i="28" s="1"/>
  <c r="AAM22" i="28" s="1"/>
  <c r="AAG22" i="28" s="1"/>
  <c r="AAA22" i="28" s="1"/>
  <c r="ZU22" i="28" s="1"/>
  <c r="ZO22" i="28" s="1"/>
  <c r="ZI22" i="28" s="1"/>
  <c r="ZC22" i="28" s="1"/>
  <c r="YW22" i="28" s="1"/>
  <c r="YQ22" i="28" s="1"/>
  <c r="YK22" i="28" s="1"/>
  <c r="YE22" i="28" s="1"/>
  <c r="XY22" i="28" s="1"/>
  <c r="XS22" i="28" s="1"/>
  <c r="XM22" i="28" s="1"/>
  <c r="XG22" i="28" s="1"/>
  <c r="XA22" i="28" s="1"/>
  <c r="WU22" i="28" s="1"/>
  <c r="WO22" i="28" s="1"/>
  <c r="WI22" i="28" s="1"/>
  <c r="WC22" i="28" s="1"/>
  <c r="VW22" i="28" s="1"/>
  <c r="VQ22" i="28" s="1"/>
  <c r="VK22" i="28" s="1"/>
  <c r="VE22" i="28" s="1"/>
  <c r="UY22" i="28" s="1"/>
  <c r="US22" i="28" s="1"/>
  <c r="UM22" i="28" s="1"/>
  <c r="UG22" i="28" s="1"/>
  <c r="UA22" i="28" s="1"/>
  <c r="TU22" i="28" s="1"/>
  <c r="TO22" i="28" s="1"/>
  <c r="TI22" i="28" s="1"/>
  <c r="TC22" i="28" s="1"/>
  <c r="SW22" i="28" s="1"/>
  <c r="SQ22" i="28" s="1"/>
  <c r="SK22" i="28" s="1"/>
  <c r="SE22" i="28" s="1"/>
  <c r="RY22" i="28" s="1"/>
  <c r="RS22" i="28" s="1"/>
  <c r="RM22" i="28" s="1"/>
  <c r="RG22" i="28" s="1"/>
  <c r="RA22" i="28" s="1"/>
  <c r="QU22" i="28" s="1"/>
  <c r="QO22" i="28" s="1"/>
  <c r="QI22" i="28" s="1"/>
  <c r="QC22" i="28" s="1"/>
  <c r="PW22" i="28" s="1"/>
  <c r="PQ22" i="28" s="1"/>
  <c r="PK22" i="28" s="1"/>
  <c r="PE22" i="28" s="1"/>
  <c r="OY22" i="28" s="1"/>
  <c r="OS22" i="28" s="1"/>
  <c r="OM22" i="28" s="1"/>
  <c r="OG22" i="28" s="1"/>
  <c r="OA22" i="28" s="1"/>
  <c r="NU22" i="28" s="1"/>
  <c r="NO22" i="28" s="1"/>
  <c r="NI22" i="28" s="1"/>
  <c r="NC22" i="28" s="1"/>
  <c r="MW22" i="28" s="1"/>
  <c r="MQ22" i="28" s="1"/>
  <c r="MK22" i="28" s="1"/>
  <c r="ME22" i="28" s="1"/>
  <c r="LY22" i="28" s="1"/>
  <c r="LS22" i="28" s="1"/>
  <c r="LM22" i="28" s="1"/>
  <c r="LG22" i="28" s="1"/>
  <c r="LA22" i="28" s="1"/>
  <c r="KU22" i="28" s="1"/>
  <c r="KO22" i="28" s="1"/>
  <c r="KI22" i="28" s="1"/>
  <c r="KC22" i="28" s="1"/>
  <c r="JW22" i="28" s="1"/>
  <c r="JQ22" i="28" s="1"/>
  <c r="JK22" i="28" s="1"/>
  <c r="JE22" i="28" s="1"/>
  <c r="IY22" i="28" s="1"/>
  <c r="IS22" i="28" s="1"/>
  <c r="IM22" i="28" s="1"/>
  <c r="IG22" i="28" s="1"/>
  <c r="IA22" i="28" s="1"/>
  <c r="HU22" i="28" s="1"/>
  <c r="HO22" i="28" s="1"/>
  <c r="HI22" i="28" s="1"/>
  <c r="HC22" i="28" s="1"/>
  <c r="GW22" i="28" s="1"/>
  <c r="GQ22" i="28" s="1"/>
  <c r="GK22" i="28" s="1"/>
  <c r="GE22" i="28" s="1"/>
  <c r="FY22" i="28" s="1"/>
  <c r="FS22" i="28" s="1"/>
  <c r="FM22" i="28" s="1"/>
  <c r="FG22" i="28" s="1"/>
  <c r="FA22" i="28" s="1"/>
  <c r="EU22" i="28" s="1"/>
  <c r="EO22" i="28" s="1"/>
  <c r="EI22" i="28" s="1"/>
  <c r="EC22" i="28" s="1"/>
  <c r="DW22" i="28" s="1"/>
  <c r="DQ22" i="28" s="1"/>
  <c r="DK22" i="28" s="1"/>
  <c r="DE22" i="28" s="1"/>
  <c r="CY22" i="28" s="1"/>
  <c r="CS22" i="28" s="1"/>
  <c r="CM22" i="28" s="1"/>
  <c r="CG22" i="28" s="1"/>
  <c r="CA22" i="28" s="1"/>
  <c r="BU22" i="28" s="1"/>
  <c r="BO22" i="28" s="1"/>
  <c r="BI22" i="28" s="1"/>
  <c r="BC22" i="28" s="1"/>
  <c r="AW22" i="28" s="1"/>
  <c r="AQ22" i="28" s="1"/>
  <c r="AK22" i="28" s="1"/>
  <c r="AE22" i="28" s="1"/>
  <c r="Y22" i="28" s="1"/>
  <c r="XFB22" i="28"/>
  <c r="XEV22" i="28" s="1"/>
  <c r="XEP22" i="28" s="1"/>
  <c r="XEJ22" i="28" s="1"/>
  <c r="XED22" i="28" s="1"/>
  <c r="XDX22" i="28" s="1"/>
  <c r="XDR22" i="28" s="1"/>
  <c r="XDL22" i="28" s="1"/>
  <c r="XDF22" i="28" s="1"/>
  <c r="XCZ22" i="28" s="1"/>
  <c r="XCT22" i="28" s="1"/>
  <c r="XCN22" i="28" s="1"/>
  <c r="XCH22" i="28" s="1"/>
  <c r="XCB22" i="28" s="1"/>
  <c r="XBV22" i="28" s="1"/>
  <c r="XBP22" i="28" s="1"/>
  <c r="XBJ22" i="28" s="1"/>
  <c r="XBD22" i="28" s="1"/>
  <c r="XAX22" i="28" s="1"/>
  <c r="XAR22" i="28" s="1"/>
  <c r="XAL22" i="28" s="1"/>
  <c r="XAF22" i="28" s="1"/>
  <c r="WZZ22" i="28" s="1"/>
  <c r="WZT22" i="28" s="1"/>
  <c r="WZN22" i="28" s="1"/>
  <c r="WZH22" i="28" s="1"/>
  <c r="WZB22" i="28" s="1"/>
  <c r="WYV22" i="28" s="1"/>
  <c r="WYP22" i="28" s="1"/>
  <c r="WYJ22" i="28" s="1"/>
  <c r="WYD22" i="28" s="1"/>
  <c r="WXX22" i="28" s="1"/>
  <c r="WXR22" i="28" s="1"/>
  <c r="WXL22" i="28" s="1"/>
  <c r="WXF22" i="28" s="1"/>
  <c r="WWZ22" i="28" s="1"/>
  <c r="WWT22" i="28" s="1"/>
  <c r="WWN22" i="28" s="1"/>
  <c r="WWH22" i="28" s="1"/>
  <c r="WWB22" i="28" s="1"/>
  <c r="WVV22" i="28" s="1"/>
  <c r="WVP22" i="28" s="1"/>
  <c r="WVJ22" i="28" s="1"/>
  <c r="WVD22" i="28" s="1"/>
  <c r="WUX22" i="28" s="1"/>
  <c r="WUR22" i="28" s="1"/>
  <c r="WUL22" i="28" s="1"/>
  <c r="WUF22" i="28" s="1"/>
  <c r="WTZ22" i="28" s="1"/>
  <c r="WTT22" i="28" s="1"/>
  <c r="WTN22" i="28" s="1"/>
  <c r="WTH22" i="28" s="1"/>
  <c r="WTB22" i="28" s="1"/>
  <c r="WSV22" i="28" s="1"/>
  <c r="WSP22" i="28" s="1"/>
  <c r="WSJ22" i="28" s="1"/>
  <c r="WSD22" i="28" s="1"/>
  <c r="WRX22" i="28" s="1"/>
  <c r="WRR22" i="28" s="1"/>
  <c r="WRL22" i="28" s="1"/>
  <c r="WRF22" i="28" s="1"/>
  <c r="WQZ22" i="28" s="1"/>
  <c r="WQT22" i="28" s="1"/>
  <c r="WQN22" i="28" s="1"/>
  <c r="WQH22" i="28" s="1"/>
  <c r="WQB22" i="28" s="1"/>
  <c r="WPV22" i="28" s="1"/>
  <c r="WPP22" i="28" s="1"/>
  <c r="WPJ22" i="28" s="1"/>
  <c r="WPD22" i="28" s="1"/>
  <c r="WOX22" i="28" s="1"/>
  <c r="WOR22" i="28" s="1"/>
  <c r="WOL22" i="28" s="1"/>
  <c r="WOF22" i="28" s="1"/>
  <c r="WNZ22" i="28" s="1"/>
  <c r="WNT22" i="28" s="1"/>
  <c r="WNN22" i="28" s="1"/>
  <c r="WNH22" i="28" s="1"/>
  <c r="WNB22" i="28" s="1"/>
  <c r="WMV22" i="28" s="1"/>
  <c r="WMP22" i="28" s="1"/>
  <c r="WMJ22" i="28" s="1"/>
  <c r="WMD22" i="28" s="1"/>
  <c r="WLX22" i="28" s="1"/>
  <c r="WLR22" i="28" s="1"/>
  <c r="WLL22" i="28" s="1"/>
  <c r="WLF22" i="28" s="1"/>
  <c r="WKZ22" i="28" s="1"/>
  <c r="WKT22" i="28" s="1"/>
  <c r="WKN22" i="28" s="1"/>
  <c r="WKH22" i="28" s="1"/>
  <c r="WKB22" i="28" s="1"/>
  <c r="WJV22" i="28" s="1"/>
  <c r="WJP22" i="28" s="1"/>
  <c r="WJJ22" i="28" s="1"/>
  <c r="WJD22" i="28" s="1"/>
  <c r="WIX22" i="28" s="1"/>
  <c r="WIR22" i="28" s="1"/>
  <c r="WIL22" i="28" s="1"/>
  <c r="WIF22" i="28" s="1"/>
  <c r="WHZ22" i="28" s="1"/>
  <c r="WHT22" i="28" s="1"/>
  <c r="WHN22" i="28" s="1"/>
  <c r="WHH22" i="28" s="1"/>
  <c r="WHB22" i="28" s="1"/>
  <c r="WGV22" i="28" s="1"/>
  <c r="WGP22" i="28" s="1"/>
  <c r="WGJ22" i="28" s="1"/>
  <c r="WGD22" i="28" s="1"/>
  <c r="WFX22" i="28" s="1"/>
  <c r="WFR22" i="28" s="1"/>
  <c r="WFL22" i="28" s="1"/>
  <c r="WFF22" i="28" s="1"/>
  <c r="WEZ22" i="28" s="1"/>
  <c r="WET22" i="28" s="1"/>
  <c r="WEN22" i="28" s="1"/>
  <c r="WEH22" i="28" s="1"/>
  <c r="WEB22" i="28" s="1"/>
  <c r="WDV22" i="28" s="1"/>
  <c r="WDP22" i="28" s="1"/>
  <c r="WDJ22" i="28" s="1"/>
  <c r="WDD22" i="28" s="1"/>
  <c r="WCX22" i="28" s="1"/>
  <c r="WCR22" i="28" s="1"/>
  <c r="WCL22" i="28" s="1"/>
  <c r="WCF22" i="28" s="1"/>
  <c r="WBZ22" i="28" s="1"/>
  <c r="WBT22" i="28" s="1"/>
  <c r="WBN22" i="28" s="1"/>
  <c r="WBH22" i="28" s="1"/>
  <c r="WBB22" i="28" s="1"/>
  <c r="WAV22" i="28" s="1"/>
  <c r="WAP22" i="28" s="1"/>
  <c r="WAJ22" i="28" s="1"/>
  <c r="WAD22" i="28" s="1"/>
  <c r="VZX22" i="28" s="1"/>
  <c r="VZR22" i="28" s="1"/>
  <c r="VZL22" i="28" s="1"/>
  <c r="VZF22" i="28" s="1"/>
  <c r="VYZ22" i="28" s="1"/>
  <c r="VYT22" i="28" s="1"/>
  <c r="VYN22" i="28" s="1"/>
  <c r="VYH22" i="28" s="1"/>
  <c r="VYB22" i="28" s="1"/>
  <c r="VXV22" i="28" s="1"/>
  <c r="VXP22" i="28" s="1"/>
  <c r="VXJ22" i="28" s="1"/>
  <c r="VXD22" i="28" s="1"/>
  <c r="VWX22" i="28" s="1"/>
  <c r="VWR22" i="28" s="1"/>
  <c r="VWL22" i="28" s="1"/>
  <c r="VWF22" i="28" s="1"/>
  <c r="VVZ22" i="28" s="1"/>
  <c r="VVT22" i="28" s="1"/>
  <c r="VVN22" i="28" s="1"/>
  <c r="VVH22" i="28" s="1"/>
  <c r="VVB22" i="28" s="1"/>
  <c r="VUV22" i="28" s="1"/>
  <c r="VUP22" i="28" s="1"/>
  <c r="VUJ22" i="28" s="1"/>
  <c r="VUD22" i="28" s="1"/>
  <c r="VTX22" i="28" s="1"/>
  <c r="VTR22" i="28" s="1"/>
  <c r="VTL22" i="28" s="1"/>
  <c r="VTF22" i="28" s="1"/>
  <c r="VSZ22" i="28" s="1"/>
  <c r="VST22" i="28" s="1"/>
  <c r="VSN22" i="28" s="1"/>
  <c r="VSH22" i="28" s="1"/>
  <c r="VSB22" i="28" s="1"/>
  <c r="VRV22" i="28" s="1"/>
  <c r="VRP22" i="28" s="1"/>
  <c r="VRJ22" i="28" s="1"/>
  <c r="VRD22" i="28" s="1"/>
  <c r="VQX22" i="28" s="1"/>
  <c r="VQR22" i="28" s="1"/>
  <c r="VQL22" i="28" s="1"/>
  <c r="VQF22" i="28" s="1"/>
  <c r="VPZ22" i="28" s="1"/>
  <c r="VPT22" i="28" s="1"/>
  <c r="VPN22" i="28" s="1"/>
  <c r="VPH22" i="28" s="1"/>
  <c r="VPB22" i="28" s="1"/>
  <c r="VOV22" i="28" s="1"/>
  <c r="VOP22" i="28" s="1"/>
  <c r="VOJ22" i="28" s="1"/>
  <c r="VOD22" i="28" s="1"/>
  <c r="VNX22" i="28" s="1"/>
  <c r="VNR22" i="28" s="1"/>
  <c r="VNL22" i="28" s="1"/>
  <c r="VNF22" i="28" s="1"/>
  <c r="VMZ22" i="28" s="1"/>
  <c r="VMT22" i="28" s="1"/>
  <c r="VMN22" i="28" s="1"/>
  <c r="VMH22" i="28" s="1"/>
  <c r="VMB22" i="28" s="1"/>
  <c r="VLV22" i="28" s="1"/>
  <c r="VLP22" i="28" s="1"/>
  <c r="VLJ22" i="28" s="1"/>
  <c r="VLD22" i="28" s="1"/>
  <c r="VKX22" i="28" s="1"/>
  <c r="VKR22" i="28" s="1"/>
  <c r="VKL22" i="28" s="1"/>
  <c r="VKF22" i="28" s="1"/>
  <c r="VJZ22" i="28" s="1"/>
  <c r="VJT22" i="28" s="1"/>
  <c r="VJN22" i="28" s="1"/>
  <c r="VJH22" i="28" s="1"/>
  <c r="VJB22" i="28" s="1"/>
  <c r="VIV22" i="28" s="1"/>
  <c r="VIP22" i="28" s="1"/>
  <c r="VIJ22" i="28" s="1"/>
  <c r="VID22" i="28" s="1"/>
  <c r="VHX22" i="28" s="1"/>
  <c r="VHR22" i="28" s="1"/>
  <c r="VHL22" i="28" s="1"/>
  <c r="VHF22" i="28" s="1"/>
  <c r="VGZ22" i="28" s="1"/>
  <c r="VGT22" i="28" s="1"/>
  <c r="VGN22" i="28" s="1"/>
  <c r="VGH22" i="28" s="1"/>
  <c r="VGB22" i="28" s="1"/>
  <c r="VFV22" i="28" s="1"/>
  <c r="VFP22" i="28" s="1"/>
  <c r="VFJ22" i="28" s="1"/>
  <c r="VFD22" i="28" s="1"/>
  <c r="VEX22" i="28" s="1"/>
  <c r="VER22" i="28" s="1"/>
  <c r="VEL22" i="28" s="1"/>
  <c r="VEF22" i="28" s="1"/>
  <c r="VDZ22" i="28" s="1"/>
  <c r="VDT22" i="28" s="1"/>
  <c r="VDN22" i="28" s="1"/>
  <c r="VDH22" i="28" s="1"/>
  <c r="VDB22" i="28" s="1"/>
  <c r="VCV22" i="28" s="1"/>
  <c r="VCP22" i="28" s="1"/>
  <c r="VCJ22" i="28" s="1"/>
  <c r="VCD22" i="28" s="1"/>
  <c r="VBX22" i="28" s="1"/>
  <c r="VBR22" i="28" s="1"/>
  <c r="VBL22" i="28" s="1"/>
  <c r="VBF22" i="28" s="1"/>
  <c r="VAZ22" i="28" s="1"/>
  <c r="VAT22" i="28" s="1"/>
  <c r="VAN22" i="28" s="1"/>
  <c r="VAH22" i="28" s="1"/>
  <c r="VAB22" i="28" s="1"/>
  <c r="UZV22" i="28" s="1"/>
  <c r="UZP22" i="28" s="1"/>
  <c r="UZJ22" i="28" s="1"/>
  <c r="UZD22" i="28" s="1"/>
  <c r="UYX22" i="28" s="1"/>
  <c r="UYR22" i="28" s="1"/>
  <c r="UYL22" i="28" s="1"/>
  <c r="UYF22" i="28" s="1"/>
  <c r="UXZ22" i="28" s="1"/>
  <c r="UXT22" i="28" s="1"/>
  <c r="UXN22" i="28" s="1"/>
  <c r="UXH22" i="28" s="1"/>
  <c r="UXB22" i="28" s="1"/>
  <c r="UWV22" i="28" s="1"/>
  <c r="UWP22" i="28" s="1"/>
  <c r="UWJ22" i="28" s="1"/>
  <c r="UWD22" i="28" s="1"/>
  <c r="UVX22" i="28" s="1"/>
  <c r="UVR22" i="28" s="1"/>
  <c r="UVL22" i="28" s="1"/>
  <c r="UVF22" i="28" s="1"/>
  <c r="UUZ22" i="28" s="1"/>
  <c r="UUT22" i="28" s="1"/>
  <c r="UUN22" i="28" s="1"/>
  <c r="UUH22" i="28" s="1"/>
  <c r="UUB22" i="28" s="1"/>
  <c r="UTV22" i="28" s="1"/>
  <c r="UTP22" i="28" s="1"/>
  <c r="UTJ22" i="28" s="1"/>
  <c r="UTD22" i="28" s="1"/>
  <c r="USX22" i="28" s="1"/>
  <c r="USR22" i="28" s="1"/>
  <c r="USL22" i="28" s="1"/>
  <c r="USF22" i="28" s="1"/>
  <c r="URZ22" i="28" s="1"/>
  <c r="URT22" i="28" s="1"/>
  <c r="URN22" i="28" s="1"/>
  <c r="URH22" i="28" s="1"/>
  <c r="URB22" i="28" s="1"/>
  <c r="UQV22" i="28" s="1"/>
  <c r="UQP22" i="28" s="1"/>
  <c r="UQJ22" i="28" s="1"/>
  <c r="UQD22" i="28" s="1"/>
  <c r="UPX22" i="28" s="1"/>
  <c r="UPR22" i="28" s="1"/>
  <c r="UPL22" i="28" s="1"/>
  <c r="UPF22" i="28" s="1"/>
  <c r="UOZ22" i="28" s="1"/>
  <c r="UOT22" i="28" s="1"/>
  <c r="UON22" i="28" s="1"/>
  <c r="UOH22" i="28" s="1"/>
  <c r="UOB22" i="28" s="1"/>
  <c r="UNV22" i="28" s="1"/>
  <c r="UNP22" i="28" s="1"/>
  <c r="UNJ22" i="28" s="1"/>
  <c r="UND22" i="28" s="1"/>
  <c r="UMX22" i="28" s="1"/>
  <c r="UMR22" i="28" s="1"/>
  <c r="UML22" i="28" s="1"/>
  <c r="UMF22" i="28" s="1"/>
  <c r="ULZ22" i="28" s="1"/>
  <c r="ULT22" i="28" s="1"/>
  <c r="ULN22" i="28" s="1"/>
  <c r="ULH22" i="28" s="1"/>
  <c r="ULB22" i="28" s="1"/>
  <c r="UKV22" i="28" s="1"/>
  <c r="UKP22" i="28" s="1"/>
  <c r="UKJ22" i="28" s="1"/>
  <c r="UKD22" i="28" s="1"/>
  <c r="UJX22" i="28" s="1"/>
  <c r="UJR22" i="28" s="1"/>
  <c r="UJL22" i="28" s="1"/>
  <c r="UJF22" i="28" s="1"/>
  <c r="UIZ22" i="28" s="1"/>
  <c r="UIT22" i="28" s="1"/>
  <c r="UIN22" i="28" s="1"/>
  <c r="UIH22" i="28" s="1"/>
  <c r="UIB22" i="28" s="1"/>
  <c r="UHV22" i="28" s="1"/>
  <c r="UHP22" i="28" s="1"/>
  <c r="UHJ22" i="28" s="1"/>
  <c r="UHD22" i="28" s="1"/>
  <c r="UGX22" i="28" s="1"/>
  <c r="UGR22" i="28" s="1"/>
  <c r="UGL22" i="28" s="1"/>
  <c r="UGF22" i="28" s="1"/>
  <c r="UFZ22" i="28" s="1"/>
  <c r="UFT22" i="28" s="1"/>
  <c r="UFN22" i="28" s="1"/>
  <c r="UFH22" i="28" s="1"/>
  <c r="UFB22" i="28" s="1"/>
  <c r="UEV22" i="28" s="1"/>
  <c r="UEP22" i="28" s="1"/>
  <c r="UEJ22" i="28" s="1"/>
  <c r="UED22" i="28" s="1"/>
  <c r="UDX22" i="28" s="1"/>
  <c r="UDR22" i="28" s="1"/>
  <c r="UDL22" i="28" s="1"/>
  <c r="UDF22" i="28" s="1"/>
  <c r="UCZ22" i="28" s="1"/>
  <c r="UCT22" i="28" s="1"/>
  <c r="UCN22" i="28" s="1"/>
  <c r="UCH22" i="28" s="1"/>
  <c r="UCB22" i="28" s="1"/>
  <c r="UBV22" i="28" s="1"/>
  <c r="UBP22" i="28" s="1"/>
  <c r="UBJ22" i="28" s="1"/>
  <c r="UBD22" i="28" s="1"/>
  <c r="UAX22" i="28" s="1"/>
  <c r="UAR22" i="28" s="1"/>
  <c r="UAL22" i="28" s="1"/>
  <c r="UAF22" i="28" s="1"/>
  <c r="TZZ22" i="28" s="1"/>
  <c r="TZT22" i="28" s="1"/>
  <c r="TZN22" i="28" s="1"/>
  <c r="TZH22" i="28" s="1"/>
  <c r="TZB22" i="28" s="1"/>
  <c r="TYV22" i="28" s="1"/>
  <c r="TYP22" i="28" s="1"/>
  <c r="TYJ22" i="28" s="1"/>
  <c r="TYD22" i="28" s="1"/>
  <c r="TXX22" i="28" s="1"/>
  <c r="TXR22" i="28" s="1"/>
  <c r="TXL22" i="28" s="1"/>
  <c r="TXF22" i="28" s="1"/>
  <c r="TWZ22" i="28" s="1"/>
  <c r="TWT22" i="28" s="1"/>
  <c r="TWN22" i="28" s="1"/>
  <c r="TWH22" i="28" s="1"/>
  <c r="TWB22" i="28" s="1"/>
  <c r="TVV22" i="28" s="1"/>
  <c r="TVP22" i="28" s="1"/>
  <c r="TVJ22" i="28" s="1"/>
  <c r="TVD22" i="28" s="1"/>
  <c r="TUX22" i="28" s="1"/>
  <c r="TUR22" i="28" s="1"/>
  <c r="TUL22" i="28" s="1"/>
  <c r="TUF22" i="28" s="1"/>
  <c r="TTZ22" i="28" s="1"/>
  <c r="TTT22" i="28" s="1"/>
  <c r="TTN22" i="28" s="1"/>
  <c r="TTH22" i="28" s="1"/>
  <c r="TTB22" i="28" s="1"/>
  <c r="TSV22" i="28" s="1"/>
  <c r="TSP22" i="28" s="1"/>
  <c r="TSJ22" i="28" s="1"/>
  <c r="TSD22" i="28" s="1"/>
  <c r="TRX22" i="28" s="1"/>
  <c r="TRR22" i="28" s="1"/>
  <c r="TRL22" i="28" s="1"/>
  <c r="TRF22" i="28" s="1"/>
  <c r="TQZ22" i="28" s="1"/>
  <c r="TQT22" i="28" s="1"/>
  <c r="TQN22" i="28" s="1"/>
  <c r="TQH22" i="28" s="1"/>
  <c r="TQB22" i="28" s="1"/>
  <c r="TPV22" i="28" s="1"/>
  <c r="TPP22" i="28" s="1"/>
  <c r="TPJ22" i="28" s="1"/>
  <c r="TPD22" i="28" s="1"/>
  <c r="TOX22" i="28" s="1"/>
  <c r="TOR22" i="28" s="1"/>
  <c r="TOL22" i="28" s="1"/>
  <c r="TOF22" i="28" s="1"/>
  <c r="TNZ22" i="28" s="1"/>
  <c r="TNT22" i="28" s="1"/>
  <c r="TNN22" i="28" s="1"/>
  <c r="TNH22" i="28" s="1"/>
  <c r="TNB22" i="28" s="1"/>
  <c r="TMV22" i="28" s="1"/>
  <c r="TMP22" i="28" s="1"/>
  <c r="TMJ22" i="28" s="1"/>
  <c r="TMD22" i="28" s="1"/>
  <c r="TLX22" i="28" s="1"/>
  <c r="TLR22" i="28" s="1"/>
  <c r="TLL22" i="28" s="1"/>
  <c r="TLF22" i="28" s="1"/>
  <c r="TKZ22" i="28" s="1"/>
  <c r="TKT22" i="28" s="1"/>
  <c r="TKN22" i="28" s="1"/>
  <c r="TKH22" i="28" s="1"/>
  <c r="TKB22" i="28" s="1"/>
  <c r="TJV22" i="28" s="1"/>
  <c r="TJP22" i="28" s="1"/>
  <c r="TJJ22" i="28" s="1"/>
  <c r="TJD22" i="28" s="1"/>
  <c r="TIX22" i="28" s="1"/>
  <c r="TIR22" i="28" s="1"/>
  <c r="TIL22" i="28" s="1"/>
  <c r="TIF22" i="28" s="1"/>
  <c r="THZ22" i="28" s="1"/>
  <c r="THT22" i="28" s="1"/>
  <c r="THN22" i="28" s="1"/>
  <c r="THH22" i="28" s="1"/>
  <c r="THB22" i="28" s="1"/>
  <c r="TGV22" i="28" s="1"/>
  <c r="TGP22" i="28" s="1"/>
  <c r="TGJ22" i="28" s="1"/>
  <c r="TGD22" i="28" s="1"/>
  <c r="TFX22" i="28" s="1"/>
  <c r="TFR22" i="28" s="1"/>
  <c r="TFL22" i="28" s="1"/>
  <c r="TFF22" i="28" s="1"/>
  <c r="TEZ22" i="28" s="1"/>
  <c r="TET22" i="28" s="1"/>
  <c r="TEN22" i="28" s="1"/>
  <c r="TEH22" i="28" s="1"/>
  <c r="TEB22" i="28" s="1"/>
  <c r="TDV22" i="28" s="1"/>
  <c r="TDP22" i="28" s="1"/>
  <c r="TDJ22" i="28" s="1"/>
  <c r="TDD22" i="28" s="1"/>
  <c r="TCX22" i="28" s="1"/>
  <c r="TCR22" i="28" s="1"/>
  <c r="TCL22" i="28" s="1"/>
  <c r="TCF22" i="28" s="1"/>
  <c r="TBZ22" i="28" s="1"/>
  <c r="TBT22" i="28" s="1"/>
  <c r="TBN22" i="28" s="1"/>
  <c r="TBH22" i="28" s="1"/>
  <c r="TBB22" i="28" s="1"/>
  <c r="TAV22" i="28" s="1"/>
  <c r="TAP22" i="28" s="1"/>
  <c r="TAJ22" i="28" s="1"/>
  <c r="TAD22" i="28" s="1"/>
  <c r="SZX22" i="28" s="1"/>
  <c r="SZR22" i="28" s="1"/>
  <c r="SZL22" i="28" s="1"/>
  <c r="SZF22" i="28" s="1"/>
  <c r="SYZ22" i="28" s="1"/>
  <c r="SYT22" i="28" s="1"/>
  <c r="SYN22" i="28" s="1"/>
  <c r="SYH22" i="28" s="1"/>
  <c r="SYB22" i="28" s="1"/>
  <c r="SXV22" i="28" s="1"/>
  <c r="SXP22" i="28" s="1"/>
  <c r="SXJ22" i="28" s="1"/>
  <c r="SXD22" i="28" s="1"/>
  <c r="SWX22" i="28" s="1"/>
  <c r="SWR22" i="28" s="1"/>
  <c r="SWL22" i="28" s="1"/>
  <c r="SWF22" i="28" s="1"/>
  <c r="SVZ22" i="28" s="1"/>
  <c r="SVT22" i="28" s="1"/>
  <c r="SVN22" i="28" s="1"/>
  <c r="SVH22" i="28" s="1"/>
  <c r="SVB22" i="28" s="1"/>
  <c r="SUV22" i="28" s="1"/>
  <c r="SUP22" i="28" s="1"/>
  <c r="SUJ22" i="28" s="1"/>
  <c r="SUD22" i="28" s="1"/>
  <c r="STX22" i="28" s="1"/>
  <c r="STR22" i="28" s="1"/>
  <c r="STL22" i="28" s="1"/>
  <c r="STF22" i="28" s="1"/>
  <c r="SSZ22" i="28" s="1"/>
  <c r="SST22" i="28" s="1"/>
  <c r="SSN22" i="28" s="1"/>
  <c r="SSH22" i="28" s="1"/>
  <c r="SSB22" i="28" s="1"/>
  <c r="SRV22" i="28" s="1"/>
  <c r="SRP22" i="28" s="1"/>
  <c r="SRJ22" i="28" s="1"/>
  <c r="SRD22" i="28" s="1"/>
  <c r="SQX22" i="28" s="1"/>
  <c r="SQR22" i="28" s="1"/>
  <c r="SQL22" i="28" s="1"/>
  <c r="SQF22" i="28" s="1"/>
  <c r="SPZ22" i="28" s="1"/>
  <c r="SPT22" i="28" s="1"/>
  <c r="SPN22" i="28" s="1"/>
  <c r="SPH22" i="28" s="1"/>
  <c r="SPB22" i="28" s="1"/>
  <c r="SOV22" i="28" s="1"/>
  <c r="SOP22" i="28" s="1"/>
  <c r="SOJ22" i="28" s="1"/>
  <c r="SOD22" i="28" s="1"/>
  <c r="SNX22" i="28" s="1"/>
  <c r="SNR22" i="28" s="1"/>
  <c r="SNL22" i="28" s="1"/>
  <c r="SNF22" i="28" s="1"/>
  <c r="SMZ22" i="28" s="1"/>
  <c r="SMT22" i="28" s="1"/>
  <c r="SMN22" i="28" s="1"/>
  <c r="SMH22" i="28" s="1"/>
  <c r="SMB22" i="28" s="1"/>
  <c r="SLV22" i="28" s="1"/>
  <c r="SLP22" i="28" s="1"/>
  <c r="SLJ22" i="28" s="1"/>
  <c r="SLD22" i="28" s="1"/>
  <c r="SKX22" i="28" s="1"/>
  <c r="SKR22" i="28" s="1"/>
  <c r="SKL22" i="28" s="1"/>
  <c r="SKF22" i="28" s="1"/>
  <c r="SJZ22" i="28" s="1"/>
  <c r="SJT22" i="28" s="1"/>
  <c r="SJN22" i="28" s="1"/>
  <c r="SJH22" i="28" s="1"/>
  <c r="SJB22" i="28" s="1"/>
  <c r="SIV22" i="28" s="1"/>
  <c r="SIP22" i="28" s="1"/>
  <c r="SIJ22" i="28" s="1"/>
  <c r="SID22" i="28" s="1"/>
  <c r="SHX22" i="28" s="1"/>
  <c r="SHR22" i="28" s="1"/>
  <c r="SHL22" i="28" s="1"/>
  <c r="SHF22" i="28" s="1"/>
  <c r="SGZ22" i="28" s="1"/>
  <c r="SGT22" i="28" s="1"/>
  <c r="SGN22" i="28" s="1"/>
  <c r="SGH22" i="28" s="1"/>
  <c r="SGB22" i="28" s="1"/>
  <c r="SFV22" i="28" s="1"/>
  <c r="SFP22" i="28" s="1"/>
  <c r="SFJ22" i="28" s="1"/>
  <c r="SFD22" i="28" s="1"/>
  <c r="SEX22" i="28" s="1"/>
  <c r="SER22" i="28" s="1"/>
  <c r="SEL22" i="28" s="1"/>
  <c r="SEF22" i="28" s="1"/>
  <c r="SDZ22" i="28" s="1"/>
  <c r="SDT22" i="28" s="1"/>
  <c r="SDN22" i="28" s="1"/>
  <c r="SDH22" i="28" s="1"/>
  <c r="SDB22" i="28" s="1"/>
  <c r="SCV22" i="28" s="1"/>
  <c r="SCP22" i="28" s="1"/>
  <c r="SCJ22" i="28" s="1"/>
  <c r="SCD22" i="28" s="1"/>
  <c r="SBX22" i="28" s="1"/>
  <c r="SBR22" i="28" s="1"/>
  <c r="SBL22" i="28" s="1"/>
  <c r="SBF22" i="28" s="1"/>
  <c r="SAZ22" i="28" s="1"/>
  <c r="SAT22" i="28" s="1"/>
  <c r="SAN22" i="28" s="1"/>
  <c r="SAH22" i="28" s="1"/>
  <c r="SAB22" i="28" s="1"/>
  <c r="RZV22" i="28" s="1"/>
  <c r="RZP22" i="28" s="1"/>
  <c r="RZJ22" i="28" s="1"/>
  <c r="RZD22" i="28" s="1"/>
  <c r="RYX22" i="28" s="1"/>
  <c r="RYR22" i="28" s="1"/>
  <c r="RYL22" i="28" s="1"/>
  <c r="RYF22" i="28" s="1"/>
  <c r="RXZ22" i="28" s="1"/>
  <c r="RXT22" i="28" s="1"/>
  <c r="RXN22" i="28" s="1"/>
  <c r="RXH22" i="28" s="1"/>
  <c r="RXB22" i="28" s="1"/>
  <c r="RWV22" i="28" s="1"/>
  <c r="RWP22" i="28" s="1"/>
  <c r="RWJ22" i="28" s="1"/>
  <c r="RWD22" i="28" s="1"/>
  <c r="RVX22" i="28" s="1"/>
  <c r="RVR22" i="28" s="1"/>
  <c r="RVL22" i="28" s="1"/>
  <c r="RVF22" i="28" s="1"/>
  <c r="RUZ22" i="28" s="1"/>
  <c r="RUT22" i="28" s="1"/>
  <c r="RUN22" i="28" s="1"/>
  <c r="RUH22" i="28" s="1"/>
  <c r="RUB22" i="28" s="1"/>
  <c r="RTV22" i="28" s="1"/>
  <c r="RTP22" i="28" s="1"/>
  <c r="RTJ22" i="28" s="1"/>
  <c r="RTD22" i="28" s="1"/>
  <c r="RSX22" i="28" s="1"/>
  <c r="RSR22" i="28" s="1"/>
  <c r="RSL22" i="28" s="1"/>
  <c r="RSF22" i="28" s="1"/>
  <c r="RRZ22" i="28" s="1"/>
  <c r="RRT22" i="28" s="1"/>
  <c r="RRN22" i="28" s="1"/>
  <c r="RRH22" i="28" s="1"/>
  <c r="RRB22" i="28" s="1"/>
  <c r="RQV22" i="28" s="1"/>
  <c r="RQP22" i="28" s="1"/>
  <c r="RQJ22" i="28" s="1"/>
  <c r="RQD22" i="28" s="1"/>
  <c r="RPX22" i="28" s="1"/>
  <c r="RPR22" i="28" s="1"/>
  <c r="RPL22" i="28" s="1"/>
  <c r="RPF22" i="28" s="1"/>
  <c r="ROZ22" i="28" s="1"/>
  <c r="ROT22" i="28" s="1"/>
  <c r="RON22" i="28" s="1"/>
  <c r="ROH22" i="28" s="1"/>
  <c r="ROB22" i="28" s="1"/>
  <c r="RNV22" i="28" s="1"/>
  <c r="RNP22" i="28" s="1"/>
  <c r="RNJ22" i="28" s="1"/>
  <c r="RND22" i="28" s="1"/>
  <c r="RMX22" i="28" s="1"/>
  <c r="RMR22" i="28" s="1"/>
  <c r="RML22" i="28" s="1"/>
  <c r="RMF22" i="28" s="1"/>
  <c r="RLZ22" i="28" s="1"/>
  <c r="RLT22" i="28" s="1"/>
  <c r="RLN22" i="28" s="1"/>
  <c r="RLH22" i="28" s="1"/>
  <c r="RLB22" i="28" s="1"/>
  <c r="RKV22" i="28" s="1"/>
  <c r="RKP22" i="28" s="1"/>
  <c r="RKJ22" i="28" s="1"/>
  <c r="RKD22" i="28" s="1"/>
  <c r="RJX22" i="28" s="1"/>
  <c r="RJR22" i="28" s="1"/>
  <c r="RJL22" i="28" s="1"/>
  <c r="RJF22" i="28" s="1"/>
  <c r="RIZ22" i="28" s="1"/>
  <c r="RIT22" i="28" s="1"/>
  <c r="RIN22" i="28" s="1"/>
  <c r="RIH22" i="28" s="1"/>
  <c r="RIB22" i="28" s="1"/>
  <c r="RHV22" i="28" s="1"/>
  <c r="RHP22" i="28" s="1"/>
  <c r="RHJ22" i="28" s="1"/>
  <c r="RHD22" i="28" s="1"/>
  <c r="RGX22" i="28" s="1"/>
  <c r="RGR22" i="28" s="1"/>
  <c r="RGL22" i="28" s="1"/>
  <c r="RGF22" i="28" s="1"/>
  <c r="RFZ22" i="28" s="1"/>
  <c r="RFT22" i="28" s="1"/>
  <c r="RFN22" i="28" s="1"/>
  <c r="RFH22" i="28" s="1"/>
  <c r="RFB22" i="28" s="1"/>
  <c r="REV22" i="28" s="1"/>
  <c r="REP22" i="28" s="1"/>
  <c r="REJ22" i="28" s="1"/>
  <c r="RED22" i="28" s="1"/>
  <c r="RDX22" i="28" s="1"/>
  <c r="RDR22" i="28" s="1"/>
  <c r="RDL22" i="28" s="1"/>
  <c r="RDF22" i="28" s="1"/>
  <c r="RCZ22" i="28" s="1"/>
  <c r="RCT22" i="28" s="1"/>
  <c r="RCN22" i="28" s="1"/>
  <c r="RCH22" i="28" s="1"/>
  <c r="RCB22" i="28" s="1"/>
  <c r="RBV22" i="28" s="1"/>
  <c r="RBP22" i="28" s="1"/>
  <c r="RBJ22" i="28" s="1"/>
  <c r="RBD22" i="28" s="1"/>
  <c r="RAX22" i="28" s="1"/>
  <c r="RAR22" i="28" s="1"/>
  <c r="RAL22" i="28" s="1"/>
  <c r="RAF22" i="28" s="1"/>
  <c r="QZZ22" i="28" s="1"/>
  <c r="QZT22" i="28" s="1"/>
  <c r="QZN22" i="28" s="1"/>
  <c r="QZH22" i="28" s="1"/>
  <c r="QZB22" i="28" s="1"/>
  <c r="QYV22" i="28" s="1"/>
  <c r="QYP22" i="28" s="1"/>
  <c r="QYJ22" i="28" s="1"/>
  <c r="QYD22" i="28" s="1"/>
  <c r="QXX22" i="28" s="1"/>
  <c r="QXR22" i="28" s="1"/>
  <c r="QXL22" i="28" s="1"/>
  <c r="QXF22" i="28" s="1"/>
  <c r="QWZ22" i="28" s="1"/>
  <c r="QWT22" i="28" s="1"/>
  <c r="QWN22" i="28" s="1"/>
  <c r="QWH22" i="28" s="1"/>
  <c r="QWB22" i="28" s="1"/>
  <c r="QVV22" i="28" s="1"/>
  <c r="QVP22" i="28" s="1"/>
  <c r="QVJ22" i="28" s="1"/>
  <c r="QVD22" i="28" s="1"/>
  <c r="QUX22" i="28" s="1"/>
  <c r="QUR22" i="28" s="1"/>
  <c r="QUL22" i="28" s="1"/>
  <c r="QUF22" i="28" s="1"/>
  <c r="QTZ22" i="28" s="1"/>
  <c r="QTT22" i="28" s="1"/>
  <c r="QTN22" i="28" s="1"/>
  <c r="QTH22" i="28" s="1"/>
  <c r="QTB22" i="28" s="1"/>
  <c r="QSV22" i="28" s="1"/>
  <c r="QSP22" i="28" s="1"/>
  <c r="QSJ22" i="28" s="1"/>
  <c r="QSD22" i="28" s="1"/>
  <c r="QRX22" i="28" s="1"/>
  <c r="QRR22" i="28" s="1"/>
  <c r="QRL22" i="28" s="1"/>
  <c r="QRF22" i="28" s="1"/>
  <c r="QQZ22" i="28" s="1"/>
  <c r="QQT22" i="28" s="1"/>
  <c r="QQN22" i="28" s="1"/>
  <c r="QQH22" i="28" s="1"/>
  <c r="QQB22" i="28" s="1"/>
  <c r="QPV22" i="28" s="1"/>
  <c r="QPP22" i="28" s="1"/>
  <c r="QPJ22" i="28" s="1"/>
  <c r="QPD22" i="28" s="1"/>
  <c r="QOX22" i="28" s="1"/>
  <c r="QOR22" i="28" s="1"/>
  <c r="QOL22" i="28" s="1"/>
  <c r="QOF22" i="28" s="1"/>
  <c r="QNZ22" i="28" s="1"/>
  <c r="QNT22" i="28" s="1"/>
  <c r="QNN22" i="28" s="1"/>
  <c r="QNH22" i="28" s="1"/>
  <c r="QNB22" i="28" s="1"/>
  <c r="QMV22" i="28" s="1"/>
  <c r="QMP22" i="28" s="1"/>
  <c r="QMJ22" i="28" s="1"/>
  <c r="QMD22" i="28" s="1"/>
  <c r="QLX22" i="28" s="1"/>
  <c r="QLR22" i="28" s="1"/>
  <c r="QLL22" i="28" s="1"/>
  <c r="QLF22" i="28" s="1"/>
  <c r="QKZ22" i="28" s="1"/>
  <c r="QKT22" i="28" s="1"/>
  <c r="QKN22" i="28" s="1"/>
  <c r="QKH22" i="28" s="1"/>
  <c r="QKB22" i="28" s="1"/>
  <c r="QJV22" i="28" s="1"/>
  <c r="QJP22" i="28" s="1"/>
  <c r="QJJ22" i="28" s="1"/>
  <c r="QJD22" i="28" s="1"/>
  <c r="QIX22" i="28" s="1"/>
  <c r="QIR22" i="28" s="1"/>
  <c r="QIL22" i="28" s="1"/>
  <c r="QIF22" i="28" s="1"/>
  <c r="QHZ22" i="28" s="1"/>
  <c r="QHT22" i="28" s="1"/>
  <c r="QHN22" i="28" s="1"/>
  <c r="QHH22" i="28" s="1"/>
  <c r="QHB22" i="28" s="1"/>
  <c r="QGV22" i="28" s="1"/>
  <c r="QGP22" i="28" s="1"/>
  <c r="QGJ22" i="28" s="1"/>
  <c r="QGD22" i="28" s="1"/>
  <c r="QFX22" i="28" s="1"/>
  <c r="QFR22" i="28" s="1"/>
  <c r="QFL22" i="28" s="1"/>
  <c r="QFF22" i="28" s="1"/>
  <c r="QEZ22" i="28" s="1"/>
  <c r="QET22" i="28" s="1"/>
  <c r="QEN22" i="28" s="1"/>
  <c r="QEH22" i="28" s="1"/>
  <c r="QEB22" i="28" s="1"/>
  <c r="QDV22" i="28" s="1"/>
  <c r="QDP22" i="28" s="1"/>
  <c r="QDJ22" i="28" s="1"/>
  <c r="QDD22" i="28" s="1"/>
  <c r="QCX22" i="28" s="1"/>
  <c r="QCR22" i="28" s="1"/>
  <c r="QCL22" i="28" s="1"/>
  <c r="QCF22" i="28" s="1"/>
  <c r="QBZ22" i="28" s="1"/>
  <c r="QBT22" i="28" s="1"/>
  <c r="QBN22" i="28" s="1"/>
  <c r="QBH22" i="28" s="1"/>
  <c r="QBB22" i="28" s="1"/>
  <c r="QAV22" i="28" s="1"/>
  <c r="QAP22" i="28" s="1"/>
  <c r="QAJ22" i="28" s="1"/>
  <c r="QAD22" i="28" s="1"/>
  <c r="PZX22" i="28" s="1"/>
  <c r="PZR22" i="28" s="1"/>
  <c r="PZL22" i="28" s="1"/>
  <c r="PZF22" i="28" s="1"/>
  <c r="PYZ22" i="28" s="1"/>
  <c r="PYT22" i="28" s="1"/>
  <c r="PYN22" i="28" s="1"/>
  <c r="PYH22" i="28" s="1"/>
  <c r="PYB22" i="28" s="1"/>
  <c r="PXV22" i="28" s="1"/>
  <c r="PXP22" i="28" s="1"/>
  <c r="PXJ22" i="28" s="1"/>
  <c r="PXD22" i="28" s="1"/>
  <c r="PWX22" i="28" s="1"/>
  <c r="PWR22" i="28" s="1"/>
  <c r="PWL22" i="28" s="1"/>
  <c r="PWF22" i="28" s="1"/>
  <c r="PVZ22" i="28" s="1"/>
  <c r="PVT22" i="28" s="1"/>
  <c r="PVN22" i="28" s="1"/>
  <c r="PVH22" i="28" s="1"/>
  <c r="PVB22" i="28" s="1"/>
  <c r="PUV22" i="28" s="1"/>
  <c r="PUP22" i="28" s="1"/>
  <c r="PUJ22" i="28" s="1"/>
  <c r="PUD22" i="28" s="1"/>
  <c r="PTX22" i="28" s="1"/>
  <c r="PTR22" i="28" s="1"/>
  <c r="PTL22" i="28" s="1"/>
  <c r="PTF22" i="28" s="1"/>
  <c r="PSZ22" i="28" s="1"/>
  <c r="PST22" i="28" s="1"/>
  <c r="PSN22" i="28" s="1"/>
  <c r="PSH22" i="28" s="1"/>
  <c r="PSB22" i="28" s="1"/>
  <c r="PRV22" i="28" s="1"/>
  <c r="PRP22" i="28" s="1"/>
  <c r="PRJ22" i="28" s="1"/>
  <c r="PRD22" i="28" s="1"/>
  <c r="PQX22" i="28" s="1"/>
  <c r="PQR22" i="28" s="1"/>
  <c r="PQL22" i="28" s="1"/>
  <c r="PQF22" i="28" s="1"/>
  <c r="PPZ22" i="28" s="1"/>
  <c r="PPT22" i="28" s="1"/>
  <c r="PPN22" i="28" s="1"/>
  <c r="PPH22" i="28" s="1"/>
  <c r="PPB22" i="28" s="1"/>
  <c r="POV22" i="28" s="1"/>
  <c r="POP22" i="28" s="1"/>
  <c r="POJ22" i="28" s="1"/>
  <c r="POD22" i="28" s="1"/>
  <c r="PNX22" i="28" s="1"/>
  <c r="PNR22" i="28" s="1"/>
  <c r="PNL22" i="28" s="1"/>
  <c r="PNF22" i="28" s="1"/>
  <c r="PMZ22" i="28" s="1"/>
  <c r="PMT22" i="28" s="1"/>
  <c r="PMN22" i="28" s="1"/>
  <c r="PMH22" i="28" s="1"/>
  <c r="PMB22" i="28" s="1"/>
  <c r="PLV22" i="28" s="1"/>
  <c r="PLP22" i="28" s="1"/>
  <c r="PLJ22" i="28" s="1"/>
  <c r="PLD22" i="28" s="1"/>
  <c r="PKX22" i="28" s="1"/>
  <c r="PKR22" i="28" s="1"/>
  <c r="PKL22" i="28" s="1"/>
  <c r="PKF22" i="28" s="1"/>
  <c r="PJZ22" i="28" s="1"/>
  <c r="PJT22" i="28" s="1"/>
  <c r="PJN22" i="28" s="1"/>
  <c r="PJH22" i="28" s="1"/>
  <c r="PJB22" i="28" s="1"/>
  <c r="PIV22" i="28" s="1"/>
  <c r="PIP22" i="28" s="1"/>
  <c r="PIJ22" i="28" s="1"/>
  <c r="PID22" i="28" s="1"/>
  <c r="PHX22" i="28" s="1"/>
  <c r="PHR22" i="28" s="1"/>
  <c r="PHL22" i="28" s="1"/>
  <c r="PHF22" i="28" s="1"/>
  <c r="PGZ22" i="28" s="1"/>
  <c r="PGT22" i="28" s="1"/>
  <c r="PGN22" i="28" s="1"/>
  <c r="PGH22" i="28" s="1"/>
  <c r="PGB22" i="28" s="1"/>
  <c r="PFV22" i="28" s="1"/>
  <c r="PFP22" i="28" s="1"/>
  <c r="PFJ22" i="28" s="1"/>
  <c r="PFD22" i="28" s="1"/>
  <c r="PEX22" i="28" s="1"/>
  <c r="PER22" i="28" s="1"/>
  <c r="PEL22" i="28" s="1"/>
  <c r="PEF22" i="28" s="1"/>
  <c r="PDZ22" i="28" s="1"/>
  <c r="PDT22" i="28" s="1"/>
  <c r="PDN22" i="28" s="1"/>
  <c r="PDH22" i="28" s="1"/>
  <c r="PDB22" i="28" s="1"/>
  <c r="PCV22" i="28" s="1"/>
  <c r="PCP22" i="28" s="1"/>
  <c r="PCJ22" i="28" s="1"/>
  <c r="PCD22" i="28" s="1"/>
  <c r="PBX22" i="28" s="1"/>
  <c r="PBR22" i="28" s="1"/>
  <c r="PBL22" i="28" s="1"/>
  <c r="PBF22" i="28" s="1"/>
  <c r="PAZ22" i="28" s="1"/>
  <c r="PAT22" i="28" s="1"/>
  <c r="PAN22" i="28" s="1"/>
  <c r="PAH22" i="28" s="1"/>
  <c r="PAB22" i="28" s="1"/>
  <c r="OZV22" i="28" s="1"/>
  <c r="OZP22" i="28" s="1"/>
  <c r="OZJ22" i="28" s="1"/>
  <c r="OZD22" i="28" s="1"/>
  <c r="OYX22" i="28" s="1"/>
  <c r="OYR22" i="28" s="1"/>
  <c r="OYL22" i="28" s="1"/>
  <c r="OYF22" i="28" s="1"/>
  <c r="OXZ22" i="28" s="1"/>
  <c r="OXT22" i="28" s="1"/>
  <c r="OXN22" i="28" s="1"/>
  <c r="OXH22" i="28" s="1"/>
  <c r="OXB22" i="28" s="1"/>
  <c r="OWV22" i="28" s="1"/>
  <c r="OWP22" i="28" s="1"/>
  <c r="OWJ22" i="28" s="1"/>
  <c r="OWD22" i="28" s="1"/>
  <c r="OVX22" i="28" s="1"/>
  <c r="OVR22" i="28" s="1"/>
  <c r="OVL22" i="28" s="1"/>
  <c r="OVF22" i="28" s="1"/>
  <c r="OUZ22" i="28" s="1"/>
  <c r="OUT22" i="28" s="1"/>
  <c r="OUN22" i="28" s="1"/>
  <c r="OUH22" i="28" s="1"/>
  <c r="OUB22" i="28" s="1"/>
  <c r="OTV22" i="28" s="1"/>
  <c r="OTP22" i="28" s="1"/>
  <c r="OTJ22" i="28" s="1"/>
  <c r="OTD22" i="28" s="1"/>
  <c r="OSX22" i="28" s="1"/>
  <c r="OSR22" i="28" s="1"/>
  <c r="OSL22" i="28" s="1"/>
  <c r="OSF22" i="28" s="1"/>
  <c r="ORZ22" i="28" s="1"/>
  <c r="ORT22" i="28" s="1"/>
  <c r="ORN22" i="28" s="1"/>
  <c r="ORH22" i="28" s="1"/>
  <c r="ORB22" i="28" s="1"/>
  <c r="OQV22" i="28" s="1"/>
  <c r="OQP22" i="28" s="1"/>
  <c r="OQJ22" i="28" s="1"/>
  <c r="OQD22" i="28" s="1"/>
  <c r="OPX22" i="28" s="1"/>
  <c r="OPR22" i="28" s="1"/>
  <c r="OPL22" i="28" s="1"/>
  <c r="OPF22" i="28" s="1"/>
  <c r="OOZ22" i="28" s="1"/>
  <c r="OOT22" i="28" s="1"/>
  <c r="OON22" i="28" s="1"/>
  <c r="OOH22" i="28" s="1"/>
  <c r="OOB22" i="28" s="1"/>
  <c r="ONV22" i="28" s="1"/>
  <c r="ONP22" i="28" s="1"/>
  <c r="ONJ22" i="28" s="1"/>
  <c r="OND22" i="28" s="1"/>
  <c r="OMX22" i="28" s="1"/>
  <c r="OMR22" i="28" s="1"/>
  <c r="OML22" i="28" s="1"/>
  <c r="OMF22" i="28" s="1"/>
  <c r="OLZ22" i="28" s="1"/>
  <c r="OLT22" i="28" s="1"/>
  <c r="OLN22" i="28" s="1"/>
  <c r="OLH22" i="28" s="1"/>
  <c r="OLB22" i="28" s="1"/>
  <c r="OKV22" i="28" s="1"/>
  <c r="OKP22" i="28" s="1"/>
  <c r="OKJ22" i="28" s="1"/>
  <c r="OKD22" i="28" s="1"/>
  <c r="OJX22" i="28" s="1"/>
  <c r="OJR22" i="28" s="1"/>
  <c r="OJL22" i="28" s="1"/>
  <c r="OJF22" i="28" s="1"/>
  <c r="OIZ22" i="28" s="1"/>
  <c r="OIT22" i="28" s="1"/>
  <c r="OIN22" i="28" s="1"/>
  <c r="OIH22" i="28" s="1"/>
  <c r="OIB22" i="28" s="1"/>
  <c r="OHV22" i="28" s="1"/>
  <c r="OHP22" i="28" s="1"/>
  <c r="OHJ22" i="28" s="1"/>
  <c r="OHD22" i="28" s="1"/>
  <c r="OGX22" i="28" s="1"/>
  <c r="OGR22" i="28" s="1"/>
  <c r="OGL22" i="28" s="1"/>
  <c r="OGF22" i="28" s="1"/>
  <c r="OFZ22" i="28" s="1"/>
  <c r="OFT22" i="28" s="1"/>
  <c r="OFN22" i="28" s="1"/>
  <c r="OFH22" i="28" s="1"/>
  <c r="OFB22" i="28" s="1"/>
  <c r="OEV22" i="28" s="1"/>
  <c r="OEP22" i="28" s="1"/>
  <c r="OEJ22" i="28" s="1"/>
  <c r="OED22" i="28" s="1"/>
  <c r="ODX22" i="28" s="1"/>
  <c r="ODR22" i="28" s="1"/>
  <c r="ODL22" i="28" s="1"/>
  <c r="ODF22" i="28" s="1"/>
  <c r="OCZ22" i="28" s="1"/>
  <c r="OCT22" i="28" s="1"/>
  <c r="OCN22" i="28" s="1"/>
  <c r="OCH22" i="28" s="1"/>
  <c r="OCB22" i="28" s="1"/>
  <c r="OBV22" i="28" s="1"/>
  <c r="OBP22" i="28" s="1"/>
  <c r="OBJ22" i="28" s="1"/>
  <c r="OBD22" i="28" s="1"/>
  <c r="OAX22" i="28" s="1"/>
  <c r="OAR22" i="28" s="1"/>
  <c r="OAL22" i="28" s="1"/>
  <c r="OAF22" i="28" s="1"/>
  <c r="NZZ22" i="28" s="1"/>
  <c r="NZT22" i="28" s="1"/>
  <c r="NZN22" i="28" s="1"/>
  <c r="NZH22" i="28" s="1"/>
  <c r="NZB22" i="28" s="1"/>
  <c r="NYV22" i="28" s="1"/>
  <c r="NYP22" i="28" s="1"/>
  <c r="NYJ22" i="28" s="1"/>
  <c r="NYD22" i="28" s="1"/>
  <c r="NXX22" i="28" s="1"/>
  <c r="NXR22" i="28" s="1"/>
  <c r="NXL22" i="28" s="1"/>
  <c r="NXF22" i="28" s="1"/>
  <c r="NWZ22" i="28" s="1"/>
  <c r="NWT22" i="28" s="1"/>
  <c r="NWN22" i="28" s="1"/>
  <c r="NWH22" i="28" s="1"/>
  <c r="NWB22" i="28" s="1"/>
  <c r="NVV22" i="28" s="1"/>
  <c r="NVP22" i="28" s="1"/>
  <c r="NVJ22" i="28" s="1"/>
  <c r="NVD22" i="28" s="1"/>
  <c r="NUX22" i="28" s="1"/>
  <c r="NUR22" i="28" s="1"/>
  <c r="NUL22" i="28" s="1"/>
  <c r="NUF22" i="28" s="1"/>
  <c r="NTZ22" i="28" s="1"/>
  <c r="NTT22" i="28" s="1"/>
  <c r="NTN22" i="28" s="1"/>
  <c r="NTH22" i="28" s="1"/>
  <c r="NTB22" i="28" s="1"/>
  <c r="NSV22" i="28" s="1"/>
  <c r="NSP22" i="28" s="1"/>
  <c r="NSJ22" i="28" s="1"/>
  <c r="NSD22" i="28" s="1"/>
  <c r="NRX22" i="28" s="1"/>
  <c r="NRR22" i="28" s="1"/>
  <c r="NRL22" i="28" s="1"/>
  <c r="NRF22" i="28" s="1"/>
  <c r="NQZ22" i="28" s="1"/>
  <c r="NQT22" i="28" s="1"/>
  <c r="NQN22" i="28" s="1"/>
  <c r="NQH22" i="28" s="1"/>
  <c r="NQB22" i="28" s="1"/>
  <c r="NPV22" i="28" s="1"/>
  <c r="NPP22" i="28" s="1"/>
  <c r="NPJ22" i="28" s="1"/>
  <c r="NPD22" i="28" s="1"/>
  <c r="NOX22" i="28" s="1"/>
  <c r="NOR22" i="28" s="1"/>
  <c r="NOL22" i="28" s="1"/>
  <c r="NOF22" i="28" s="1"/>
  <c r="NNZ22" i="28" s="1"/>
  <c r="NNT22" i="28" s="1"/>
  <c r="NNN22" i="28" s="1"/>
  <c r="NNH22" i="28" s="1"/>
  <c r="NNB22" i="28" s="1"/>
  <c r="NMV22" i="28" s="1"/>
  <c r="NMP22" i="28" s="1"/>
  <c r="NMJ22" i="28" s="1"/>
  <c r="NMD22" i="28" s="1"/>
  <c r="NLX22" i="28" s="1"/>
  <c r="NLR22" i="28" s="1"/>
  <c r="NLL22" i="28" s="1"/>
  <c r="NLF22" i="28" s="1"/>
  <c r="NKZ22" i="28" s="1"/>
  <c r="NKT22" i="28" s="1"/>
  <c r="NKN22" i="28" s="1"/>
  <c r="NKH22" i="28" s="1"/>
  <c r="NKB22" i="28" s="1"/>
  <c r="NJV22" i="28" s="1"/>
  <c r="NJP22" i="28" s="1"/>
  <c r="NJJ22" i="28" s="1"/>
  <c r="NJD22" i="28" s="1"/>
  <c r="NIX22" i="28" s="1"/>
  <c r="NIR22" i="28" s="1"/>
  <c r="NIL22" i="28" s="1"/>
  <c r="NIF22" i="28" s="1"/>
  <c r="NHZ22" i="28" s="1"/>
  <c r="NHT22" i="28" s="1"/>
  <c r="NHN22" i="28" s="1"/>
  <c r="NHH22" i="28" s="1"/>
  <c r="NHB22" i="28" s="1"/>
  <c r="NGV22" i="28" s="1"/>
  <c r="NGP22" i="28" s="1"/>
  <c r="NGJ22" i="28" s="1"/>
  <c r="NGD22" i="28" s="1"/>
  <c r="NFX22" i="28" s="1"/>
  <c r="NFR22" i="28" s="1"/>
  <c r="NFL22" i="28" s="1"/>
  <c r="NFF22" i="28" s="1"/>
  <c r="NEZ22" i="28" s="1"/>
  <c r="NET22" i="28" s="1"/>
  <c r="NEN22" i="28" s="1"/>
  <c r="NEH22" i="28" s="1"/>
  <c r="NEB22" i="28" s="1"/>
  <c r="NDV22" i="28" s="1"/>
  <c r="NDP22" i="28" s="1"/>
  <c r="NDJ22" i="28" s="1"/>
  <c r="NDD22" i="28" s="1"/>
  <c r="NCX22" i="28" s="1"/>
  <c r="NCR22" i="28" s="1"/>
  <c r="NCL22" i="28" s="1"/>
  <c r="NCF22" i="28" s="1"/>
  <c r="NBZ22" i="28" s="1"/>
  <c r="NBT22" i="28" s="1"/>
  <c r="NBN22" i="28" s="1"/>
  <c r="NBH22" i="28" s="1"/>
  <c r="NBB22" i="28" s="1"/>
  <c r="NAV22" i="28" s="1"/>
  <c r="NAP22" i="28" s="1"/>
  <c r="NAJ22" i="28" s="1"/>
  <c r="NAD22" i="28" s="1"/>
  <c r="MZX22" i="28" s="1"/>
  <c r="MZR22" i="28" s="1"/>
  <c r="MZL22" i="28" s="1"/>
  <c r="MZF22" i="28" s="1"/>
  <c r="MYZ22" i="28" s="1"/>
  <c r="MYT22" i="28" s="1"/>
  <c r="MYN22" i="28" s="1"/>
  <c r="MYH22" i="28" s="1"/>
  <c r="MYB22" i="28" s="1"/>
  <c r="MXV22" i="28" s="1"/>
  <c r="MXP22" i="28" s="1"/>
  <c r="MXJ22" i="28" s="1"/>
  <c r="MXD22" i="28" s="1"/>
  <c r="MWX22" i="28" s="1"/>
  <c r="MWR22" i="28" s="1"/>
  <c r="MWL22" i="28" s="1"/>
  <c r="MWF22" i="28" s="1"/>
  <c r="MVZ22" i="28" s="1"/>
  <c r="MVT22" i="28" s="1"/>
  <c r="MVN22" i="28" s="1"/>
  <c r="MVH22" i="28" s="1"/>
  <c r="MVB22" i="28" s="1"/>
  <c r="MUV22" i="28" s="1"/>
  <c r="MUP22" i="28" s="1"/>
  <c r="MUJ22" i="28" s="1"/>
  <c r="MUD22" i="28" s="1"/>
  <c r="MTX22" i="28" s="1"/>
  <c r="MTR22" i="28" s="1"/>
  <c r="MTL22" i="28" s="1"/>
  <c r="MTF22" i="28" s="1"/>
  <c r="MSZ22" i="28" s="1"/>
  <c r="MST22" i="28" s="1"/>
  <c r="MSN22" i="28" s="1"/>
  <c r="MSH22" i="28" s="1"/>
  <c r="MSB22" i="28" s="1"/>
  <c r="MRV22" i="28" s="1"/>
  <c r="MRP22" i="28" s="1"/>
  <c r="MRJ22" i="28" s="1"/>
  <c r="MRD22" i="28" s="1"/>
  <c r="MQX22" i="28" s="1"/>
  <c r="MQR22" i="28" s="1"/>
  <c r="MQL22" i="28" s="1"/>
  <c r="MQF22" i="28" s="1"/>
  <c r="MPZ22" i="28" s="1"/>
  <c r="MPT22" i="28" s="1"/>
  <c r="MPN22" i="28" s="1"/>
  <c r="MPH22" i="28" s="1"/>
  <c r="MPB22" i="28" s="1"/>
  <c r="MOV22" i="28" s="1"/>
  <c r="MOP22" i="28" s="1"/>
  <c r="MOJ22" i="28" s="1"/>
  <c r="MOD22" i="28" s="1"/>
  <c r="MNX22" i="28" s="1"/>
  <c r="MNR22" i="28" s="1"/>
  <c r="MNL22" i="28" s="1"/>
  <c r="MNF22" i="28" s="1"/>
  <c r="MMZ22" i="28" s="1"/>
  <c r="MMT22" i="28" s="1"/>
  <c r="MMN22" i="28" s="1"/>
  <c r="MMH22" i="28" s="1"/>
  <c r="MMB22" i="28" s="1"/>
  <c r="MLV22" i="28" s="1"/>
  <c r="MLP22" i="28" s="1"/>
  <c r="MLJ22" i="28" s="1"/>
  <c r="MLD22" i="28" s="1"/>
  <c r="MKX22" i="28" s="1"/>
  <c r="MKR22" i="28" s="1"/>
  <c r="MKL22" i="28" s="1"/>
  <c r="MKF22" i="28" s="1"/>
  <c r="MJZ22" i="28" s="1"/>
  <c r="MJT22" i="28" s="1"/>
  <c r="MJN22" i="28" s="1"/>
  <c r="MJH22" i="28" s="1"/>
  <c r="MJB22" i="28" s="1"/>
  <c r="MIV22" i="28" s="1"/>
  <c r="MIP22" i="28" s="1"/>
  <c r="MIJ22" i="28" s="1"/>
  <c r="MID22" i="28" s="1"/>
  <c r="MHX22" i="28" s="1"/>
  <c r="MHR22" i="28" s="1"/>
  <c r="MHL22" i="28" s="1"/>
  <c r="MHF22" i="28" s="1"/>
  <c r="MGZ22" i="28" s="1"/>
  <c r="MGT22" i="28" s="1"/>
  <c r="MGN22" i="28" s="1"/>
  <c r="MGH22" i="28" s="1"/>
  <c r="MGB22" i="28" s="1"/>
  <c r="MFV22" i="28" s="1"/>
  <c r="MFP22" i="28" s="1"/>
  <c r="MFJ22" i="28" s="1"/>
  <c r="MFD22" i="28" s="1"/>
  <c r="MEX22" i="28" s="1"/>
  <c r="MER22" i="28" s="1"/>
  <c r="MEL22" i="28" s="1"/>
  <c r="MEF22" i="28" s="1"/>
  <c r="MDZ22" i="28" s="1"/>
  <c r="MDT22" i="28" s="1"/>
  <c r="MDN22" i="28" s="1"/>
  <c r="MDH22" i="28" s="1"/>
  <c r="MDB22" i="28" s="1"/>
  <c r="MCV22" i="28" s="1"/>
  <c r="MCP22" i="28" s="1"/>
  <c r="MCJ22" i="28" s="1"/>
  <c r="MCD22" i="28" s="1"/>
  <c r="MBX22" i="28" s="1"/>
  <c r="MBR22" i="28" s="1"/>
  <c r="MBL22" i="28" s="1"/>
  <c r="MBF22" i="28" s="1"/>
  <c r="MAZ22" i="28" s="1"/>
  <c r="MAT22" i="28" s="1"/>
  <c r="MAN22" i="28" s="1"/>
  <c r="MAH22" i="28" s="1"/>
  <c r="MAB22" i="28" s="1"/>
  <c r="LZV22" i="28" s="1"/>
  <c r="LZP22" i="28" s="1"/>
  <c r="LZJ22" i="28" s="1"/>
  <c r="LZD22" i="28" s="1"/>
  <c r="LYX22" i="28" s="1"/>
  <c r="LYR22" i="28" s="1"/>
  <c r="LYL22" i="28" s="1"/>
  <c r="LYF22" i="28" s="1"/>
  <c r="LXZ22" i="28" s="1"/>
  <c r="LXT22" i="28" s="1"/>
  <c r="LXN22" i="28" s="1"/>
  <c r="LXH22" i="28" s="1"/>
  <c r="LXB22" i="28" s="1"/>
  <c r="LWV22" i="28" s="1"/>
  <c r="LWP22" i="28" s="1"/>
  <c r="LWJ22" i="28" s="1"/>
  <c r="LWD22" i="28" s="1"/>
  <c r="LVX22" i="28" s="1"/>
  <c r="LVR22" i="28" s="1"/>
  <c r="LVL22" i="28" s="1"/>
  <c r="LVF22" i="28" s="1"/>
  <c r="LUZ22" i="28" s="1"/>
  <c r="LUT22" i="28" s="1"/>
  <c r="LUN22" i="28" s="1"/>
  <c r="LUH22" i="28" s="1"/>
  <c r="LUB22" i="28" s="1"/>
  <c r="LTV22" i="28" s="1"/>
  <c r="LTP22" i="28" s="1"/>
  <c r="LTJ22" i="28" s="1"/>
  <c r="LTD22" i="28" s="1"/>
  <c r="LSX22" i="28" s="1"/>
  <c r="LSR22" i="28" s="1"/>
  <c r="LSL22" i="28" s="1"/>
  <c r="LSF22" i="28" s="1"/>
  <c r="LRZ22" i="28" s="1"/>
  <c r="LRT22" i="28" s="1"/>
  <c r="LRN22" i="28" s="1"/>
  <c r="LRH22" i="28" s="1"/>
  <c r="LRB22" i="28" s="1"/>
  <c r="LQV22" i="28" s="1"/>
  <c r="LQP22" i="28" s="1"/>
  <c r="LQJ22" i="28" s="1"/>
  <c r="LQD22" i="28" s="1"/>
  <c r="LPX22" i="28" s="1"/>
  <c r="LPR22" i="28" s="1"/>
  <c r="LPL22" i="28" s="1"/>
  <c r="LPF22" i="28" s="1"/>
  <c r="LOZ22" i="28" s="1"/>
  <c r="LOT22" i="28" s="1"/>
  <c r="LON22" i="28" s="1"/>
  <c r="LOH22" i="28" s="1"/>
  <c r="LOB22" i="28" s="1"/>
  <c r="LNV22" i="28" s="1"/>
  <c r="LNP22" i="28" s="1"/>
  <c r="LNJ22" i="28" s="1"/>
  <c r="LND22" i="28" s="1"/>
  <c r="LMX22" i="28" s="1"/>
  <c r="LMR22" i="28" s="1"/>
  <c r="LML22" i="28" s="1"/>
  <c r="LMF22" i="28" s="1"/>
  <c r="LLZ22" i="28" s="1"/>
  <c r="LLT22" i="28" s="1"/>
  <c r="LLN22" i="28" s="1"/>
  <c r="LLH22" i="28" s="1"/>
  <c r="LLB22" i="28" s="1"/>
  <c r="LKV22" i="28" s="1"/>
  <c r="LKP22" i="28" s="1"/>
  <c r="LKJ22" i="28" s="1"/>
  <c r="LKD22" i="28" s="1"/>
  <c r="LJX22" i="28" s="1"/>
  <c r="LJR22" i="28" s="1"/>
  <c r="LJL22" i="28" s="1"/>
  <c r="LJF22" i="28" s="1"/>
  <c r="LIZ22" i="28" s="1"/>
  <c r="LIT22" i="28" s="1"/>
  <c r="LIN22" i="28" s="1"/>
  <c r="LIH22" i="28" s="1"/>
  <c r="LIB22" i="28" s="1"/>
  <c r="LHV22" i="28" s="1"/>
  <c r="LHP22" i="28" s="1"/>
  <c r="LHJ22" i="28" s="1"/>
  <c r="LHD22" i="28" s="1"/>
  <c r="LGX22" i="28" s="1"/>
  <c r="LGR22" i="28" s="1"/>
  <c r="LGL22" i="28" s="1"/>
  <c r="LGF22" i="28" s="1"/>
  <c r="LFZ22" i="28" s="1"/>
  <c r="LFT22" i="28" s="1"/>
  <c r="LFN22" i="28" s="1"/>
  <c r="LFH22" i="28" s="1"/>
  <c r="LFB22" i="28" s="1"/>
  <c r="LEV22" i="28" s="1"/>
  <c r="LEP22" i="28" s="1"/>
  <c r="LEJ22" i="28" s="1"/>
  <c r="LED22" i="28" s="1"/>
  <c r="LDX22" i="28" s="1"/>
  <c r="LDR22" i="28" s="1"/>
  <c r="LDL22" i="28" s="1"/>
  <c r="LDF22" i="28" s="1"/>
  <c r="LCZ22" i="28" s="1"/>
  <c r="LCT22" i="28" s="1"/>
  <c r="LCN22" i="28" s="1"/>
  <c r="LCH22" i="28" s="1"/>
  <c r="LCB22" i="28" s="1"/>
  <c r="LBV22" i="28" s="1"/>
  <c r="LBP22" i="28" s="1"/>
  <c r="LBJ22" i="28" s="1"/>
  <c r="LBD22" i="28" s="1"/>
  <c r="LAX22" i="28" s="1"/>
  <c r="LAR22" i="28" s="1"/>
  <c r="LAL22" i="28" s="1"/>
  <c r="LAF22" i="28" s="1"/>
  <c r="KZZ22" i="28" s="1"/>
  <c r="KZT22" i="28" s="1"/>
  <c r="KZN22" i="28" s="1"/>
  <c r="KZH22" i="28" s="1"/>
  <c r="KZB22" i="28" s="1"/>
  <c r="KYV22" i="28" s="1"/>
  <c r="KYP22" i="28" s="1"/>
  <c r="KYJ22" i="28" s="1"/>
  <c r="KYD22" i="28" s="1"/>
  <c r="KXX22" i="28" s="1"/>
  <c r="KXR22" i="28" s="1"/>
  <c r="KXL22" i="28" s="1"/>
  <c r="KXF22" i="28" s="1"/>
  <c r="KWZ22" i="28" s="1"/>
  <c r="KWT22" i="28" s="1"/>
  <c r="KWN22" i="28" s="1"/>
  <c r="KWH22" i="28" s="1"/>
  <c r="KWB22" i="28" s="1"/>
  <c r="KVV22" i="28" s="1"/>
  <c r="KVP22" i="28" s="1"/>
  <c r="KVJ22" i="28" s="1"/>
  <c r="KVD22" i="28" s="1"/>
  <c r="KUX22" i="28" s="1"/>
  <c r="KUR22" i="28" s="1"/>
  <c r="KUL22" i="28" s="1"/>
  <c r="KUF22" i="28" s="1"/>
  <c r="KTZ22" i="28" s="1"/>
  <c r="KTT22" i="28" s="1"/>
  <c r="KTN22" i="28" s="1"/>
  <c r="KTH22" i="28" s="1"/>
  <c r="KTB22" i="28" s="1"/>
  <c r="KSV22" i="28" s="1"/>
  <c r="KSP22" i="28" s="1"/>
  <c r="KSJ22" i="28" s="1"/>
  <c r="KSD22" i="28" s="1"/>
  <c r="KRX22" i="28" s="1"/>
  <c r="KRR22" i="28" s="1"/>
  <c r="KRL22" i="28" s="1"/>
  <c r="KRF22" i="28" s="1"/>
  <c r="KQZ22" i="28" s="1"/>
  <c r="KQT22" i="28" s="1"/>
  <c r="KQN22" i="28" s="1"/>
  <c r="KQH22" i="28" s="1"/>
  <c r="KQB22" i="28" s="1"/>
  <c r="KPV22" i="28" s="1"/>
  <c r="KPP22" i="28" s="1"/>
  <c r="KPJ22" i="28" s="1"/>
  <c r="KPD22" i="28" s="1"/>
  <c r="KOX22" i="28" s="1"/>
  <c r="KOR22" i="28" s="1"/>
  <c r="KOL22" i="28" s="1"/>
  <c r="KOF22" i="28" s="1"/>
  <c r="KNZ22" i="28" s="1"/>
  <c r="KNT22" i="28" s="1"/>
  <c r="KNN22" i="28" s="1"/>
  <c r="KNH22" i="28" s="1"/>
  <c r="KNB22" i="28" s="1"/>
  <c r="KMV22" i="28" s="1"/>
  <c r="KMP22" i="28" s="1"/>
  <c r="KMJ22" i="28" s="1"/>
  <c r="KMD22" i="28" s="1"/>
  <c r="KLX22" i="28" s="1"/>
  <c r="KLR22" i="28" s="1"/>
  <c r="KLL22" i="28" s="1"/>
  <c r="KLF22" i="28" s="1"/>
  <c r="KKZ22" i="28" s="1"/>
  <c r="KKT22" i="28" s="1"/>
  <c r="KKN22" i="28" s="1"/>
  <c r="KKH22" i="28" s="1"/>
  <c r="KKB22" i="28" s="1"/>
  <c r="KJV22" i="28" s="1"/>
  <c r="KJP22" i="28" s="1"/>
  <c r="KJJ22" i="28" s="1"/>
  <c r="KJD22" i="28" s="1"/>
  <c r="KIX22" i="28" s="1"/>
  <c r="KIR22" i="28" s="1"/>
  <c r="KIL22" i="28" s="1"/>
  <c r="KIF22" i="28" s="1"/>
  <c r="KHZ22" i="28" s="1"/>
  <c r="KHT22" i="28" s="1"/>
  <c r="KHN22" i="28" s="1"/>
  <c r="KHH22" i="28" s="1"/>
  <c r="KHB22" i="28" s="1"/>
  <c r="KGV22" i="28" s="1"/>
  <c r="KGP22" i="28" s="1"/>
  <c r="KGJ22" i="28" s="1"/>
  <c r="KGD22" i="28" s="1"/>
  <c r="KFX22" i="28" s="1"/>
  <c r="KFR22" i="28" s="1"/>
  <c r="KFL22" i="28" s="1"/>
  <c r="KFF22" i="28" s="1"/>
  <c r="KEZ22" i="28" s="1"/>
  <c r="KET22" i="28" s="1"/>
  <c r="KEN22" i="28" s="1"/>
  <c r="KEH22" i="28" s="1"/>
  <c r="KEB22" i="28" s="1"/>
  <c r="KDV22" i="28" s="1"/>
  <c r="KDP22" i="28" s="1"/>
  <c r="KDJ22" i="28" s="1"/>
  <c r="KDD22" i="28" s="1"/>
  <c r="KCX22" i="28" s="1"/>
  <c r="KCR22" i="28" s="1"/>
  <c r="KCL22" i="28" s="1"/>
  <c r="KCF22" i="28" s="1"/>
  <c r="KBZ22" i="28" s="1"/>
  <c r="KBT22" i="28" s="1"/>
  <c r="KBN22" i="28" s="1"/>
  <c r="KBH22" i="28" s="1"/>
  <c r="KBB22" i="28" s="1"/>
  <c r="KAV22" i="28" s="1"/>
  <c r="KAP22" i="28" s="1"/>
  <c r="KAJ22" i="28" s="1"/>
  <c r="KAD22" i="28" s="1"/>
  <c r="JZX22" i="28" s="1"/>
  <c r="JZR22" i="28" s="1"/>
  <c r="JZL22" i="28" s="1"/>
  <c r="JZF22" i="28" s="1"/>
  <c r="JYZ22" i="28" s="1"/>
  <c r="JYT22" i="28" s="1"/>
  <c r="JYN22" i="28" s="1"/>
  <c r="JYH22" i="28" s="1"/>
  <c r="JYB22" i="28" s="1"/>
  <c r="JXV22" i="28" s="1"/>
  <c r="JXP22" i="28" s="1"/>
  <c r="JXJ22" i="28" s="1"/>
  <c r="JXD22" i="28" s="1"/>
  <c r="JWX22" i="28" s="1"/>
  <c r="JWR22" i="28" s="1"/>
  <c r="JWL22" i="28" s="1"/>
  <c r="JWF22" i="28" s="1"/>
  <c r="JVZ22" i="28" s="1"/>
  <c r="JVT22" i="28" s="1"/>
  <c r="JVN22" i="28" s="1"/>
  <c r="JVH22" i="28" s="1"/>
  <c r="JVB22" i="28" s="1"/>
  <c r="JUV22" i="28" s="1"/>
  <c r="JUP22" i="28" s="1"/>
  <c r="JUJ22" i="28" s="1"/>
  <c r="JUD22" i="28" s="1"/>
  <c r="JTX22" i="28" s="1"/>
  <c r="JTR22" i="28" s="1"/>
  <c r="JTL22" i="28" s="1"/>
  <c r="JTF22" i="28" s="1"/>
  <c r="JSZ22" i="28" s="1"/>
  <c r="JST22" i="28" s="1"/>
  <c r="JSN22" i="28" s="1"/>
  <c r="JSH22" i="28" s="1"/>
  <c r="JSB22" i="28" s="1"/>
  <c r="JRV22" i="28" s="1"/>
  <c r="JRP22" i="28" s="1"/>
  <c r="JRJ22" i="28" s="1"/>
  <c r="JRD22" i="28" s="1"/>
  <c r="JQX22" i="28" s="1"/>
  <c r="JQR22" i="28" s="1"/>
  <c r="JQL22" i="28" s="1"/>
  <c r="JQF22" i="28" s="1"/>
  <c r="JPZ22" i="28" s="1"/>
  <c r="JPT22" i="28" s="1"/>
  <c r="JPN22" i="28" s="1"/>
  <c r="JPH22" i="28" s="1"/>
  <c r="JPB22" i="28" s="1"/>
  <c r="JOV22" i="28" s="1"/>
  <c r="JOP22" i="28" s="1"/>
  <c r="JOJ22" i="28" s="1"/>
  <c r="JOD22" i="28" s="1"/>
  <c r="JNX22" i="28" s="1"/>
  <c r="JNR22" i="28" s="1"/>
  <c r="JNL22" i="28" s="1"/>
  <c r="JNF22" i="28" s="1"/>
  <c r="JMZ22" i="28" s="1"/>
  <c r="JMT22" i="28" s="1"/>
  <c r="JMN22" i="28" s="1"/>
  <c r="JMH22" i="28" s="1"/>
  <c r="JMB22" i="28" s="1"/>
  <c r="JLV22" i="28" s="1"/>
  <c r="JLP22" i="28" s="1"/>
  <c r="JLJ22" i="28" s="1"/>
  <c r="JLD22" i="28" s="1"/>
  <c r="JKX22" i="28" s="1"/>
  <c r="JKR22" i="28" s="1"/>
  <c r="JKL22" i="28" s="1"/>
  <c r="JKF22" i="28" s="1"/>
  <c r="JJZ22" i="28" s="1"/>
  <c r="JJT22" i="28" s="1"/>
  <c r="JJN22" i="28" s="1"/>
  <c r="JJH22" i="28" s="1"/>
  <c r="JJB22" i="28" s="1"/>
  <c r="JIV22" i="28" s="1"/>
  <c r="JIP22" i="28" s="1"/>
  <c r="JIJ22" i="28" s="1"/>
  <c r="JID22" i="28" s="1"/>
  <c r="JHX22" i="28" s="1"/>
  <c r="JHR22" i="28" s="1"/>
  <c r="JHL22" i="28" s="1"/>
  <c r="JHF22" i="28" s="1"/>
  <c r="JGZ22" i="28" s="1"/>
  <c r="JGT22" i="28" s="1"/>
  <c r="JGN22" i="28" s="1"/>
  <c r="JGH22" i="28" s="1"/>
  <c r="JGB22" i="28" s="1"/>
  <c r="JFV22" i="28" s="1"/>
  <c r="JFP22" i="28" s="1"/>
  <c r="JFJ22" i="28" s="1"/>
  <c r="JFD22" i="28" s="1"/>
  <c r="JEX22" i="28" s="1"/>
  <c r="JER22" i="28" s="1"/>
  <c r="JEL22" i="28" s="1"/>
  <c r="JEF22" i="28" s="1"/>
  <c r="JDZ22" i="28" s="1"/>
  <c r="JDT22" i="28" s="1"/>
  <c r="JDN22" i="28" s="1"/>
  <c r="JDH22" i="28" s="1"/>
  <c r="JDB22" i="28" s="1"/>
  <c r="JCV22" i="28" s="1"/>
  <c r="JCP22" i="28" s="1"/>
  <c r="JCJ22" i="28" s="1"/>
  <c r="JCD22" i="28" s="1"/>
  <c r="JBX22" i="28" s="1"/>
  <c r="JBR22" i="28" s="1"/>
  <c r="JBL22" i="28" s="1"/>
  <c r="JBF22" i="28" s="1"/>
  <c r="JAZ22" i="28" s="1"/>
  <c r="JAT22" i="28" s="1"/>
  <c r="JAN22" i="28" s="1"/>
  <c r="JAH22" i="28" s="1"/>
  <c r="JAB22" i="28" s="1"/>
  <c r="IZV22" i="28" s="1"/>
  <c r="IZP22" i="28" s="1"/>
  <c r="IZJ22" i="28" s="1"/>
  <c r="IZD22" i="28" s="1"/>
  <c r="IYX22" i="28" s="1"/>
  <c r="IYR22" i="28" s="1"/>
  <c r="IYL22" i="28" s="1"/>
  <c r="IYF22" i="28" s="1"/>
  <c r="IXZ22" i="28" s="1"/>
  <c r="IXT22" i="28" s="1"/>
  <c r="IXN22" i="28" s="1"/>
  <c r="IXH22" i="28" s="1"/>
  <c r="IXB22" i="28" s="1"/>
  <c r="IWV22" i="28" s="1"/>
  <c r="IWP22" i="28" s="1"/>
  <c r="IWJ22" i="28" s="1"/>
  <c r="IWD22" i="28" s="1"/>
  <c r="IVX22" i="28" s="1"/>
  <c r="IVR22" i="28" s="1"/>
  <c r="IVL22" i="28" s="1"/>
  <c r="IVF22" i="28" s="1"/>
  <c r="IUZ22" i="28" s="1"/>
  <c r="IUT22" i="28" s="1"/>
  <c r="IUN22" i="28" s="1"/>
  <c r="IUH22" i="28" s="1"/>
  <c r="IUB22" i="28" s="1"/>
  <c r="ITV22" i="28" s="1"/>
  <c r="ITP22" i="28" s="1"/>
  <c r="ITJ22" i="28" s="1"/>
  <c r="ITD22" i="28" s="1"/>
  <c r="ISX22" i="28" s="1"/>
  <c r="ISR22" i="28" s="1"/>
  <c r="ISL22" i="28" s="1"/>
  <c r="ISF22" i="28" s="1"/>
  <c r="IRZ22" i="28" s="1"/>
  <c r="IRT22" i="28" s="1"/>
  <c r="IRN22" i="28" s="1"/>
  <c r="IRH22" i="28" s="1"/>
  <c r="IRB22" i="28" s="1"/>
  <c r="IQV22" i="28" s="1"/>
  <c r="IQP22" i="28" s="1"/>
  <c r="IQJ22" i="28" s="1"/>
  <c r="IQD22" i="28" s="1"/>
  <c r="IPX22" i="28" s="1"/>
  <c r="IPR22" i="28" s="1"/>
  <c r="IPL22" i="28" s="1"/>
  <c r="IPF22" i="28" s="1"/>
  <c r="IOZ22" i="28" s="1"/>
  <c r="IOT22" i="28" s="1"/>
  <c r="ION22" i="28" s="1"/>
  <c r="IOH22" i="28" s="1"/>
  <c r="IOB22" i="28" s="1"/>
  <c r="INV22" i="28" s="1"/>
  <c r="INP22" i="28" s="1"/>
  <c r="INJ22" i="28" s="1"/>
  <c r="IND22" i="28" s="1"/>
  <c r="IMX22" i="28" s="1"/>
  <c r="IMR22" i="28" s="1"/>
  <c r="IML22" i="28" s="1"/>
  <c r="IMF22" i="28" s="1"/>
  <c r="ILZ22" i="28" s="1"/>
  <c r="ILT22" i="28" s="1"/>
  <c r="ILN22" i="28" s="1"/>
  <c r="ILH22" i="28" s="1"/>
  <c r="ILB22" i="28" s="1"/>
  <c r="IKV22" i="28" s="1"/>
  <c r="IKP22" i="28" s="1"/>
  <c r="IKJ22" i="28" s="1"/>
  <c r="IKD22" i="28" s="1"/>
  <c r="IJX22" i="28" s="1"/>
  <c r="IJR22" i="28" s="1"/>
  <c r="IJL22" i="28" s="1"/>
  <c r="IJF22" i="28" s="1"/>
  <c r="IIZ22" i="28" s="1"/>
  <c r="IIT22" i="28" s="1"/>
  <c r="IIN22" i="28" s="1"/>
  <c r="IIH22" i="28" s="1"/>
  <c r="IIB22" i="28" s="1"/>
  <c r="IHV22" i="28" s="1"/>
  <c r="IHP22" i="28" s="1"/>
  <c r="IHJ22" i="28" s="1"/>
  <c r="IHD22" i="28" s="1"/>
  <c r="IGX22" i="28" s="1"/>
  <c r="IGR22" i="28" s="1"/>
  <c r="IGL22" i="28" s="1"/>
  <c r="IGF22" i="28" s="1"/>
  <c r="IFZ22" i="28" s="1"/>
  <c r="IFT22" i="28" s="1"/>
  <c r="IFN22" i="28" s="1"/>
  <c r="IFH22" i="28" s="1"/>
  <c r="IFB22" i="28" s="1"/>
  <c r="IEV22" i="28" s="1"/>
  <c r="IEP22" i="28" s="1"/>
  <c r="IEJ22" i="28" s="1"/>
  <c r="IED22" i="28" s="1"/>
  <c r="IDX22" i="28" s="1"/>
  <c r="IDR22" i="28" s="1"/>
  <c r="IDL22" i="28" s="1"/>
  <c r="IDF22" i="28" s="1"/>
  <c r="ICZ22" i="28" s="1"/>
  <c r="ICT22" i="28" s="1"/>
  <c r="ICN22" i="28" s="1"/>
  <c r="ICH22" i="28" s="1"/>
  <c r="ICB22" i="28" s="1"/>
  <c r="IBV22" i="28" s="1"/>
  <c r="IBP22" i="28" s="1"/>
  <c r="IBJ22" i="28" s="1"/>
  <c r="IBD22" i="28" s="1"/>
  <c r="IAX22" i="28" s="1"/>
  <c r="IAR22" i="28" s="1"/>
  <c r="IAL22" i="28" s="1"/>
  <c r="IAF22" i="28" s="1"/>
  <c r="HZZ22" i="28" s="1"/>
  <c r="HZT22" i="28" s="1"/>
  <c r="HZN22" i="28" s="1"/>
  <c r="HZH22" i="28" s="1"/>
  <c r="HZB22" i="28" s="1"/>
  <c r="HYV22" i="28" s="1"/>
  <c r="HYP22" i="28" s="1"/>
  <c r="HYJ22" i="28" s="1"/>
  <c r="HYD22" i="28" s="1"/>
  <c r="HXX22" i="28" s="1"/>
  <c r="HXR22" i="28" s="1"/>
  <c r="HXL22" i="28" s="1"/>
  <c r="HXF22" i="28" s="1"/>
  <c r="HWZ22" i="28" s="1"/>
  <c r="HWT22" i="28" s="1"/>
  <c r="HWN22" i="28" s="1"/>
  <c r="HWH22" i="28" s="1"/>
  <c r="HWB22" i="28" s="1"/>
  <c r="HVV22" i="28" s="1"/>
  <c r="HVP22" i="28" s="1"/>
  <c r="HVJ22" i="28" s="1"/>
  <c r="HVD22" i="28" s="1"/>
  <c r="HUX22" i="28" s="1"/>
  <c r="HUR22" i="28" s="1"/>
  <c r="HUL22" i="28" s="1"/>
  <c r="HUF22" i="28" s="1"/>
  <c r="HTZ22" i="28" s="1"/>
  <c r="HTT22" i="28" s="1"/>
  <c r="HTN22" i="28" s="1"/>
  <c r="HTH22" i="28" s="1"/>
  <c r="HTB22" i="28" s="1"/>
  <c r="HSV22" i="28" s="1"/>
  <c r="HSP22" i="28" s="1"/>
  <c r="HSJ22" i="28" s="1"/>
  <c r="HSD22" i="28" s="1"/>
  <c r="HRX22" i="28" s="1"/>
  <c r="HRR22" i="28" s="1"/>
  <c r="HRL22" i="28" s="1"/>
  <c r="HRF22" i="28" s="1"/>
  <c r="HQZ22" i="28" s="1"/>
  <c r="HQT22" i="28" s="1"/>
  <c r="HQN22" i="28" s="1"/>
  <c r="HQH22" i="28" s="1"/>
  <c r="HQB22" i="28" s="1"/>
  <c r="HPV22" i="28" s="1"/>
  <c r="HPP22" i="28" s="1"/>
  <c r="HPJ22" i="28" s="1"/>
  <c r="HPD22" i="28" s="1"/>
  <c r="HOX22" i="28" s="1"/>
  <c r="HOR22" i="28" s="1"/>
  <c r="HOL22" i="28" s="1"/>
  <c r="HOF22" i="28" s="1"/>
  <c r="HNZ22" i="28" s="1"/>
  <c r="HNT22" i="28" s="1"/>
  <c r="HNN22" i="28" s="1"/>
  <c r="HNH22" i="28" s="1"/>
  <c r="HNB22" i="28" s="1"/>
  <c r="HMV22" i="28" s="1"/>
  <c r="HMP22" i="28" s="1"/>
  <c r="HMJ22" i="28" s="1"/>
  <c r="HMD22" i="28" s="1"/>
  <c r="HLX22" i="28" s="1"/>
  <c r="HLR22" i="28" s="1"/>
  <c r="HLL22" i="28" s="1"/>
  <c r="HLF22" i="28" s="1"/>
  <c r="HKZ22" i="28" s="1"/>
  <c r="HKT22" i="28" s="1"/>
  <c r="HKN22" i="28" s="1"/>
  <c r="HKH22" i="28" s="1"/>
  <c r="HKB22" i="28" s="1"/>
  <c r="HJV22" i="28" s="1"/>
  <c r="HJP22" i="28" s="1"/>
  <c r="HJJ22" i="28" s="1"/>
  <c r="HJD22" i="28" s="1"/>
  <c r="HIX22" i="28" s="1"/>
  <c r="HIR22" i="28" s="1"/>
  <c r="HIL22" i="28" s="1"/>
  <c r="HIF22" i="28" s="1"/>
  <c r="HHZ22" i="28" s="1"/>
  <c r="HHT22" i="28" s="1"/>
  <c r="HHN22" i="28" s="1"/>
  <c r="HHH22" i="28" s="1"/>
  <c r="HHB22" i="28" s="1"/>
  <c r="HGV22" i="28" s="1"/>
  <c r="HGP22" i="28" s="1"/>
  <c r="HGJ22" i="28" s="1"/>
  <c r="HGD22" i="28" s="1"/>
  <c r="HFX22" i="28" s="1"/>
  <c r="HFR22" i="28" s="1"/>
  <c r="HFL22" i="28" s="1"/>
  <c r="HFF22" i="28" s="1"/>
  <c r="HEZ22" i="28" s="1"/>
  <c r="HET22" i="28" s="1"/>
  <c r="HEN22" i="28" s="1"/>
  <c r="HEH22" i="28" s="1"/>
  <c r="HEB22" i="28" s="1"/>
  <c r="HDV22" i="28" s="1"/>
  <c r="HDP22" i="28" s="1"/>
  <c r="HDJ22" i="28" s="1"/>
  <c r="HDD22" i="28" s="1"/>
  <c r="HCX22" i="28" s="1"/>
  <c r="HCR22" i="28" s="1"/>
  <c r="HCL22" i="28" s="1"/>
  <c r="HCF22" i="28" s="1"/>
  <c r="HBZ22" i="28" s="1"/>
  <c r="HBT22" i="28" s="1"/>
  <c r="HBN22" i="28" s="1"/>
  <c r="HBH22" i="28" s="1"/>
  <c r="HBB22" i="28" s="1"/>
  <c r="HAV22" i="28" s="1"/>
  <c r="HAP22" i="28" s="1"/>
  <c r="HAJ22" i="28" s="1"/>
  <c r="HAD22" i="28" s="1"/>
  <c r="GZX22" i="28" s="1"/>
  <c r="GZR22" i="28" s="1"/>
  <c r="GZL22" i="28" s="1"/>
  <c r="GZF22" i="28" s="1"/>
  <c r="GYZ22" i="28" s="1"/>
  <c r="GYT22" i="28" s="1"/>
  <c r="GYN22" i="28" s="1"/>
  <c r="GYH22" i="28" s="1"/>
  <c r="GYB22" i="28" s="1"/>
  <c r="GXV22" i="28" s="1"/>
  <c r="GXP22" i="28" s="1"/>
  <c r="GXJ22" i="28" s="1"/>
  <c r="GXD22" i="28" s="1"/>
  <c r="GWX22" i="28" s="1"/>
  <c r="GWR22" i="28" s="1"/>
  <c r="GWL22" i="28" s="1"/>
  <c r="GWF22" i="28" s="1"/>
  <c r="GVZ22" i="28" s="1"/>
  <c r="GVT22" i="28" s="1"/>
  <c r="GVN22" i="28" s="1"/>
  <c r="GVH22" i="28" s="1"/>
  <c r="GVB22" i="28" s="1"/>
  <c r="GUV22" i="28" s="1"/>
  <c r="GUP22" i="28" s="1"/>
  <c r="GUJ22" i="28" s="1"/>
  <c r="GUD22" i="28" s="1"/>
  <c r="GTX22" i="28" s="1"/>
  <c r="GTR22" i="28" s="1"/>
  <c r="GTL22" i="28" s="1"/>
  <c r="GTF22" i="28" s="1"/>
  <c r="GSZ22" i="28" s="1"/>
  <c r="GST22" i="28" s="1"/>
  <c r="GSN22" i="28" s="1"/>
  <c r="GSH22" i="28" s="1"/>
  <c r="GSB22" i="28" s="1"/>
  <c r="GRV22" i="28" s="1"/>
  <c r="GRP22" i="28" s="1"/>
  <c r="GRJ22" i="28" s="1"/>
  <c r="GRD22" i="28" s="1"/>
  <c r="GQX22" i="28" s="1"/>
  <c r="GQR22" i="28" s="1"/>
  <c r="GQL22" i="28" s="1"/>
  <c r="GQF22" i="28" s="1"/>
  <c r="GPZ22" i="28" s="1"/>
  <c r="GPT22" i="28" s="1"/>
  <c r="GPN22" i="28" s="1"/>
  <c r="GPH22" i="28" s="1"/>
  <c r="GPB22" i="28" s="1"/>
  <c r="GOV22" i="28" s="1"/>
  <c r="GOP22" i="28" s="1"/>
  <c r="GOJ22" i="28" s="1"/>
  <c r="GOD22" i="28" s="1"/>
  <c r="GNX22" i="28" s="1"/>
  <c r="GNR22" i="28" s="1"/>
  <c r="GNL22" i="28" s="1"/>
  <c r="GNF22" i="28" s="1"/>
  <c r="GMZ22" i="28" s="1"/>
  <c r="GMT22" i="28" s="1"/>
  <c r="GMN22" i="28" s="1"/>
  <c r="GMH22" i="28" s="1"/>
  <c r="GMB22" i="28" s="1"/>
  <c r="GLV22" i="28" s="1"/>
  <c r="GLP22" i="28" s="1"/>
  <c r="GLJ22" i="28" s="1"/>
  <c r="GLD22" i="28" s="1"/>
  <c r="GKX22" i="28" s="1"/>
  <c r="GKR22" i="28" s="1"/>
  <c r="GKL22" i="28" s="1"/>
  <c r="GKF22" i="28" s="1"/>
  <c r="GJZ22" i="28" s="1"/>
  <c r="GJT22" i="28" s="1"/>
  <c r="GJN22" i="28" s="1"/>
  <c r="GJH22" i="28" s="1"/>
  <c r="GJB22" i="28" s="1"/>
  <c r="GIV22" i="28" s="1"/>
  <c r="GIP22" i="28" s="1"/>
  <c r="GIJ22" i="28" s="1"/>
  <c r="GID22" i="28" s="1"/>
  <c r="GHX22" i="28" s="1"/>
  <c r="GHR22" i="28" s="1"/>
  <c r="GHL22" i="28" s="1"/>
  <c r="GHF22" i="28" s="1"/>
  <c r="GGZ22" i="28" s="1"/>
  <c r="GGT22" i="28" s="1"/>
  <c r="GGN22" i="28" s="1"/>
  <c r="GGH22" i="28" s="1"/>
  <c r="GGB22" i="28" s="1"/>
  <c r="GFV22" i="28" s="1"/>
  <c r="GFP22" i="28" s="1"/>
  <c r="GFJ22" i="28" s="1"/>
  <c r="GFD22" i="28" s="1"/>
  <c r="GEX22" i="28" s="1"/>
  <c r="GER22" i="28" s="1"/>
  <c r="GEL22" i="28" s="1"/>
  <c r="GEF22" i="28" s="1"/>
  <c r="GDZ22" i="28" s="1"/>
  <c r="GDT22" i="28" s="1"/>
  <c r="GDN22" i="28" s="1"/>
  <c r="GDH22" i="28" s="1"/>
  <c r="GDB22" i="28" s="1"/>
  <c r="GCV22" i="28" s="1"/>
  <c r="GCP22" i="28" s="1"/>
  <c r="GCJ22" i="28" s="1"/>
  <c r="GCD22" i="28" s="1"/>
  <c r="GBX22" i="28" s="1"/>
  <c r="GBR22" i="28" s="1"/>
  <c r="GBL22" i="28" s="1"/>
  <c r="GBF22" i="28" s="1"/>
  <c r="GAZ22" i="28" s="1"/>
  <c r="GAT22" i="28" s="1"/>
  <c r="GAN22" i="28" s="1"/>
  <c r="GAH22" i="28" s="1"/>
  <c r="GAB22" i="28" s="1"/>
  <c r="FZV22" i="28" s="1"/>
  <c r="FZP22" i="28" s="1"/>
  <c r="FZJ22" i="28" s="1"/>
  <c r="FZD22" i="28" s="1"/>
  <c r="FYX22" i="28" s="1"/>
  <c r="FYR22" i="28" s="1"/>
  <c r="FYL22" i="28" s="1"/>
  <c r="FYF22" i="28" s="1"/>
  <c r="FXZ22" i="28" s="1"/>
  <c r="FXT22" i="28" s="1"/>
  <c r="FXN22" i="28" s="1"/>
  <c r="FXH22" i="28" s="1"/>
  <c r="FXB22" i="28" s="1"/>
  <c r="FWV22" i="28" s="1"/>
  <c r="FWP22" i="28" s="1"/>
  <c r="FWJ22" i="28" s="1"/>
  <c r="FWD22" i="28" s="1"/>
  <c r="FVX22" i="28" s="1"/>
  <c r="FVR22" i="28" s="1"/>
  <c r="FVL22" i="28" s="1"/>
  <c r="FVF22" i="28" s="1"/>
  <c r="FUZ22" i="28" s="1"/>
  <c r="FUT22" i="28" s="1"/>
  <c r="FUN22" i="28" s="1"/>
  <c r="FUH22" i="28" s="1"/>
  <c r="FUB22" i="28" s="1"/>
  <c r="FTV22" i="28" s="1"/>
  <c r="FTP22" i="28" s="1"/>
  <c r="FTJ22" i="28" s="1"/>
  <c r="FTD22" i="28" s="1"/>
  <c r="FSX22" i="28" s="1"/>
  <c r="FSR22" i="28" s="1"/>
  <c r="FSL22" i="28" s="1"/>
  <c r="FSF22" i="28" s="1"/>
  <c r="FRZ22" i="28" s="1"/>
  <c r="FRT22" i="28" s="1"/>
  <c r="FRN22" i="28" s="1"/>
  <c r="FRH22" i="28" s="1"/>
  <c r="FRB22" i="28" s="1"/>
  <c r="FQV22" i="28" s="1"/>
  <c r="FQP22" i="28" s="1"/>
  <c r="FQJ22" i="28" s="1"/>
  <c r="FQD22" i="28" s="1"/>
  <c r="FPX22" i="28" s="1"/>
  <c r="FPR22" i="28" s="1"/>
  <c r="FPL22" i="28" s="1"/>
  <c r="FPF22" i="28" s="1"/>
  <c r="FOZ22" i="28" s="1"/>
  <c r="FOT22" i="28" s="1"/>
  <c r="FON22" i="28" s="1"/>
  <c r="FOH22" i="28" s="1"/>
  <c r="FOB22" i="28" s="1"/>
  <c r="FNV22" i="28" s="1"/>
  <c r="FNP22" i="28" s="1"/>
  <c r="FNJ22" i="28" s="1"/>
  <c r="FND22" i="28" s="1"/>
  <c r="FMX22" i="28" s="1"/>
  <c r="FMR22" i="28" s="1"/>
  <c r="FML22" i="28" s="1"/>
  <c r="FMF22" i="28" s="1"/>
  <c r="FLZ22" i="28" s="1"/>
  <c r="FLT22" i="28" s="1"/>
  <c r="FLN22" i="28" s="1"/>
  <c r="FLH22" i="28" s="1"/>
  <c r="FLB22" i="28" s="1"/>
  <c r="FKV22" i="28" s="1"/>
  <c r="FKP22" i="28" s="1"/>
  <c r="FKJ22" i="28" s="1"/>
  <c r="FKD22" i="28" s="1"/>
  <c r="FJX22" i="28" s="1"/>
  <c r="FJR22" i="28" s="1"/>
  <c r="FJL22" i="28" s="1"/>
  <c r="FJF22" i="28" s="1"/>
  <c r="FIZ22" i="28" s="1"/>
  <c r="FIT22" i="28" s="1"/>
  <c r="FIN22" i="28" s="1"/>
  <c r="FIH22" i="28" s="1"/>
  <c r="FIB22" i="28" s="1"/>
  <c r="FHV22" i="28" s="1"/>
  <c r="FHP22" i="28" s="1"/>
  <c r="FHJ22" i="28" s="1"/>
  <c r="FHD22" i="28" s="1"/>
  <c r="FGX22" i="28" s="1"/>
  <c r="FGR22" i="28" s="1"/>
  <c r="FGL22" i="28" s="1"/>
  <c r="FGF22" i="28" s="1"/>
  <c r="FFZ22" i="28" s="1"/>
  <c r="FFT22" i="28" s="1"/>
  <c r="FFN22" i="28" s="1"/>
  <c r="FFH22" i="28" s="1"/>
  <c r="FFB22" i="28" s="1"/>
  <c r="FEV22" i="28" s="1"/>
  <c r="FEP22" i="28" s="1"/>
  <c r="FEJ22" i="28" s="1"/>
  <c r="FED22" i="28" s="1"/>
  <c r="FDX22" i="28" s="1"/>
  <c r="FDR22" i="28" s="1"/>
  <c r="FDL22" i="28" s="1"/>
  <c r="FDF22" i="28" s="1"/>
  <c r="FCZ22" i="28" s="1"/>
  <c r="FCT22" i="28" s="1"/>
  <c r="FCN22" i="28" s="1"/>
  <c r="FCH22" i="28" s="1"/>
  <c r="FCB22" i="28" s="1"/>
  <c r="FBV22" i="28" s="1"/>
  <c r="FBP22" i="28" s="1"/>
  <c r="FBJ22" i="28" s="1"/>
  <c r="FBD22" i="28" s="1"/>
  <c r="FAX22" i="28" s="1"/>
  <c r="FAR22" i="28" s="1"/>
  <c r="FAL22" i="28" s="1"/>
  <c r="FAF22" i="28" s="1"/>
  <c r="EZZ22" i="28" s="1"/>
  <c r="EZT22" i="28" s="1"/>
  <c r="EZN22" i="28" s="1"/>
  <c r="EZH22" i="28" s="1"/>
  <c r="EZB22" i="28" s="1"/>
  <c r="EYV22" i="28" s="1"/>
  <c r="EYP22" i="28" s="1"/>
  <c r="EYJ22" i="28" s="1"/>
  <c r="EYD22" i="28" s="1"/>
  <c r="EXX22" i="28" s="1"/>
  <c r="EXR22" i="28" s="1"/>
  <c r="EXL22" i="28" s="1"/>
  <c r="EXF22" i="28" s="1"/>
  <c r="EWZ22" i="28" s="1"/>
  <c r="EWT22" i="28" s="1"/>
  <c r="EWN22" i="28" s="1"/>
  <c r="EWH22" i="28" s="1"/>
  <c r="EWB22" i="28" s="1"/>
  <c r="EVV22" i="28" s="1"/>
  <c r="EVP22" i="28" s="1"/>
  <c r="EVJ22" i="28" s="1"/>
  <c r="EVD22" i="28" s="1"/>
  <c r="EUX22" i="28" s="1"/>
  <c r="EUR22" i="28" s="1"/>
  <c r="EUL22" i="28" s="1"/>
  <c r="EUF22" i="28" s="1"/>
  <c r="ETZ22" i="28" s="1"/>
  <c r="ETT22" i="28" s="1"/>
  <c r="ETN22" i="28" s="1"/>
  <c r="ETH22" i="28" s="1"/>
  <c r="ETB22" i="28" s="1"/>
  <c r="ESV22" i="28" s="1"/>
  <c r="ESP22" i="28" s="1"/>
  <c r="ESJ22" i="28" s="1"/>
  <c r="ESD22" i="28" s="1"/>
  <c r="ERX22" i="28" s="1"/>
  <c r="ERR22" i="28" s="1"/>
  <c r="ERL22" i="28" s="1"/>
  <c r="ERF22" i="28" s="1"/>
  <c r="EQZ22" i="28" s="1"/>
  <c r="EQT22" i="28" s="1"/>
  <c r="EQN22" i="28" s="1"/>
  <c r="EQH22" i="28" s="1"/>
  <c r="EQB22" i="28" s="1"/>
  <c r="EPV22" i="28" s="1"/>
  <c r="EPP22" i="28" s="1"/>
  <c r="EPJ22" i="28" s="1"/>
  <c r="EPD22" i="28" s="1"/>
  <c r="EOX22" i="28" s="1"/>
  <c r="EOR22" i="28" s="1"/>
  <c r="EOL22" i="28" s="1"/>
  <c r="EOF22" i="28" s="1"/>
  <c r="ENZ22" i="28" s="1"/>
  <c r="ENT22" i="28" s="1"/>
  <c r="ENN22" i="28" s="1"/>
  <c r="ENH22" i="28" s="1"/>
  <c r="ENB22" i="28" s="1"/>
  <c r="EMV22" i="28" s="1"/>
  <c r="EMP22" i="28" s="1"/>
  <c r="EMJ22" i="28" s="1"/>
  <c r="EMD22" i="28" s="1"/>
  <c r="ELX22" i="28" s="1"/>
  <c r="ELR22" i="28" s="1"/>
  <c r="ELL22" i="28" s="1"/>
  <c r="ELF22" i="28" s="1"/>
  <c r="EKZ22" i="28" s="1"/>
  <c r="EKT22" i="28" s="1"/>
  <c r="EKN22" i="28" s="1"/>
  <c r="EKH22" i="28" s="1"/>
  <c r="EKB22" i="28" s="1"/>
  <c r="EJV22" i="28" s="1"/>
  <c r="EJP22" i="28" s="1"/>
  <c r="EJJ22" i="28" s="1"/>
  <c r="EJD22" i="28" s="1"/>
  <c r="EIX22" i="28" s="1"/>
  <c r="EIR22" i="28" s="1"/>
  <c r="EIL22" i="28" s="1"/>
  <c r="EIF22" i="28" s="1"/>
  <c r="EHZ22" i="28" s="1"/>
  <c r="EHT22" i="28" s="1"/>
  <c r="EHN22" i="28" s="1"/>
  <c r="EHH22" i="28" s="1"/>
  <c r="EHB22" i="28" s="1"/>
  <c r="EGV22" i="28" s="1"/>
  <c r="EGP22" i="28" s="1"/>
  <c r="EGJ22" i="28" s="1"/>
  <c r="EGD22" i="28" s="1"/>
  <c r="EFX22" i="28" s="1"/>
  <c r="EFR22" i="28" s="1"/>
  <c r="EFL22" i="28" s="1"/>
  <c r="EFF22" i="28" s="1"/>
  <c r="EEZ22" i="28" s="1"/>
  <c r="EET22" i="28" s="1"/>
  <c r="EEN22" i="28" s="1"/>
  <c r="EEH22" i="28" s="1"/>
  <c r="EEB22" i="28" s="1"/>
  <c r="EDV22" i="28" s="1"/>
  <c r="EDP22" i="28" s="1"/>
  <c r="EDJ22" i="28" s="1"/>
  <c r="EDD22" i="28" s="1"/>
  <c r="ECX22" i="28" s="1"/>
  <c r="ECR22" i="28" s="1"/>
  <c r="ECL22" i="28" s="1"/>
  <c r="ECF22" i="28" s="1"/>
  <c r="EBZ22" i="28" s="1"/>
  <c r="EBT22" i="28" s="1"/>
  <c r="EBN22" i="28" s="1"/>
  <c r="EBH22" i="28" s="1"/>
  <c r="EBB22" i="28" s="1"/>
  <c r="EAV22" i="28" s="1"/>
  <c r="EAP22" i="28" s="1"/>
  <c r="EAJ22" i="28" s="1"/>
  <c r="EAD22" i="28" s="1"/>
  <c r="DZX22" i="28" s="1"/>
  <c r="DZR22" i="28" s="1"/>
  <c r="DZL22" i="28" s="1"/>
  <c r="DZF22" i="28" s="1"/>
  <c r="DYZ22" i="28" s="1"/>
  <c r="DYT22" i="28" s="1"/>
  <c r="DYN22" i="28" s="1"/>
  <c r="DYH22" i="28" s="1"/>
  <c r="DYB22" i="28" s="1"/>
  <c r="DXV22" i="28" s="1"/>
  <c r="DXP22" i="28" s="1"/>
  <c r="DXJ22" i="28" s="1"/>
  <c r="DXD22" i="28" s="1"/>
  <c r="DWX22" i="28" s="1"/>
  <c r="DWR22" i="28" s="1"/>
  <c r="DWL22" i="28" s="1"/>
  <c r="DWF22" i="28" s="1"/>
  <c r="DVZ22" i="28" s="1"/>
  <c r="DVT22" i="28" s="1"/>
  <c r="DVN22" i="28" s="1"/>
  <c r="DVH22" i="28" s="1"/>
  <c r="DVB22" i="28" s="1"/>
  <c r="DUV22" i="28" s="1"/>
  <c r="DUP22" i="28" s="1"/>
  <c r="DUJ22" i="28" s="1"/>
  <c r="DUD22" i="28" s="1"/>
  <c r="DTX22" i="28" s="1"/>
  <c r="DTR22" i="28" s="1"/>
  <c r="DTL22" i="28" s="1"/>
  <c r="DTF22" i="28" s="1"/>
  <c r="DSZ22" i="28" s="1"/>
  <c r="DST22" i="28" s="1"/>
  <c r="DSN22" i="28" s="1"/>
  <c r="DSH22" i="28" s="1"/>
  <c r="DSB22" i="28" s="1"/>
  <c r="DRV22" i="28" s="1"/>
  <c r="DRP22" i="28" s="1"/>
  <c r="DRJ22" i="28" s="1"/>
  <c r="DRD22" i="28" s="1"/>
  <c r="DQX22" i="28" s="1"/>
  <c r="DQR22" i="28" s="1"/>
  <c r="DQL22" i="28" s="1"/>
  <c r="DQF22" i="28" s="1"/>
  <c r="DPZ22" i="28" s="1"/>
  <c r="DPT22" i="28" s="1"/>
  <c r="DPN22" i="28" s="1"/>
  <c r="DPH22" i="28" s="1"/>
  <c r="DPB22" i="28" s="1"/>
  <c r="DOV22" i="28" s="1"/>
  <c r="DOP22" i="28" s="1"/>
  <c r="DOJ22" i="28" s="1"/>
  <c r="DOD22" i="28" s="1"/>
  <c r="DNX22" i="28" s="1"/>
  <c r="DNR22" i="28" s="1"/>
  <c r="DNL22" i="28" s="1"/>
  <c r="DNF22" i="28" s="1"/>
  <c r="DMZ22" i="28" s="1"/>
  <c r="DMT22" i="28" s="1"/>
  <c r="DMN22" i="28" s="1"/>
  <c r="DMH22" i="28" s="1"/>
  <c r="DMB22" i="28" s="1"/>
  <c r="DLV22" i="28" s="1"/>
  <c r="DLP22" i="28" s="1"/>
  <c r="DLJ22" i="28" s="1"/>
  <c r="DLD22" i="28" s="1"/>
  <c r="DKX22" i="28" s="1"/>
  <c r="DKR22" i="28" s="1"/>
  <c r="DKL22" i="28" s="1"/>
  <c r="DKF22" i="28" s="1"/>
  <c r="DJZ22" i="28" s="1"/>
  <c r="DJT22" i="28" s="1"/>
  <c r="DJN22" i="28" s="1"/>
  <c r="DJH22" i="28" s="1"/>
  <c r="DJB22" i="28" s="1"/>
  <c r="DIV22" i="28" s="1"/>
  <c r="DIP22" i="28" s="1"/>
  <c r="DIJ22" i="28" s="1"/>
  <c r="DID22" i="28" s="1"/>
  <c r="DHX22" i="28" s="1"/>
  <c r="DHR22" i="28" s="1"/>
  <c r="DHL22" i="28" s="1"/>
  <c r="DHF22" i="28" s="1"/>
  <c r="DGZ22" i="28" s="1"/>
  <c r="DGT22" i="28" s="1"/>
  <c r="DGN22" i="28" s="1"/>
  <c r="DGH22" i="28" s="1"/>
  <c r="DGB22" i="28" s="1"/>
  <c r="DFV22" i="28" s="1"/>
  <c r="DFP22" i="28" s="1"/>
  <c r="DFJ22" i="28" s="1"/>
  <c r="DFD22" i="28" s="1"/>
  <c r="DEX22" i="28" s="1"/>
  <c r="DER22" i="28" s="1"/>
  <c r="DEL22" i="28" s="1"/>
  <c r="DEF22" i="28" s="1"/>
  <c r="DDZ22" i="28" s="1"/>
  <c r="DDT22" i="28" s="1"/>
  <c r="DDN22" i="28" s="1"/>
  <c r="DDH22" i="28" s="1"/>
  <c r="DDB22" i="28" s="1"/>
  <c r="DCV22" i="28" s="1"/>
  <c r="DCP22" i="28" s="1"/>
  <c r="DCJ22" i="28" s="1"/>
  <c r="DCD22" i="28" s="1"/>
  <c r="DBX22" i="28" s="1"/>
  <c r="DBR22" i="28" s="1"/>
  <c r="DBL22" i="28" s="1"/>
  <c r="DBF22" i="28" s="1"/>
  <c r="DAZ22" i="28" s="1"/>
  <c r="DAT22" i="28" s="1"/>
  <c r="DAN22" i="28" s="1"/>
  <c r="DAH22" i="28" s="1"/>
  <c r="DAB22" i="28" s="1"/>
  <c r="CZV22" i="28" s="1"/>
  <c r="CZP22" i="28" s="1"/>
  <c r="CZJ22" i="28" s="1"/>
  <c r="CZD22" i="28" s="1"/>
  <c r="CYX22" i="28" s="1"/>
  <c r="CYR22" i="28" s="1"/>
  <c r="CYL22" i="28" s="1"/>
  <c r="CYF22" i="28" s="1"/>
  <c r="CXZ22" i="28" s="1"/>
  <c r="CXT22" i="28" s="1"/>
  <c r="CXN22" i="28" s="1"/>
  <c r="CXH22" i="28" s="1"/>
  <c r="CXB22" i="28" s="1"/>
  <c r="CWV22" i="28" s="1"/>
  <c r="CWP22" i="28" s="1"/>
  <c r="CWJ22" i="28" s="1"/>
  <c r="CWD22" i="28" s="1"/>
  <c r="CVX22" i="28" s="1"/>
  <c r="CVR22" i="28" s="1"/>
  <c r="CVL22" i="28" s="1"/>
  <c r="CVF22" i="28" s="1"/>
  <c r="CUZ22" i="28" s="1"/>
  <c r="CUT22" i="28" s="1"/>
  <c r="CUN22" i="28" s="1"/>
  <c r="CUH22" i="28" s="1"/>
  <c r="CUB22" i="28" s="1"/>
  <c r="CTV22" i="28" s="1"/>
  <c r="CTP22" i="28" s="1"/>
  <c r="CTJ22" i="28" s="1"/>
  <c r="CTD22" i="28" s="1"/>
  <c r="CSX22" i="28" s="1"/>
  <c r="CSR22" i="28" s="1"/>
  <c r="CSL22" i="28" s="1"/>
  <c r="CSF22" i="28" s="1"/>
  <c r="CRZ22" i="28" s="1"/>
  <c r="CRT22" i="28" s="1"/>
  <c r="CRN22" i="28" s="1"/>
  <c r="CRH22" i="28" s="1"/>
  <c r="CRB22" i="28" s="1"/>
  <c r="CQV22" i="28" s="1"/>
  <c r="CQP22" i="28" s="1"/>
  <c r="CQJ22" i="28" s="1"/>
  <c r="CQD22" i="28" s="1"/>
  <c r="CPX22" i="28" s="1"/>
  <c r="CPR22" i="28" s="1"/>
  <c r="CPL22" i="28" s="1"/>
  <c r="CPF22" i="28" s="1"/>
  <c r="COZ22" i="28" s="1"/>
  <c r="COT22" i="28" s="1"/>
  <c r="CON22" i="28" s="1"/>
  <c r="COH22" i="28" s="1"/>
  <c r="COB22" i="28" s="1"/>
  <c r="CNV22" i="28" s="1"/>
  <c r="CNP22" i="28" s="1"/>
  <c r="CNJ22" i="28" s="1"/>
  <c r="CND22" i="28" s="1"/>
  <c r="CMX22" i="28" s="1"/>
  <c r="CMR22" i="28" s="1"/>
  <c r="CML22" i="28" s="1"/>
  <c r="CMF22" i="28" s="1"/>
  <c r="CLZ22" i="28" s="1"/>
  <c r="CLT22" i="28" s="1"/>
  <c r="CLN22" i="28" s="1"/>
  <c r="CLH22" i="28" s="1"/>
  <c r="CLB22" i="28" s="1"/>
  <c r="CKV22" i="28" s="1"/>
  <c r="CKP22" i="28" s="1"/>
  <c r="CKJ22" i="28" s="1"/>
  <c r="CKD22" i="28" s="1"/>
  <c r="CJX22" i="28" s="1"/>
  <c r="CJR22" i="28" s="1"/>
  <c r="CJL22" i="28" s="1"/>
  <c r="CJF22" i="28" s="1"/>
  <c r="CIZ22" i="28" s="1"/>
  <c r="CIT22" i="28" s="1"/>
  <c r="CIN22" i="28" s="1"/>
  <c r="CIH22" i="28" s="1"/>
  <c r="CIB22" i="28" s="1"/>
  <c r="CHV22" i="28" s="1"/>
  <c r="CHP22" i="28" s="1"/>
  <c r="CHJ22" i="28" s="1"/>
  <c r="CHD22" i="28" s="1"/>
  <c r="CGX22" i="28" s="1"/>
  <c r="CGR22" i="28" s="1"/>
  <c r="CGL22" i="28" s="1"/>
  <c r="CGF22" i="28" s="1"/>
  <c r="CFZ22" i="28" s="1"/>
  <c r="CFT22" i="28" s="1"/>
  <c r="CFN22" i="28" s="1"/>
  <c r="CFH22" i="28" s="1"/>
  <c r="CFB22" i="28" s="1"/>
  <c r="CEV22" i="28" s="1"/>
  <c r="CEP22" i="28" s="1"/>
  <c r="CEJ22" i="28" s="1"/>
  <c r="CED22" i="28" s="1"/>
  <c r="CDX22" i="28" s="1"/>
  <c r="CDR22" i="28" s="1"/>
  <c r="CDL22" i="28" s="1"/>
  <c r="CDF22" i="28" s="1"/>
  <c r="CCZ22" i="28" s="1"/>
  <c r="CCT22" i="28" s="1"/>
  <c r="CCN22" i="28" s="1"/>
  <c r="CCH22" i="28" s="1"/>
  <c r="CCB22" i="28" s="1"/>
  <c r="CBV22" i="28" s="1"/>
  <c r="CBP22" i="28" s="1"/>
  <c r="CBJ22" i="28" s="1"/>
  <c r="CBD22" i="28" s="1"/>
  <c r="CAX22" i="28" s="1"/>
  <c r="CAR22" i="28" s="1"/>
  <c r="CAL22" i="28" s="1"/>
  <c r="CAF22" i="28" s="1"/>
  <c r="BZZ22" i="28" s="1"/>
  <c r="BZT22" i="28" s="1"/>
  <c r="BZN22" i="28" s="1"/>
  <c r="BZH22" i="28" s="1"/>
  <c r="BZB22" i="28" s="1"/>
  <c r="BYV22" i="28" s="1"/>
  <c r="BYP22" i="28" s="1"/>
  <c r="BYJ22" i="28" s="1"/>
  <c r="BYD22" i="28" s="1"/>
  <c r="BXX22" i="28" s="1"/>
  <c r="BXR22" i="28" s="1"/>
  <c r="BXL22" i="28" s="1"/>
  <c r="BXF22" i="28" s="1"/>
  <c r="BWZ22" i="28" s="1"/>
  <c r="BWT22" i="28" s="1"/>
  <c r="BWN22" i="28" s="1"/>
  <c r="BWH22" i="28" s="1"/>
  <c r="BWB22" i="28" s="1"/>
  <c r="BVV22" i="28" s="1"/>
  <c r="BVP22" i="28" s="1"/>
  <c r="BVJ22" i="28" s="1"/>
  <c r="BVD22" i="28" s="1"/>
  <c r="BUX22" i="28" s="1"/>
  <c r="BUR22" i="28" s="1"/>
  <c r="BUL22" i="28" s="1"/>
  <c r="BUF22" i="28" s="1"/>
  <c r="BTZ22" i="28" s="1"/>
  <c r="BTT22" i="28" s="1"/>
  <c r="BTN22" i="28" s="1"/>
  <c r="BTH22" i="28" s="1"/>
  <c r="BTB22" i="28" s="1"/>
  <c r="BSV22" i="28" s="1"/>
  <c r="BSP22" i="28" s="1"/>
  <c r="BSJ22" i="28" s="1"/>
  <c r="BSD22" i="28" s="1"/>
  <c r="BRX22" i="28" s="1"/>
  <c r="BRR22" i="28" s="1"/>
  <c r="BRL22" i="28" s="1"/>
  <c r="BRF22" i="28" s="1"/>
  <c r="BQZ22" i="28" s="1"/>
  <c r="BQT22" i="28" s="1"/>
  <c r="BQN22" i="28" s="1"/>
  <c r="BQH22" i="28" s="1"/>
  <c r="BQB22" i="28" s="1"/>
  <c r="BPV22" i="28" s="1"/>
  <c r="BPP22" i="28" s="1"/>
  <c r="BPJ22" i="28" s="1"/>
  <c r="BPD22" i="28" s="1"/>
  <c r="BOX22" i="28" s="1"/>
  <c r="BOR22" i="28" s="1"/>
  <c r="BOL22" i="28" s="1"/>
  <c r="BOF22" i="28" s="1"/>
  <c r="BNZ22" i="28" s="1"/>
  <c r="BNT22" i="28" s="1"/>
  <c r="BNN22" i="28" s="1"/>
  <c r="BNH22" i="28" s="1"/>
  <c r="BNB22" i="28" s="1"/>
  <c r="BMV22" i="28" s="1"/>
  <c r="BMP22" i="28" s="1"/>
  <c r="BMJ22" i="28" s="1"/>
  <c r="BMD22" i="28" s="1"/>
  <c r="BLX22" i="28" s="1"/>
  <c r="BLR22" i="28" s="1"/>
  <c r="BLL22" i="28" s="1"/>
  <c r="BLF22" i="28" s="1"/>
  <c r="BKZ22" i="28" s="1"/>
  <c r="BKT22" i="28" s="1"/>
  <c r="BKN22" i="28" s="1"/>
  <c r="BKH22" i="28" s="1"/>
  <c r="BKB22" i="28" s="1"/>
  <c r="BJV22" i="28" s="1"/>
  <c r="BJP22" i="28" s="1"/>
  <c r="BJJ22" i="28" s="1"/>
  <c r="BJD22" i="28" s="1"/>
  <c r="BIX22" i="28" s="1"/>
  <c r="BIR22" i="28" s="1"/>
  <c r="BIL22" i="28" s="1"/>
  <c r="BIF22" i="28" s="1"/>
  <c r="BHZ22" i="28" s="1"/>
  <c r="BHT22" i="28" s="1"/>
  <c r="BHN22" i="28" s="1"/>
  <c r="BHH22" i="28" s="1"/>
  <c r="BHB22" i="28" s="1"/>
  <c r="BGV22" i="28" s="1"/>
  <c r="BGP22" i="28" s="1"/>
  <c r="BGJ22" i="28" s="1"/>
  <c r="BGD22" i="28" s="1"/>
  <c r="BFX22" i="28" s="1"/>
  <c r="BFR22" i="28" s="1"/>
  <c r="BFL22" i="28" s="1"/>
  <c r="BFF22" i="28" s="1"/>
  <c r="BEZ22" i="28" s="1"/>
  <c r="BET22" i="28" s="1"/>
  <c r="BEN22" i="28" s="1"/>
  <c r="BEH22" i="28" s="1"/>
  <c r="BEB22" i="28" s="1"/>
  <c r="BDV22" i="28" s="1"/>
  <c r="BDP22" i="28" s="1"/>
  <c r="BDJ22" i="28" s="1"/>
  <c r="BDD22" i="28" s="1"/>
  <c r="BCX22" i="28" s="1"/>
  <c r="BCR22" i="28" s="1"/>
  <c r="BCL22" i="28" s="1"/>
  <c r="BCF22" i="28" s="1"/>
  <c r="BBZ22" i="28" s="1"/>
  <c r="BBT22" i="28" s="1"/>
  <c r="BBN22" i="28" s="1"/>
  <c r="BBH22" i="28" s="1"/>
  <c r="BBB22" i="28" s="1"/>
  <c r="BAV22" i="28" s="1"/>
  <c r="BAP22" i="28" s="1"/>
  <c r="BAJ22" i="28" s="1"/>
  <c r="BAD22" i="28" s="1"/>
  <c r="AZX22" i="28" s="1"/>
  <c r="AZR22" i="28" s="1"/>
  <c r="AZL22" i="28" s="1"/>
  <c r="AZF22" i="28" s="1"/>
  <c r="AYZ22" i="28" s="1"/>
  <c r="AYT22" i="28" s="1"/>
  <c r="AYN22" i="28" s="1"/>
  <c r="AYH22" i="28" s="1"/>
  <c r="AYB22" i="28" s="1"/>
  <c r="AXV22" i="28" s="1"/>
  <c r="AXP22" i="28" s="1"/>
  <c r="AXJ22" i="28" s="1"/>
  <c r="AXD22" i="28" s="1"/>
  <c r="AWX22" i="28" s="1"/>
  <c r="AWR22" i="28" s="1"/>
  <c r="AWL22" i="28" s="1"/>
  <c r="AWF22" i="28" s="1"/>
  <c r="AVZ22" i="28" s="1"/>
  <c r="AVT22" i="28" s="1"/>
  <c r="AVN22" i="28" s="1"/>
  <c r="AVH22" i="28" s="1"/>
  <c r="AVB22" i="28" s="1"/>
  <c r="AUV22" i="28" s="1"/>
  <c r="AUP22" i="28" s="1"/>
  <c r="AUJ22" i="28" s="1"/>
  <c r="AUD22" i="28" s="1"/>
  <c r="ATX22" i="28" s="1"/>
  <c r="ATR22" i="28" s="1"/>
  <c r="ATL22" i="28" s="1"/>
  <c r="ATF22" i="28" s="1"/>
  <c r="ASZ22" i="28" s="1"/>
  <c r="AST22" i="28" s="1"/>
  <c r="ASN22" i="28" s="1"/>
  <c r="ASH22" i="28" s="1"/>
  <c r="ASB22" i="28" s="1"/>
  <c r="ARV22" i="28" s="1"/>
  <c r="ARP22" i="28" s="1"/>
  <c r="ARJ22" i="28" s="1"/>
  <c r="ARD22" i="28" s="1"/>
  <c r="AQX22" i="28" s="1"/>
  <c r="AQR22" i="28" s="1"/>
  <c r="AQL22" i="28" s="1"/>
  <c r="AQF22" i="28" s="1"/>
  <c r="APZ22" i="28" s="1"/>
  <c r="APT22" i="28" s="1"/>
  <c r="APN22" i="28" s="1"/>
  <c r="APH22" i="28" s="1"/>
  <c r="APB22" i="28" s="1"/>
  <c r="AOV22" i="28" s="1"/>
  <c r="AOP22" i="28" s="1"/>
  <c r="AOJ22" i="28" s="1"/>
  <c r="AOD22" i="28" s="1"/>
  <c r="ANX22" i="28" s="1"/>
  <c r="ANR22" i="28" s="1"/>
  <c r="ANL22" i="28" s="1"/>
  <c r="ANF22" i="28" s="1"/>
  <c r="AMZ22" i="28" s="1"/>
  <c r="AMT22" i="28" s="1"/>
  <c r="AMN22" i="28" s="1"/>
  <c r="AMH22" i="28" s="1"/>
  <c r="AMB22" i="28" s="1"/>
  <c r="ALV22" i="28" s="1"/>
  <c r="ALP22" i="28" s="1"/>
  <c r="ALJ22" i="28" s="1"/>
  <c r="ALD22" i="28" s="1"/>
  <c r="AKX22" i="28" s="1"/>
  <c r="AKR22" i="28" s="1"/>
  <c r="AKL22" i="28" s="1"/>
  <c r="AKF22" i="28" s="1"/>
  <c r="AJZ22" i="28" s="1"/>
  <c r="AJT22" i="28" s="1"/>
  <c r="AJN22" i="28" s="1"/>
  <c r="AJH22" i="28" s="1"/>
  <c r="AJB22" i="28" s="1"/>
  <c r="AIV22" i="28" s="1"/>
  <c r="AIP22" i="28" s="1"/>
  <c r="AIJ22" i="28" s="1"/>
  <c r="AID22" i="28" s="1"/>
  <c r="AHX22" i="28" s="1"/>
  <c r="AHR22" i="28" s="1"/>
  <c r="AHL22" i="28" s="1"/>
  <c r="AHF22" i="28" s="1"/>
  <c r="AGZ22" i="28" s="1"/>
  <c r="AGT22" i="28" s="1"/>
  <c r="AGN22" i="28" s="1"/>
  <c r="AGH22" i="28" s="1"/>
  <c r="AGB22" i="28" s="1"/>
  <c r="AFV22" i="28" s="1"/>
  <c r="AFP22" i="28" s="1"/>
  <c r="AFJ22" i="28" s="1"/>
  <c r="AFD22" i="28" s="1"/>
  <c r="AEX22" i="28" s="1"/>
  <c r="AER22" i="28" s="1"/>
  <c r="AEL22" i="28" s="1"/>
  <c r="AEF22" i="28" s="1"/>
  <c r="ADZ22" i="28" s="1"/>
  <c r="ADT22" i="28" s="1"/>
  <c r="ADN22" i="28" s="1"/>
  <c r="ADH22" i="28" s="1"/>
  <c r="ADB22" i="28" s="1"/>
  <c r="ACV22" i="28" s="1"/>
  <c r="ACP22" i="28" s="1"/>
  <c r="ACJ22" i="28" s="1"/>
  <c r="ACD22" i="28" s="1"/>
  <c r="ABX22" i="28" s="1"/>
  <c r="ABR22" i="28" s="1"/>
  <c r="ABL22" i="28" s="1"/>
  <c r="ABF22" i="28" s="1"/>
  <c r="AAZ22" i="28" s="1"/>
  <c r="AAT22" i="28" s="1"/>
  <c r="AAN22" i="28" s="1"/>
  <c r="AAH22" i="28" s="1"/>
  <c r="AAB22" i="28" s="1"/>
  <c r="ZV22" i="28" s="1"/>
  <c r="ZP22" i="28" s="1"/>
  <c r="ZJ22" i="28" s="1"/>
  <c r="ZD22" i="28" s="1"/>
  <c r="YX22" i="28" s="1"/>
  <c r="YR22" i="28" s="1"/>
  <c r="YL22" i="28" s="1"/>
  <c r="YF22" i="28" s="1"/>
  <c r="XZ22" i="28" s="1"/>
  <c r="XT22" i="28" s="1"/>
  <c r="XN22" i="28" s="1"/>
  <c r="XH22" i="28" s="1"/>
  <c r="XB22" i="28" s="1"/>
  <c r="WV22" i="28" s="1"/>
  <c r="WP22" i="28" s="1"/>
  <c r="WJ22" i="28" s="1"/>
  <c r="WD22" i="28" s="1"/>
  <c r="VX22" i="28" s="1"/>
  <c r="VR22" i="28" s="1"/>
  <c r="VL22" i="28" s="1"/>
  <c r="VF22" i="28" s="1"/>
  <c r="UZ22" i="28" s="1"/>
  <c r="UT22" i="28" s="1"/>
  <c r="UN22" i="28" s="1"/>
  <c r="UH22" i="28" s="1"/>
  <c r="UB22" i="28" s="1"/>
  <c r="TV22" i="28" s="1"/>
  <c r="TP22" i="28" s="1"/>
  <c r="TJ22" i="28" s="1"/>
  <c r="TD22" i="28" s="1"/>
  <c r="SX22" i="28" s="1"/>
  <c r="SR22" i="28" s="1"/>
  <c r="SL22" i="28" s="1"/>
  <c r="SF22" i="28" s="1"/>
  <c r="RZ22" i="28" s="1"/>
  <c r="RT22" i="28" s="1"/>
  <c r="RN22" i="28" s="1"/>
  <c r="RH22" i="28" s="1"/>
  <c r="RB22" i="28" s="1"/>
  <c r="QV22" i="28" s="1"/>
  <c r="QP22" i="28" s="1"/>
  <c r="QJ22" i="28" s="1"/>
  <c r="QD22" i="28" s="1"/>
  <c r="PX22" i="28" s="1"/>
  <c r="PR22" i="28" s="1"/>
  <c r="PL22" i="28" s="1"/>
  <c r="PF22" i="28" s="1"/>
  <c r="OZ22" i="28" s="1"/>
  <c r="OT22" i="28" s="1"/>
  <c r="ON22" i="28" s="1"/>
  <c r="OH22" i="28" s="1"/>
  <c r="OB22" i="28" s="1"/>
  <c r="NV22" i="28" s="1"/>
  <c r="NP22" i="28" s="1"/>
  <c r="NJ22" i="28" s="1"/>
  <c r="ND22" i="28" s="1"/>
  <c r="MX22" i="28" s="1"/>
  <c r="MR22" i="28" s="1"/>
  <c r="ML22" i="28" s="1"/>
  <c r="MF22" i="28" s="1"/>
  <c r="LZ22" i="28" s="1"/>
  <c r="LT22" i="28" s="1"/>
  <c r="LN22" i="28" s="1"/>
  <c r="LH22" i="28" s="1"/>
  <c r="LB22" i="28" s="1"/>
  <c r="KV22" i="28" s="1"/>
  <c r="KP22" i="28" s="1"/>
  <c r="KJ22" i="28" s="1"/>
  <c r="KD22" i="28" s="1"/>
  <c r="JX22" i="28" s="1"/>
  <c r="JR22" i="28" s="1"/>
  <c r="JL22" i="28" s="1"/>
  <c r="JF22" i="28" s="1"/>
  <c r="IZ22" i="28" s="1"/>
  <c r="IT22" i="28" s="1"/>
  <c r="IN22" i="28" s="1"/>
  <c r="IH22" i="28" s="1"/>
  <c r="IB22" i="28" s="1"/>
  <c r="HV22" i="28" s="1"/>
  <c r="HP22" i="28" s="1"/>
  <c r="HJ22" i="28" s="1"/>
  <c r="HD22" i="28" s="1"/>
  <c r="GX22" i="28" s="1"/>
  <c r="GR22" i="28" s="1"/>
  <c r="GL22" i="28" s="1"/>
  <c r="GF22" i="28" s="1"/>
  <c r="FZ22" i="28" s="1"/>
  <c r="FT22" i="28" s="1"/>
  <c r="FN22" i="28" s="1"/>
  <c r="FH22" i="28" s="1"/>
  <c r="FB22" i="28" s="1"/>
  <c r="EV22" i="28" s="1"/>
  <c r="EP22" i="28" s="1"/>
  <c r="EJ22" i="28" s="1"/>
  <c r="ED22" i="28" s="1"/>
  <c r="DX22" i="28" s="1"/>
  <c r="DR22" i="28" s="1"/>
  <c r="DL22" i="28" s="1"/>
  <c r="DF22" i="28" s="1"/>
  <c r="CZ22" i="28" s="1"/>
  <c r="CT22" i="28" s="1"/>
  <c r="CN22" i="28" s="1"/>
  <c r="CH22" i="28" s="1"/>
  <c r="CB22" i="28" s="1"/>
  <c r="BV22" i="28" s="1"/>
  <c r="BP22" i="28" s="1"/>
  <c r="BJ22" i="28" s="1"/>
  <c r="BD22" i="28" s="1"/>
  <c r="AX22" i="28" s="1"/>
  <c r="AR22" i="28" s="1"/>
  <c r="AL22" i="28" s="1"/>
  <c r="AF22" i="28" s="1"/>
  <c r="Z22" i="28" s="1"/>
  <c r="XFC22" i="28"/>
  <c r="XEW22" i="28" s="1"/>
  <c r="XEQ22" i="28" s="1"/>
  <c r="XEK22" i="28" s="1"/>
  <c r="XEE22" i="28" s="1"/>
  <c r="XDY22" i="28" s="1"/>
  <c r="XDS22" i="28" s="1"/>
  <c r="XDM22" i="28" s="1"/>
  <c r="XDG22" i="28" s="1"/>
  <c r="XDA22" i="28" s="1"/>
  <c r="XCU22" i="28" s="1"/>
  <c r="XCO22" i="28" s="1"/>
  <c r="XCI22" i="28" s="1"/>
  <c r="XCC22" i="28" s="1"/>
  <c r="XBW22" i="28" s="1"/>
  <c r="XBQ22" i="28" s="1"/>
  <c r="XBK22" i="28" s="1"/>
  <c r="XBE22" i="28" s="1"/>
  <c r="XAY22" i="28" s="1"/>
  <c r="XAS22" i="28" s="1"/>
  <c r="XAM22" i="28" s="1"/>
  <c r="XAG22" i="28" s="1"/>
  <c r="XAA22" i="28" s="1"/>
  <c r="WZU22" i="28" s="1"/>
  <c r="WZO22" i="28" s="1"/>
  <c r="WZI22" i="28" s="1"/>
  <c r="WZC22" i="28" s="1"/>
  <c r="WYW22" i="28" s="1"/>
  <c r="WYQ22" i="28" s="1"/>
  <c r="WYK22" i="28" s="1"/>
  <c r="WYE22" i="28" s="1"/>
  <c r="WXY22" i="28" s="1"/>
  <c r="WXS22" i="28" s="1"/>
  <c r="WXM22" i="28" s="1"/>
  <c r="WXG22" i="28" s="1"/>
  <c r="WXA22" i="28" s="1"/>
  <c r="WWU22" i="28" s="1"/>
  <c r="WWO22" i="28" s="1"/>
  <c r="WWI22" i="28" s="1"/>
  <c r="WWC22" i="28" s="1"/>
  <c r="WVW22" i="28" s="1"/>
  <c r="WVQ22" i="28" s="1"/>
  <c r="WVK22" i="28" s="1"/>
  <c r="WVE22" i="28" s="1"/>
  <c r="WUY22" i="28" s="1"/>
  <c r="WUS22" i="28" s="1"/>
  <c r="WUM22" i="28" s="1"/>
  <c r="WUG22" i="28" s="1"/>
  <c r="WUA22" i="28" s="1"/>
  <c r="WTU22" i="28" s="1"/>
  <c r="WTO22" i="28" s="1"/>
  <c r="WTI22" i="28" s="1"/>
  <c r="WTC22" i="28" s="1"/>
  <c r="WSW22" i="28" s="1"/>
  <c r="WSQ22" i="28" s="1"/>
  <c r="WSK22" i="28" s="1"/>
  <c r="WSE22" i="28" s="1"/>
  <c r="WRY22" i="28" s="1"/>
  <c r="WRS22" i="28" s="1"/>
  <c r="WRM22" i="28" s="1"/>
  <c r="WRG22" i="28" s="1"/>
  <c r="WRA22" i="28" s="1"/>
  <c r="WQU22" i="28" s="1"/>
  <c r="WQO22" i="28" s="1"/>
  <c r="WQI22" i="28" s="1"/>
  <c r="WQC22" i="28" s="1"/>
  <c r="WPW22" i="28" s="1"/>
  <c r="WPQ22" i="28" s="1"/>
  <c r="WPK22" i="28" s="1"/>
  <c r="WPE22" i="28" s="1"/>
  <c r="WOY22" i="28" s="1"/>
  <c r="WOS22" i="28" s="1"/>
  <c r="WOM22" i="28" s="1"/>
  <c r="WOG22" i="28" s="1"/>
  <c r="WOA22" i="28" s="1"/>
  <c r="WNU22" i="28" s="1"/>
  <c r="WNO22" i="28" s="1"/>
  <c r="WNI22" i="28" s="1"/>
  <c r="WNC22" i="28" s="1"/>
  <c r="WMW22" i="28" s="1"/>
  <c r="WMQ22" i="28" s="1"/>
  <c r="WMK22" i="28" s="1"/>
  <c r="WME22" i="28" s="1"/>
  <c r="WLY22" i="28" s="1"/>
  <c r="WLS22" i="28" s="1"/>
  <c r="WLM22" i="28" s="1"/>
  <c r="WLG22" i="28" s="1"/>
  <c r="WLA22" i="28" s="1"/>
  <c r="WKU22" i="28" s="1"/>
  <c r="WKO22" i="28" s="1"/>
  <c r="WKI22" i="28" s="1"/>
  <c r="WKC22" i="28" s="1"/>
  <c r="WJW22" i="28" s="1"/>
  <c r="WJQ22" i="28" s="1"/>
  <c r="WJK22" i="28" s="1"/>
  <c r="WJE22" i="28" s="1"/>
  <c r="WIY22" i="28" s="1"/>
  <c r="WIS22" i="28" s="1"/>
  <c r="WIM22" i="28" s="1"/>
  <c r="WIG22" i="28" s="1"/>
  <c r="WIA22" i="28" s="1"/>
  <c r="WHU22" i="28" s="1"/>
  <c r="WHO22" i="28" s="1"/>
  <c r="WHI22" i="28" s="1"/>
  <c r="WHC22" i="28" s="1"/>
  <c r="WGW22" i="28" s="1"/>
  <c r="WGQ22" i="28" s="1"/>
  <c r="WGK22" i="28" s="1"/>
  <c r="WGE22" i="28" s="1"/>
  <c r="WFY22" i="28" s="1"/>
  <c r="WFS22" i="28" s="1"/>
  <c r="WFM22" i="28" s="1"/>
  <c r="WFG22" i="28" s="1"/>
  <c r="WFA22" i="28" s="1"/>
  <c r="WEU22" i="28" s="1"/>
  <c r="WEO22" i="28" s="1"/>
  <c r="WEI22" i="28" s="1"/>
  <c r="WEC22" i="28" s="1"/>
  <c r="WDW22" i="28" s="1"/>
  <c r="WDQ22" i="28" s="1"/>
  <c r="WDK22" i="28" s="1"/>
  <c r="WDE22" i="28" s="1"/>
  <c r="WCY22" i="28" s="1"/>
  <c r="WCS22" i="28" s="1"/>
  <c r="WCM22" i="28" s="1"/>
  <c r="WCG22" i="28" s="1"/>
  <c r="WCA22" i="28" s="1"/>
  <c r="WBU22" i="28" s="1"/>
  <c r="WBO22" i="28" s="1"/>
  <c r="WBI22" i="28" s="1"/>
  <c r="WBC22" i="28" s="1"/>
  <c r="WAW22" i="28" s="1"/>
  <c r="WAQ22" i="28" s="1"/>
  <c r="WAK22" i="28" s="1"/>
  <c r="WAE22" i="28" s="1"/>
  <c r="VZY22" i="28" s="1"/>
  <c r="VZS22" i="28" s="1"/>
  <c r="VZM22" i="28" s="1"/>
  <c r="VZG22" i="28" s="1"/>
  <c r="VZA22" i="28" s="1"/>
  <c r="VYU22" i="28" s="1"/>
  <c r="VYO22" i="28" s="1"/>
  <c r="VYI22" i="28" s="1"/>
  <c r="VYC22" i="28" s="1"/>
  <c r="VXW22" i="28" s="1"/>
  <c r="VXQ22" i="28" s="1"/>
  <c r="VXK22" i="28" s="1"/>
  <c r="VXE22" i="28" s="1"/>
  <c r="VWY22" i="28" s="1"/>
  <c r="VWS22" i="28" s="1"/>
  <c r="VWM22" i="28" s="1"/>
  <c r="VWG22" i="28" s="1"/>
  <c r="VWA22" i="28" s="1"/>
  <c r="VVU22" i="28" s="1"/>
  <c r="VVO22" i="28" s="1"/>
  <c r="VVI22" i="28" s="1"/>
  <c r="VVC22" i="28" s="1"/>
  <c r="VUW22" i="28" s="1"/>
  <c r="VUQ22" i="28" s="1"/>
  <c r="VUK22" i="28" s="1"/>
  <c r="VUE22" i="28" s="1"/>
  <c r="VTY22" i="28" s="1"/>
  <c r="VTS22" i="28" s="1"/>
  <c r="VTM22" i="28" s="1"/>
  <c r="VTG22" i="28" s="1"/>
  <c r="VTA22" i="28" s="1"/>
  <c r="VSU22" i="28" s="1"/>
  <c r="VSO22" i="28" s="1"/>
  <c r="VSI22" i="28" s="1"/>
  <c r="VSC22" i="28" s="1"/>
  <c r="VRW22" i="28" s="1"/>
  <c r="VRQ22" i="28" s="1"/>
  <c r="VRK22" i="28" s="1"/>
  <c r="VRE22" i="28" s="1"/>
  <c r="VQY22" i="28" s="1"/>
  <c r="VQS22" i="28" s="1"/>
  <c r="VQM22" i="28" s="1"/>
  <c r="VQG22" i="28" s="1"/>
  <c r="VQA22" i="28" s="1"/>
  <c r="VPU22" i="28" s="1"/>
  <c r="VPO22" i="28" s="1"/>
  <c r="VPI22" i="28" s="1"/>
  <c r="VPC22" i="28" s="1"/>
  <c r="VOW22" i="28" s="1"/>
  <c r="VOQ22" i="28" s="1"/>
  <c r="VOK22" i="28" s="1"/>
  <c r="VOE22" i="28" s="1"/>
  <c r="VNY22" i="28" s="1"/>
  <c r="VNS22" i="28" s="1"/>
  <c r="VNM22" i="28" s="1"/>
  <c r="VNG22" i="28" s="1"/>
  <c r="VNA22" i="28" s="1"/>
  <c r="VMU22" i="28" s="1"/>
  <c r="VMO22" i="28" s="1"/>
  <c r="VMI22" i="28" s="1"/>
  <c r="VMC22" i="28" s="1"/>
  <c r="VLW22" i="28" s="1"/>
  <c r="VLQ22" i="28" s="1"/>
  <c r="VLK22" i="28" s="1"/>
  <c r="VLE22" i="28" s="1"/>
  <c r="VKY22" i="28" s="1"/>
  <c r="VKS22" i="28" s="1"/>
  <c r="VKM22" i="28" s="1"/>
  <c r="VKG22" i="28" s="1"/>
  <c r="VKA22" i="28" s="1"/>
  <c r="VJU22" i="28" s="1"/>
  <c r="VJO22" i="28" s="1"/>
  <c r="VJI22" i="28" s="1"/>
  <c r="VJC22" i="28" s="1"/>
  <c r="VIW22" i="28" s="1"/>
  <c r="VIQ22" i="28" s="1"/>
  <c r="VIK22" i="28" s="1"/>
  <c r="VIE22" i="28" s="1"/>
  <c r="VHY22" i="28" s="1"/>
  <c r="VHS22" i="28" s="1"/>
  <c r="VHM22" i="28" s="1"/>
  <c r="VHG22" i="28" s="1"/>
  <c r="VHA22" i="28" s="1"/>
  <c r="VGU22" i="28" s="1"/>
  <c r="VGO22" i="28" s="1"/>
  <c r="VGI22" i="28" s="1"/>
  <c r="VGC22" i="28" s="1"/>
  <c r="VFW22" i="28" s="1"/>
  <c r="VFQ22" i="28" s="1"/>
  <c r="VFK22" i="28" s="1"/>
  <c r="VFE22" i="28" s="1"/>
  <c r="VEY22" i="28" s="1"/>
  <c r="VES22" i="28" s="1"/>
  <c r="VEM22" i="28" s="1"/>
  <c r="VEG22" i="28" s="1"/>
  <c r="VEA22" i="28" s="1"/>
  <c r="VDU22" i="28" s="1"/>
  <c r="VDO22" i="28" s="1"/>
  <c r="VDI22" i="28" s="1"/>
  <c r="VDC22" i="28" s="1"/>
  <c r="VCW22" i="28" s="1"/>
  <c r="VCQ22" i="28" s="1"/>
  <c r="VCK22" i="28" s="1"/>
  <c r="VCE22" i="28" s="1"/>
  <c r="VBY22" i="28" s="1"/>
  <c r="VBS22" i="28" s="1"/>
  <c r="VBM22" i="28" s="1"/>
  <c r="VBG22" i="28" s="1"/>
  <c r="VBA22" i="28" s="1"/>
  <c r="VAU22" i="28" s="1"/>
  <c r="VAO22" i="28" s="1"/>
  <c r="VAI22" i="28" s="1"/>
  <c r="VAC22" i="28" s="1"/>
  <c r="UZW22" i="28" s="1"/>
  <c r="UZQ22" i="28" s="1"/>
  <c r="UZK22" i="28" s="1"/>
  <c r="UZE22" i="28" s="1"/>
  <c r="UYY22" i="28" s="1"/>
  <c r="UYS22" i="28" s="1"/>
  <c r="UYM22" i="28" s="1"/>
  <c r="UYG22" i="28" s="1"/>
  <c r="UYA22" i="28" s="1"/>
  <c r="UXU22" i="28" s="1"/>
  <c r="UXO22" i="28" s="1"/>
  <c r="UXI22" i="28" s="1"/>
  <c r="UXC22" i="28" s="1"/>
  <c r="UWW22" i="28" s="1"/>
  <c r="UWQ22" i="28" s="1"/>
  <c r="UWK22" i="28" s="1"/>
  <c r="UWE22" i="28" s="1"/>
  <c r="UVY22" i="28" s="1"/>
  <c r="UVS22" i="28" s="1"/>
  <c r="UVM22" i="28" s="1"/>
  <c r="UVG22" i="28" s="1"/>
  <c r="UVA22" i="28" s="1"/>
  <c r="UUU22" i="28" s="1"/>
  <c r="UUO22" i="28" s="1"/>
  <c r="UUI22" i="28" s="1"/>
  <c r="UUC22" i="28" s="1"/>
  <c r="UTW22" i="28" s="1"/>
  <c r="UTQ22" i="28" s="1"/>
  <c r="UTK22" i="28" s="1"/>
  <c r="UTE22" i="28" s="1"/>
  <c r="USY22" i="28" s="1"/>
  <c r="USS22" i="28" s="1"/>
  <c r="USM22" i="28" s="1"/>
  <c r="USG22" i="28" s="1"/>
  <c r="USA22" i="28" s="1"/>
  <c r="URU22" i="28" s="1"/>
  <c r="URO22" i="28" s="1"/>
  <c r="URI22" i="28" s="1"/>
  <c r="URC22" i="28" s="1"/>
  <c r="UQW22" i="28" s="1"/>
  <c r="UQQ22" i="28" s="1"/>
  <c r="UQK22" i="28" s="1"/>
  <c r="UQE22" i="28" s="1"/>
  <c r="UPY22" i="28" s="1"/>
  <c r="UPS22" i="28" s="1"/>
  <c r="UPM22" i="28" s="1"/>
  <c r="UPG22" i="28" s="1"/>
  <c r="UPA22" i="28" s="1"/>
  <c r="UOU22" i="28" s="1"/>
  <c r="UOO22" i="28" s="1"/>
  <c r="UOI22" i="28" s="1"/>
  <c r="UOC22" i="28" s="1"/>
  <c r="UNW22" i="28" s="1"/>
  <c r="UNQ22" i="28" s="1"/>
  <c r="UNK22" i="28" s="1"/>
  <c r="UNE22" i="28" s="1"/>
  <c r="UMY22" i="28" s="1"/>
  <c r="UMS22" i="28" s="1"/>
  <c r="UMM22" i="28" s="1"/>
  <c r="UMG22" i="28" s="1"/>
  <c r="UMA22" i="28" s="1"/>
  <c r="ULU22" i="28" s="1"/>
  <c r="ULO22" i="28" s="1"/>
  <c r="ULI22" i="28" s="1"/>
  <c r="ULC22" i="28" s="1"/>
  <c r="UKW22" i="28" s="1"/>
  <c r="UKQ22" i="28" s="1"/>
  <c r="UKK22" i="28" s="1"/>
  <c r="UKE22" i="28" s="1"/>
  <c r="UJY22" i="28" s="1"/>
  <c r="UJS22" i="28" s="1"/>
  <c r="UJM22" i="28" s="1"/>
  <c r="UJG22" i="28" s="1"/>
  <c r="UJA22" i="28" s="1"/>
  <c r="UIU22" i="28" s="1"/>
  <c r="UIO22" i="28" s="1"/>
  <c r="UII22" i="28" s="1"/>
  <c r="UIC22" i="28" s="1"/>
  <c r="UHW22" i="28" s="1"/>
  <c r="UHQ22" i="28" s="1"/>
  <c r="UHK22" i="28" s="1"/>
  <c r="UHE22" i="28" s="1"/>
  <c r="UGY22" i="28" s="1"/>
  <c r="UGS22" i="28" s="1"/>
  <c r="UGM22" i="28" s="1"/>
  <c r="UGG22" i="28" s="1"/>
  <c r="UGA22" i="28" s="1"/>
  <c r="UFU22" i="28" s="1"/>
  <c r="UFO22" i="28" s="1"/>
  <c r="UFI22" i="28" s="1"/>
  <c r="UFC22" i="28" s="1"/>
  <c r="UEW22" i="28" s="1"/>
  <c r="UEQ22" i="28" s="1"/>
  <c r="UEK22" i="28" s="1"/>
  <c r="UEE22" i="28" s="1"/>
  <c r="UDY22" i="28" s="1"/>
  <c r="UDS22" i="28" s="1"/>
  <c r="UDM22" i="28" s="1"/>
  <c r="UDG22" i="28" s="1"/>
  <c r="UDA22" i="28" s="1"/>
  <c r="UCU22" i="28" s="1"/>
  <c r="UCO22" i="28" s="1"/>
  <c r="UCI22" i="28" s="1"/>
  <c r="UCC22" i="28" s="1"/>
  <c r="UBW22" i="28" s="1"/>
  <c r="UBQ22" i="28" s="1"/>
  <c r="UBK22" i="28" s="1"/>
  <c r="UBE22" i="28" s="1"/>
  <c r="UAY22" i="28" s="1"/>
  <c r="UAS22" i="28" s="1"/>
  <c r="UAM22" i="28" s="1"/>
  <c r="UAG22" i="28" s="1"/>
  <c r="UAA22" i="28" s="1"/>
  <c r="TZU22" i="28" s="1"/>
  <c r="TZO22" i="28" s="1"/>
  <c r="TZI22" i="28" s="1"/>
  <c r="TZC22" i="28" s="1"/>
  <c r="TYW22" i="28" s="1"/>
  <c r="TYQ22" i="28" s="1"/>
  <c r="TYK22" i="28" s="1"/>
  <c r="TYE22" i="28" s="1"/>
  <c r="TXY22" i="28" s="1"/>
  <c r="TXS22" i="28" s="1"/>
  <c r="TXM22" i="28" s="1"/>
  <c r="TXG22" i="28" s="1"/>
  <c r="TXA22" i="28" s="1"/>
  <c r="TWU22" i="28" s="1"/>
  <c r="TWO22" i="28" s="1"/>
  <c r="TWI22" i="28" s="1"/>
  <c r="TWC22" i="28" s="1"/>
  <c r="TVW22" i="28" s="1"/>
  <c r="TVQ22" i="28" s="1"/>
  <c r="TVK22" i="28" s="1"/>
  <c r="TVE22" i="28" s="1"/>
  <c r="TUY22" i="28" s="1"/>
  <c r="TUS22" i="28" s="1"/>
  <c r="TUM22" i="28" s="1"/>
  <c r="TUG22" i="28" s="1"/>
  <c r="TUA22" i="28" s="1"/>
  <c r="TTU22" i="28" s="1"/>
  <c r="TTO22" i="28" s="1"/>
  <c r="TTI22" i="28" s="1"/>
  <c r="TTC22" i="28" s="1"/>
  <c r="TSW22" i="28" s="1"/>
  <c r="TSQ22" i="28" s="1"/>
  <c r="TSK22" i="28" s="1"/>
  <c r="TSE22" i="28" s="1"/>
  <c r="TRY22" i="28" s="1"/>
  <c r="TRS22" i="28" s="1"/>
  <c r="TRM22" i="28" s="1"/>
  <c r="TRG22" i="28" s="1"/>
  <c r="TRA22" i="28" s="1"/>
  <c r="TQU22" i="28" s="1"/>
  <c r="TQO22" i="28" s="1"/>
  <c r="TQI22" i="28" s="1"/>
  <c r="TQC22" i="28" s="1"/>
  <c r="TPW22" i="28" s="1"/>
  <c r="TPQ22" i="28" s="1"/>
  <c r="TPK22" i="28" s="1"/>
  <c r="TPE22" i="28" s="1"/>
  <c r="TOY22" i="28" s="1"/>
  <c r="TOS22" i="28" s="1"/>
  <c r="TOM22" i="28" s="1"/>
  <c r="TOG22" i="28" s="1"/>
  <c r="TOA22" i="28" s="1"/>
  <c r="TNU22" i="28" s="1"/>
  <c r="TNO22" i="28" s="1"/>
  <c r="TNI22" i="28" s="1"/>
  <c r="TNC22" i="28" s="1"/>
  <c r="TMW22" i="28" s="1"/>
  <c r="TMQ22" i="28" s="1"/>
  <c r="TMK22" i="28" s="1"/>
  <c r="TME22" i="28" s="1"/>
  <c r="TLY22" i="28" s="1"/>
  <c r="TLS22" i="28" s="1"/>
  <c r="TLM22" i="28" s="1"/>
  <c r="TLG22" i="28" s="1"/>
  <c r="TLA22" i="28" s="1"/>
  <c r="TKU22" i="28" s="1"/>
  <c r="TKO22" i="28" s="1"/>
  <c r="TKI22" i="28" s="1"/>
  <c r="TKC22" i="28" s="1"/>
  <c r="TJW22" i="28" s="1"/>
  <c r="TJQ22" i="28" s="1"/>
  <c r="TJK22" i="28" s="1"/>
  <c r="TJE22" i="28" s="1"/>
  <c r="TIY22" i="28" s="1"/>
  <c r="TIS22" i="28" s="1"/>
  <c r="TIM22" i="28" s="1"/>
  <c r="TIG22" i="28" s="1"/>
  <c r="TIA22" i="28" s="1"/>
  <c r="THU22" i="28" s="1"/>
  <c r="THO22" i="28" s="1"/>
  <c r="THI22" i="28" s="1"/>
  <c r="THC22" i="28" s="1"/>
  <c r="TGW22" i="28" s="1"/>
  <c r="TGQ22" i="28" s="1"/>
  <c r="TGK22" i="28" s="1"/>
  <c r="TGE22" i="28" s="1"/>
  <c r="TFY22" i="28" s="1"/>
  <c r="TFS22" i="28" s="1"/>
  <c r="TFM22" i="28" s="1"/>
  <c r="TFG22" i="28" s="1"/>
  <c r="TFA22" i="28" s="1"/>
  <c r="TEU22" i="28" s="1"/>
  <c r="TEO22" i="28" s="1"/>
  <c r="TEI22" i="28" s="1"/>
  <c r="TEC22" i="28" s="1"/>
  <c r="TDW22" i="28" s="1"/>
  <c r="TDQ22" i="28" s="1"/>
  <c r="TDK22" i="28" s="1"/>
  <c r="TDE22" i="28" s="1"/>
  <c r="TCY22" i="28" s="1"/>
  <c r="TCS22" i="28" s="1"/>
  <c r="TCM22" i="28" s="1"/>
  <c r="TCG22" i="28" s="1"/>
  <c r="TCA22" i="28" s="1"/>
  <c r="TBU22" i="28" s="1"/>
  <c r="TBO22" i="28" s="1"/>
  <c r="TBI22" i="28" s="1"/>
  <c r="TBC22" i="28" s="1"/>
  <c r="TAW22" i="28" s="1"/>
  <c r="TAQ22" i="28" s="1"/>
  <c r="TAK22" i="28" s="1"/>
  <c r="TAE22" i="28" s="1"/>
  <c r="SZY22" i="28" s="1"/>
  <c r="SZS22" i="28" s="1"/>
  <c r="SZM22" i="28" s="1"/>
  <c r="SZG22" i="28" s="1"/>
  <c r="SZA22" i="28" s="1"/>
  <c r="SYU22" i="28" s="1"/>
  <c r="SYO22" i="28" s="1"/>
  <c r="SYI22" i="28" s="1"/>
  <c r="SYC22" i="28" s="1"/>
  <c r="SXW22" i="28" s="1"/>
  <c r="SXQ22" i="28" s="1"/>
  <c r="SXK22" i="28" s="1"/>
  <c r="SXE22" i="28" s="1"/>
  <c r="SWY22" i="28" s="1"/>
  <c r="SWS22" i="28" s="1"/>
  <c r="SWM22" i="28" s="1"/>
  <c r="SWG22" i="28" s="1"/>
  <c r="SWA22" i="28" s="1"/>
  <c r="SVU22" i="28" s="1"/>
  <c r="SVO22" i="28" s="1"/>
  <c r="SVI22" i="28" s="1"/>
  <c r="SVC22" i="28" s="1"/>
  <c r="SUW22" i="28" s="1"/>
  <c r="SUQ22" i="28" s="1"/>
  <c r="SUK22" i="28" s="1"/>
  <c r="SUE22" i="28" s="1"/>
  <c r="STY22" i="28" s="1"/>
  <c r="STS22" i="28" s="1"/>
  <c r="STM22" i="28" s="1"/>
  <c r="STG22" i="28" s="1"/>
  <c r="STA22" i="28" s="1"/>
  <c r="SSU22" i="28" s="1"/>
  <c r="SSO22" i="28" s="1"/>
  <c r="SSI22" i="28" s="1"/>
  <c r="SSC22" i="28" s="1"/>
  <c r="SRW22" i="28" s="1"/>
  <c r="SRQ22" i="28" s="1"/>
  <c r="SRK22" i="28" s="1"/>
  <c r="SRE22" i="28" s="1"/>
  <c r="SQY22" i="28" s="1"/>
  <c r="SQS22" i="28" s="1"/>
  <c r="SQM22" i="28" s="1"/>
  <c r="SQG22" i="28" s="1"/>
  <c r="SQA22" i="28" s="1"/>
  <c r="SPU22" i="28" s="1"/>
  <c r="SPO22" i="28" s="1"/>
  <c r="SPI22" i="28" s="1"/>
  <c r="SPC22" i="28" s="1"/>
  <c r="SOW22" i="28" s="1"/>
  <c r="SOQ22" i="28" s="1"/>
  <c r="SOK22" i="28" s="1"/>
  <c r="SOE22" i="28" s="1"/>
  <c r="SNY22" i="28" s="1"/>
  <c r="SNS22" i="28" s="1"/>
  <c r="SNM22" i="28" s="1"/>
  <c r="SNG22" i="28" s="1"/>
  <c r="SNA22" i="28" s="1"/>
  <c r="SMU22" i="28" s="1"/>
  <c r="SMO22" i="28" s="1"/>
  <c r="SMI22" i="28" s="1"/>
  <c r="SMC22" i="28" s="1"/>
  <c r="SLW22" i="28" s="1"/>
  <c r="SLQ22" i="28" s="1"/>
  <c r="SLK22" i="28" s="1"/>
  <c r="SLE22" i="28" s="1"/>
  <c r="SKY22" i="28" s="1"/>
  <c r="SKS22" i="28" s="1"/>
  <c r="SKM22" i="28" s="1"/>
  <c r="SKG22" i="28" s="1"/>
  <c r="SKA22" i="28" s="1"/>
  <c r="SJU22" i="28" s="1"/>
  <c r="SJO22" i="28" s="1"/>
  <c r="SJI22" i="28" s="1"/>
  <c r="SJC22" i="28" s="1"/>
  <c r="SIW22" i="28" s="1"/>
  <c r="SIQ22" i="28" s="1"/>
  <c r="SIK22" i="28" s="1"/>
  <c r="SIE22" i="28" s="1"/>
  <c r="SHY22" i="28" s="1"/>
  <c r="SHS22" i="28" s="1"/>
  <c r="SHM22" i="28" s="1"/>
  <c r="SHG22" i="28" s="1"/>
  <c r="SHA22" i="28" s="1"/>
  <c r="SGU22" i="28" s="1"/>
  <c r="SGO22" i="28" s="1"/>
  <c r="SGI22" i="28" s="1"/>
  <c r="SGC22" i="28" s="1"/>
  <c r="SFW22" i="28" s="1"/>
  <c r="SFQ22" i="28" s="1"/>
  <c r="SFK22" i="28" s="1"/>
  <c r="SFE22" i="28" s="1"/>
  <c r="SEY22" i="28" s="1"/>
  <c r="SES22" i="28" s="1"/>
  <c r="SEM22" i="28" s="1"/>
  <c r="SEG22" i="28" s="1"/>
  <c r="SEA22" i="28" s="1"/>
  <c r="SDU22" i="28" s="1"/>
  <c r="SDO22" i="28" s="1"/>
  <c r="SDI22" i="28" s="1"/>
  <c r="SDC22" i="28" s="1"/>
  <c r="SCW22" i="28" s="1"/>
  <c r="SCQ22" i="28" s="1"/>
  <c r="SCK22" i="28" s="1"/>
  <c r="SCE22" i="28" s="1"/>
  <c r="SBY22" i="28" s="1"/>
  <c r="SBS22" i="28" s="1"/>
  <c r="SBM22" i="28" s="1"/>
  <c r="SBG22" i="28" s="1"/>
  <c r="SBA22" i="28" s="1"/>
  <c r="SAU22" i="28" s="1"/>
  <c r="SAO22" i="28" s="1"/>
  <c r="SAI22" i="28" s="1"/>
  <c r="SAC22" i="28" s="1"/>
  <c r="RZW22" i="28" s="1"/>
  <c r="RZQ22" i="28" s="1"/>
  <c r="RZK22" i="28" s="1"/>
  <c r="RZE22" i="28" s="1"/>
  <c r="RYY22" i="28" s="1"/>
  <c r="RYS22" i="28" s="1"/>
  <c r="RYM22" i="28" s="1"/>
  <c r="RYG22" i="28" s="1"/>
  <c r="RYA22" i="28" s="1"/>
  <c r="RXU22" i="28" s="1"/>
  <c r="RXO22" i="28" s="1"/>
  <c r="RXI22" i="28" s="1"/>
  <c r="RXC22" i="28" s="1"/>
  <c r="RWW22" i="28" s="1"/>
  <c r="RWQ22" i="28" s="1"/>
  <c r="RWK22" i="28" s="1"/>
  <c r="RWE22" i="28" s="1"/>
  <c r="RVY22" i="28" s="1"/>
  <c r="RVS22" i="28" s="1"/>
  <c r="RVM22" i="28" s="1"/>
  <c r="RVG22" i="28" s="1"/>
  <c r="RVA22" i="28" s="1"/>
  <c r="RUU22" i="28" s="1"/>
  <c r="RUO22" i="28" s="1"/>
  <c r="RUI22" i="28" s="1"/>
  <c r="RUC22" i="28" s="1"/>
  <c r="RTW22" i="28" s="1"/>
  <c r="RTQ22" i="28" s="1"/>
  <c r="RTK22" i="28" s="1"/>
  <c r="RTE22" i="28" s="1"/>
  <c r="RSY22" i="28" s="1"/>
  <c r="RSS22" i="28" s="1"/>
  <c r="RSM22" i="28" s="1"/>
  <c r="RSG22" i="28" s="1"/>
  <c r="RSA22" i="28" s="1"/>
  <c r="RRU22" i="28" s="1"/>
  <c r="RRO22" i="28" s="1"/>
  <c r="RRI22" i="28" s="1"/>
  <c r="RRC22" i="28" s="1"/>
  <c r="RQW22" i="28" s="1"/>
  <c r="RQQ22" i="28" s="1"/>
  <c r="RQK22" i="28" s="1"/>
  <c r="RQE22" i="28" s="1"/>
  <c r="RPY22" i="28" s="1"/>
  <c r="RPS22" i="28" s="1"/>
  <c r="RPM22" i="28" s="1"/>
  <c r="RPG22" i="28" s="1"/>
  <c r="RPA22" i="28" s="1"/>
  <c r="ROU22" i="28" s="1"/>
  <c r="ROO22" i="28" s="1"/>
  <c r="ROI22" i="28" s="1"/>
  <c r="ROC22" i="28" s="1"/>
  <c r="RNW22" i="28" s="1"/>
  <c r="RNQ22" i="28" s="1"/>
  <c r="RNK22" i="28" s="1"/>
  <c r="RNE22" i="28" s="1"/>
  <c r="RMY22" i="28" s="1"/>
  <c r="RMS22" i="28" s="1"/>
  <c r="RMM22" i="28" s="1"/>
  <c r="RMG22" i="28" s="1"/>
  <c r="RMA22" i="28" s="1"/>
  <c r="RLU22" i="28" s="1"/>
  <c r="RLO22" i="28" s="1"/>
  <c r="RLI22" i="28" s="1"/>
  <c r="RLC22" i="28" s="1"/>
  <c r="RKW22" i="28" s="1"/>
  <c r="RKQ22" i="28" s="1"/>
  <c r="RKK22" i="28" s="1"/>
  <c r="RKE22" i="28" s="1"/>
  <c r="RJY22" i="28" s="1"/>
  <c r="RJS22" i="28" s="1"/>
  <c r="RJM22" i="28" s="1"/>
  <c r="RJG22" i="28" s="1"/>
  <c r="RJA22" i="28" s="1"/>
  <c r="RIU22" i="28" s="1"/>
  <c r="RIO22" i="28" s="1"/>
  <c r="RII22" i="28" s="1"/>
  <c r="RIC22" i="28" s="1"/>
  <c r="RHW22" i="28" s="1"/>
  <c r="RHQ22" i="28" s="1"/>
  <c r="RHK22" i="28" s="1"/>
  <c r="RHE22" i="28" s="1"/>
  <c r="RGY22" i="28" s="1"/>
  <c r="RGS22" i="28" s="1"/>
  <c r="RGM22" i="28" s="1"/>
  <c r="RGG22" i="28" s="1"/>
  <c r="RGA22" i="28" s="1"/>
  <c r="RFU22" i="28" s="1"/>
  <c r="RFO22" i="28" s="1"/>
  <c r="RFI22" i="28" s="1"/>
  <c r="RFC22" i="28" s="1"/>
  <c r="REW22" i="28" s="1"/>
  <c r="REQ22" i="28" s="1"/>
  <c r="REK22" i="28" s="1"/>
  <c r="REE22" i="28" s="1"/>
  <c r="RDY22" i="28" s="1"/>
  <c r="RDS22" i="28" s="1"/>
  <c r="RDM22" i="28" s="1"/>
  <c r="RDG22" i="28" s="1"/>
  <c r="RDA22" i="28" s="1"/>
  <c r="RCU22" i="28" s="1"/>
  <c r="RCO22" i="28" s="1"/>
  <c r="RCI22" i="28" s="1"/>
  <c r="RCC22" i="28" s="1"/>
  <c r="RBW22" i="28" s="1"/>
  <c r="RBQ22" i="28" s="1"/>
  <c r="RBK22" i="28" s="1"/>
  <c r="RBE22" i="28" s="1"/>
  <c r="RAY22" i="28" s="1"/>
  <c r="RAS22" i="28" s="1"/>
  <c r="RAM22" i="28" s="1"/>
  <c r="RAG22" i="28" s="1"/>
  <c r="RAA22" i="28" s="1"/>
  <c r="QZU22" i="28" s="1"/>
  <c r="QZO22" i="28" s="1"/>
  <c r="QZI22" i="28" s="1"/>
  <c r="QZC22" i="28" s="1"/>
  <c r="QYW22" i="28" s="1"/>
  <c r="QYQ22" i="28" s="1"/>
  <c r="QYK22" i="28" s="1"/>
  <c r="QYE22" i="28" s="1"/>
  <c r="QXY22" i="28" s="1"/>
  <c r="QXS22" i="28" s="1"/>
  <c r="QXM22" i="28" s="1"/>
  <c r="QXG22" i="28" s="1"/>
  <c r="QXA22" i="28" s="1"/>
  <c r="QWU22" i="28" s="1"/>
  <c r="QWO22" i="28" s="1"/>
  <c r="QWI22" i="28" s="1"/>
  <c r="QWC22" i="28" s="1"/>
  <c r="QVW22" i="28" s="1"/>
  <c r="QVQ22" i="28" s="1"/>
  <c r="QVK22" i="28" s="1"/>
  <c r="QVE22" i="28" s="1"/>
  <c r="QUY22" i="28" s="1"/>
  <c r="QUS22" i="28" s="1"/>
  <c r="QUM22" i="28" s="1"/>
  <c r="QUG22" i="28" s="1"/>
  <c r="QUA22" i="28" s="1"/>
  <c r="QTU22" i="28" s="1"/>
  <c r="QTO22" i="28" s="1"/>
  <c r="QTI22" i="28" s="1"/>
  <c r="QTC22" i="28" s="1"/>
  <c r="QSW22" i="28" s="1"/>
  <c r="QSQ22" i="28" s="1"/>
  <c r="QSK22" i="28" s="1"/>
  <c r="QSE22" i="28" s="1"/>
  <c r="QRY22" i="28" s="1"/>
  <c r="QRS22" i="28" s="1"/>
  <c r="QRM22" i="28" s="1"/>
  <c r="QRG22" i="28" s="1"/>
  <c r="QRA22" i="28" s="1"/>
  <c r="QQU22" i="28" s="1"/>
  <c r="QQO22" i="28" s="1"/>
  <c r="QQI22" i="28" s="1"/>
  <c r="QQC22" i="28" s="1"/>
  <c r="QPW22" i="28" s="1"/>
  <c r="QPQ22" i="28" s="1"/>
  <c r="QPK22" i="28" s="1"/>
  <c r="QPE22" i="28" s="1"/>
  <c r="QOY22" i="28" s="1"/>
  <c r="QOS22" i="28" s="1"/>
  <c r="QOM22" i="28" s="1"/>
  <c r="QOG22" i="28" s="1"/>
  <c r="QOA22" i="28" s="1"/>
  <c r="QNU22" i="28" s="1"/>
  <c r="QNO22" i="28" s="1"/>
  <c r="QNI22" i="28" s="1"/>
  <c r="QNC22" i="28" s="1"/>
  <c r="QMW22" i="28" s="1"/>
  <c r="QMQ22" i="28" s="1"/>
  <c r="QMK22" i="28" s="1"/>
  <c r="QME22" i="28" s="1"/>
  <c r="QLY22" i="28" s="1"/>
  <c r="QLS22" i="28" s="1"/>
  <c r="QLM22" i="28" s="1"/>
  <c r="QLG22" i="28" s="1"/>
  <c r="QLA22" i="28" s="1"/>
  <c r="QKU22" i="28" s="1"/>
  <c r="QKO22" i="28" s="1"/>
  <c r="QKI22" i="28" s="1"/>
  <c r="QKC22" i="28" s="1"/>
  <c r="QJW22" i="28" s="1"/>
  <c r="QJQ22" i="28" s="1"/>
  <c r="QJK22" i="28" s="1"/>
  <c r="QJE22" i="28" s="1"/>
  <c r="QIY22" i="28" s="1"/>
  <c r="QIS22" i="28" s="1"/>
  <c r="QIM22" i="28" s="1"/>
  <c r="QIG22" i="28" s="1"/>
  <c r="QIA22" i="28" s="1"/>
  <c r="QHU22" i="28" s="1"/>
  <c r="QHO22" i="28" s="1"/>
  <c r="QHI22" i="28" s="1"/>
  <c r="QHC22" i="28" s="1"/>
  <c r="QGW22" i="28" s="1"/>
  <c r="QGQ22" i="28" s="1"/>
  <c r="QGK22" i="28" s="1"/>
  <c r="QGE22" i="28" s="1"/>
  <c r="QFY22" i="28" s="1"/>
  <c r="QFS22" i="28" s="1"/>
  <c r="QFM22" i="28" s="1"/>
  <c r="QFG22" i="28" s="1"/>
  <c r="QFA22" i="28" s="1"/>
  <c r="QEU22" i="28" s="1"/>
  <c r="QEO22" i="28" s="1"/>
  <c r="QEI22" i="28" s="1"/>
  <c r="QEC22" i="28" s="1"/>
  <c r="QDW22" i="28" s="1"/>
  <c r="QDQ22" i="28" s="1"/>
  <c r="QDK22" i="28" s="1"/>
  <c r="QDE22" i="28" s="1"/>
  <c r="QCY22" i="28" s="1"/>
  <c r="QCS22" i="28" s="1"/>
  <c r="QCM22" i="28" s="1"/>
  <c r="QCG22" i="28" s="1"/>
  <c r="QCA22" i="28" s="1"/>
  <c r="QBU22" i="28" s="1"/>
  <c r="QBO22" i="28" s="1"/>
  <c r="QBI22" i="28" s="1"/>
  <c r="QBC22" i="28" s="1"/>
  <c r="QAW22" i="28" s="1"/>
  <c r="QAQ22" i="28" s="1"/>
  <c r="QAK22" i="28" s="1"/>
  <c r="QAE22" i="28" s="1"/>
  <c r="PZY22" i="28" s="1"/>
  <c r="PZS22" i="28" s="1"/>
  <c r="PZM22" i="28" s="1"/>
  <c r="PZG22" i="28" s="1"/>
  <c r="PZA22" i="28" s="1"/>
  <c r="PYU22" i="28" s="1"/>
  <c r="PYO22" i="28" s="1"/>
  <c r="PYI22" i="28" s="1"/>
  <c r="PYC22" i="28" s="1"/>
  <c r="PXW22" i="28" s="1"/>
  <c r="PXQ22" i="28" s="1"/>
  <c r="PXK22" i="28" s="1"/>
  <c r="PXE22" i="28" s="1"/>
  <c r="PWY22" i="28" s="1"/>
  <c r="PWS22" i="28" s="1"/>
  <c r="PWM22" i="28" s="1"/>
  <c r="PWG22" i="28" s="1"/>
  <c r="PWA22" i="28" s="1"/>
  <c r="PVU22" i="28" s="1"/>
  <c r="PVO22" i="28" s="1"/>
  <c r="PVI22" i="28" s="1"/>
  <c r="PVC22" i="28" s="1"/>
  <c r="PUW22" i="28" s="1"/>
  <c r="PUQ22" i="28" s="1"/>
  <c r="PUK22" i="28" s="1"/>
  <c r="PUE22" i="28" s="1"/>
  <c r="PTY22" i="28" s="1"/>
  <c r="PTS22" i="28" s="1"/>
  <c r="PTM22" i="28" s="1"/>
  <c r="PTG22" i="28" s="1"/>
  <c r="PTA22" i="28" s="1"/>
  <c r="PSU22" i="28" s="1"/>
  <c r="PSO22" i="28" s="1"/>
  <c r="PSI22" i="28" s="1"/>
  <c r="PSC22" i="28" s="1"/>
  <c r="PRW22" i="28" s="1"/>
  <c r="PRQ22" i="28" s="1"/>
  <c r="PRK22" i="28" s="1"/>
  <c r="PRE22" i="28" s="1"/>
  <c r="PQY22" i="28" s="1"/>
  <c r="PQS22" i="28" s="1"/>
  <c r="PQM22" i="28" s="1"/>
  <c r="PQG22" i="28" s="1"/>
  <c r="PQA22" i="28" s="1"/>
  <c r="PPU22" i="28" s="1"/>
  <c r="PPO22" i="28" s="1"/>
  <c r="PPI22" i="28" s="1"/>
  <c r="PPC22" i="28" s="1"/>
  <c r="POW22" i="28" s="1"/>
  <c r="POQ22" i="28" s="1"/>
  <c r="POK22" i="28" s="1"/>
  <c r="POE22" i="28" s="1"/>
  <c r="PNY22" i="28" s="1"/>
  <c r="PNS22" i="28" s="1"/>
  <c r="PNM22" i="28" s="1"/>
  <c r="PNG22" i="28" s="1"/>
  <c r="PNA22" i="28" s="1"/>
  <c r="PMU22" i="28" s="1"/>
  <c r="PMO22" i="28" s="1"/>
  <c r="PMI22" i="28" s="1"/>
  <c r="PMC22" i="28" s="1"/>
  <c r="PLW22" i="28" s="1"/>
  <c r="PLQ22" i="28" s="1"/>
  <c r="PLK22" i="28" s="1"/>
  <c r="PLE22" i="28" s="1"/>
  <c r="PKY22" i="28" s="1"/>
  <c r="PKS22" i="28" s="1"/>
  <c r="PKM22" i="28" s="1"/>
  <c r="PKG22" i="28" s="1"/>
  <c r="PKA22" i="28" s="1"/>
  <c r="PJU22" i="28" s="1"/>
  <c r="PJO22" i="28" s="1"/>
  <c r="PJI22" i="28" s="1"/>
  <c r="PJC22" i="28" s="1"/>
  <c r="PIW22" i="28" s="1"/>
  <c r="PIQ22" i="28" s="1"/>
  <c r="PIK22" i="28" s="1"/>
  <c r="PIE22" i="28" s="1"/>
  <c r="PHY22" i="28" s="1"/>
  <c r="PHS22" i="28" s="1"/>
  <c r="PHM22" i="28" s="1"/>
  <c r="PHG22" i="28" s="1"/>
  <c r="PHA22" i="28" s="1"/>
  <c r="PGU22" i="28" s="1"/>
  <c r="PGO22" i="28" s="1"/>
  <c r="PGI22" i="28" s="1"/>
  <c r="PGC22" i="28" s="1"/>
  <c r="PFW22" i="28" s="1"/>
  <c r="PFQ22" i="28" s="1"/>
  <c r="PFK22" i="28" s="1"/>
  <c r="PFE22" i="28" s="1"/>
  <c r="PEY22" i="28" s="1"/>
  <c r="PES22" i="28" s="1"/>
  <c r="PEM22" i="28" s="1"/>
  <c r="PEG22" i="28" s="1"/>
  <c r="PEA22" i="28" s="1"/>
  <c r="PDU22" i="28" s="1"/>
  <c r="PDO22" i="28" s="1"/>
  <c r="PDI22" i="28" s="1"/>
  <c r="PDC22" i="28" s="1"/>
  <c r="PCW22" i="28" s="1"/>
  <c r="PCQ22" i="28" s="1"/>
  <c r="PCK22" i="28" s="1"/>
  <c r="PCE22" i="28" s="1"/>
  <c r="PBY22" i="28" s="1"/>
  <c r="PBS22" i="28" s="1"/>
  <c r="PBM22" i="28" s="1"/>
  <c r="PBG22" i="28" s="1"/>
  <c r="PBA22" i="28" s="1"/>
  <c r="PAU22" i="28" s="1"/>
  <c r="PAO22" i="28" s="1"/>
  <c r="PAI22" i="28" s="1"/>
  <c r="PAC22" i="28" s="1"/>
  <c r="OZW22" i="28" s="1"/>
  <c r="OZQ22" i="28" s="1"/>
  <c r="OZK22" i="28" s="1"/>
  <c r="OZE22" i="28" s="1"/>
  <c r="OYY22" i="28" s="1"/>
  <c r="OYS22" i="28" s="1"/>
  <c r="OYM22" i="28" s="1"/>
  <c r="OYG22" i="28" s="1"/>
  <c r="OYA22" i="28" s="1"/>
  <c r="OXU22" i="28" s="1"/>
  <c r="OXO22" i="28" s="1"/>
  <c r="OXI22" i="28" s="1"/>
  <c r="OXC22" i="28" s="1"/>
  <c r="OWW22" i="28" s="1"/>
  <c r="OWQ22" i="28" s="1"/>
  <c r="OWK22" i="28" s="1"/>
  <c r="OWE22" i="28" s="1"/>
  <c r="OVY22" i="28" s="1"/>
  <c r="OVS22" i="28" s="1"/>
  <c r="OVM22" i="28" s="1"/>
  <c r="OVG22" i="28" s="1"/>
  <c r="OVA22" i="28" s="1"/>
  <c r="OUU22" i="28" s="1"/>
  <c r="OUO22" i="28" s="1"/>
  <c r="OUI22" i="28" s="1"/>
  <c r="OUC22" i="28" s="1"/>
  <c r="OTW22" i="28" s="1"/>
  <c r="OTQ22" i="28" s="1"/>
  <c r="OTK22" i="28" s="1"/>
  <c r="OTE22" i="28" s="1"/>
  <c r="OSY22" i="28" s="1"/>
  <c r="OSS22" i="28" s="1"/>
  <c r="OSM22" i="28" s="1"/>
  <c r="OSG22" i="28" s="1"/>
  <c r="OSA22" i="28" s="1"/>
  <c r="ORU22" i="28" s="1"/>
  <c r="ORO22" i="28" s="1"/>
  <c r="ORI22" i="28" s="1"/>
  <c r="ORC22" i="28" s="1"/>
  <c r="OQW22" i="28" s="1"/>
  <c r="OQQ22" i="28" s="1"/>
  <c r="OQK22" i="28" s="1"/>
  <c r="OQE22" i="28" s="1"/>
  <c r="OPY22" i="28" s="1"/>
  <c r="OPS22" i="28" s="1"/>
  <c r="OPM22" i="28" s="1"/>
  <c r="OPG22" i="28" s="1"/>
  <c r="OPA22" i="28" s="1"/>
  <c r="OOU22" i="28" s="1"/>
  <c r="OOO22" i="28" s="1"/>
  <c r="OOI22" i="28" s="1"/>
  <c r="OOC22" i="28" s="1"/>
  <c r="ONW22" i="28" s="1"/>
  <c r="ONQ22" i="28" s="1"/>
  <c r="ONK22" i="28" s="1"/>
  <c r="ONE22" i="28" s="1"/>
  <c r="OMY22" i="28" s="1"/>
  <c r="OMS22" i="28" s="1"/>
  <c r="OMM22" i="28" s="1"/>
  <c r="OMG22" i="28" s="1"/>
  <c r="OMA22" i="28" s="1"/>
  <c r="OLU22" i="28" s="1"/>
  <c r="OLO22" i="28" s="1"/>
  <c r="OLI22" i="28" s="1"/>
  <c r="OLC22" i="28" s="1"/>
  <c r="OKW22" i="28" s="1"/>
  <c r="OKQ22" i="28" s="1"/>
  <c r="OKK22" i="28" s="1"/>
  <c r="OKE22" i="28" s="1"/>
  <c r="OJY22" i="28" s="1"/>
  <c r="OJS22" i="28" s="1"/>
  <c r="OJM22" i="28" s="1"/>
  <c r="OJG22" i="28" s="1"/>
  <c r="OJA22" i="28" s="1"/>
  <c r="OIU22" i="28" s="1"/>
  <c r="OIO22" i="28" s="1"/>
  <c r="OII22" i="28" s="1"/>
  <c r="OIC22" i="28" s="1"/>
  <c r="OHW22" i="28" s="1"/>
  <c r="OHQ22" i="28" s="1"/>
  <c r="OHK22" i="28" s="1"/>
  <c r="OHE22" i="28" s="1"/>
  <c r="OGY22" i="28" s="1"/>
  <c r="OGS22" i="28" s="1"/>
  <c r="OGM22" i="28" s="1"/>
  <c r="OGG22" i="28" s="1"/>
  <c r="OGA22" i="28" s="1"/>
  <c r="OFU22" i="28" s="1"/>
  <c r="OFO22" i="28" s="1"/>
  <c r="OFI22" i="28" s="1"/>
  <c r="OFC22" i="28" s="1"/>
  <c r="OEW22" i="28" s="1"/>
  <c r="OEQ22" i="28" s="1"/>
  <c r="OEK22" i="28" s="1"/>
  <c r="OEE22" i="28" s="1"/>
  <c r="ODY22" i="28" s="1"/>
  <c r="ODS22" i="28" s="1"/>
  <c r="ODM22" i="28" s="1"/>
  <c r="ODG22" i="28" s="1"/>
  <c r="ODA22" i="28" s="1"/>
  <c r="OCU22" i="28" s="1"/>
  <c r="OCO22" i="28" s="1"/>
  <c r="OCI22" i="28" s="1"/>
  <c r="OCC22" i="28" s="1"/>
  <c r="OBW22" i="28" s="1"/>
  <c r="OBQ22" i="28" s="1"/>
  <c r="OBK22" i="28" s="1"/>
  <c r="OBE22" i="28" s="1"/>
  <c r="OAY22" i="28" s="1"/>
  <c r="OAS22" i="28" s="1"/>
  <c r="OAM22" i="28" s="1"/>
  <c r="OAG22" i="28" s="1"/>
  <c r="OAA22" i="28" s="1"/>
  <c r="NZU22" i="28" s="1"/>
  <c r="NZO22" i="28" s="1"/>
  <c r="NZI22" i="28" s="1"/>
  <c r="NZC22" i="28" s="1"/>
  <c r="NYW22" i="28" s="1"/>
  <c r="NYQ22" i="28" s="1"/>
  <c r="NYK22" i="28" s="1"/>
  <c r="NYE22" i="28" s="1"/>
  <c r="NXY22" i="28" s="1"/>
  <c r="NXS22" i="28" s="1"/>
  <c r="NXM22" i="28" s="1"/>
  <c r="NXG22" i="28" s="1"/>
  <c r="NXA22" i="28" s="1"/>
  <c r="NWU22" i="28" s="1"/>
  <c r="NWO22" i="28" s="1"/>
  <c r="NWI22" i="28" s="1"/>
  <c r="NWC22" i="28" s="1"/>
  <c r="NVW22" i="28" s="1"/>
  <c r="NVQ22" i="28" s="1"/>
  <c r="NVK22" i="28" s="1"/>
  <c r="NVE22" i="28" s="1"/>
  <c r="NUY22" i="28" s="1"/>
  <c r="NUS22" i="28" s="1"/>
  <c r="NUM22" i="28" s="1"/>
  <c r="NUG22" i="28" s="1"/>
  <c r="NUA22" i="28" s="1"/>
  <c r="NTU22" i="28" s="1"/>
  <c r="NTO22" i="28" s="1"/>
  <c r="NTI22" i="28" s="1"/>
  <c r="NTC22" i="28" s="1"/>
  <c r="NSW22" i="28" s="1"/>
  <c r="NSQ22" i="28" s="1"/>
  <c r="NSK22" i="28" s="1"/>
  <c r="NSE22" i="28" s="1"/>
  <c r="NRY22" i="28" s="1"/>
  <c r="NRS22" i="28" s="1"/>
  <c r="NRM22" i="28" s="1"/>
  <c r="NRG22" i="28" s="1"/>
  <c r="NRA22" i="28" s="1"/>
  <c r="NQU22" i="28" s="1"/>
  <c r="NQO22" i="28" s="1"/>
  <c r="NQI22" i="28" s="1"/>
  <c r="NQC22" i="28" s="1"/>
  <c r="NPW22" i="28" s="1"/>
  <c r="NPQ22" i="28" s="1"/>
  <c r="NPK22" i="28" s="1"/>
  <c r="NPE22" i="28" s="1"/>
  <c r="NOY22" i="28" s="1"/>
  <c r="NOS22" i="28" s="1"/>
  <c r="NOM22" i="28" s="1"/>
  <c r="NOG22" i="28" s="1"/>
  <c r="NOA22" i="28" s="1"/>
  <c r="NNU22" i="28" s="1"/>
  <c r="NNO22" i="28" s="1"/>
  <c r="NNI22" i="28" s="1"/>
  <c r="NNC22" i="28" s="1"/>
  <c r="NMW22" i="28" s="1"/>
  <c r="NMQ22" i="28" s="1"/>
  <c r="NMK22" i="28" s="1"/>
  <c r="NME22" i="28" s="1"/>
  <c r="NLY22" i="28" s="1"/>
  <c r="NLS22" i="28" s="1"/>
  <c r="NLM22" i="28" s="1"/>
  <c r="NLG22" i="28" s="1"/>
  <c r="NLA22" i="28" s="1"/>
  <c r="NKU22" i="28" s="1"/>
  <c r="NKO22" i="28" s="1"/>
  <c r="NKI22" i="28" s="1"/>
  <c r="NKC22" i="28" s="1"/>
  <c r="NJW22" i="28" s="1"/>
  <c r="NJQ22" i="28" s="1"/>
  <c r="NJK22" i="28" s="1"/>
  <c r="NJE22" i="28" s="1"/>
  <c r="NIY22" i="28" s="1"/>
  <c r="NIS22" i="28" s="1"/>
  <c r="NIM22" i="28" s="1"/>
  <c r="NIG22" i="28" s="1"/>
  <c r="NIA22" i="28" s="1"/>
  <c r="NHU22" i="28" s="1"/>
  <c r="NHO22" i="28" s="1"/>
  <c r="NHI22" i="28" s="1"/>
  <c r="NHC22" i="28" s="1"/>
  <c r="NGW22" i="28" s="1"/>
  <c r="NGQ22" i="28" s="1"/>
  <c r="NGK22" i="28" s="1"/>
  <c r="NGE22" i="28" s="1"/>
  <c r="NFY22" i="28" s="1"/>
  <c r="NFS22" i="28" s="1"/>
  <c r="NFM22" i="28" s="1"/>
  <c r="NFG22" i="28" s="1"/>
  <c r="NFA22" i="28" s="1"/>
  <c r="NEU22" i="28" s="1"/>
  <c r="NEO22" i="28" s="1"/>
  <c r="NEI22" i="28" s="1"/>
  <c r="NEC22" i="28" s="1"/>
  <c r="NDW22" i="28" s="1"/>
  <c r="NDQ22" i="28" s="1"/>
  <c r="NDK22" i="28" s="1"/>
  <c r="NDE22" i="28" s="1"/>
  <c r="NCY22" i="28" s="1"/>
  <c r="NCS22" i="28" s="1"/>
  <c r="NCM22" i="28" s="1"/>
  <c r="NCG22" i="28" s="1"/>
  <c r="NCA22" i="28" s="1"/>
  <c r="NBU22" i="28" s="1"/>
  <c r="NBO22" i="28" s="1"/>
  <c r="NBI22" i="28" s="1"/>
  <c r="NBC22" i="28" s="1"/>
  <c r="NAW22" i="28" s="1"/>
  <c r="NAQ22" i="28" s="1"/>
  <c r="NAK22" i="28" s="1"/>
  <c r="NAE22" i="28" s="1"/>
  <c r="MZY22" i="28" s="1"/>
  <c r="MZS22" i="28" s="1"/>
  <c r="MZM22" i="28" s="1"/>
  <c r="MZG22" i="28" s="1"/>
  <c r="MZA22" i="28" s="1"/>
  <c r="MYU22" i="28" s="1"/>
  <c r="MYO22" i="28" s="1"/>
  <c r="MYI22" i="28" s="1"/>
  <c r="MYC22" i="28" s="1"/>
  <c r="MXW22" i="28" s="1"/>
  <c r="MXQ22" i="28" s="1"/>
  <c r="MXK22" i="28" s="1"/>
  <c r="MXE22" i="28" s="1"/>
  <c r="MWY22" i="28" s="1"/>
  <c r="MWS22" i="28" s="1"/>
  <c r="MWM22" i="28" s="1"/>
  <c r="MWG22" i="28" s="1"/>
  <c r="MWA22" i="28" s="1"/>
  <c r="MVU22" i="28" s="1"/>
  <c r="MVO22" i="28" s="1"/>
  <c r="MVI22" i="28" s="1"/>
  <c r="MVC22" i="28" s="1"/>
  <c r="MUW22" i="28" s="1"/>
  <c r="MUQ22" i="28" s="1"/>
  <c r="MUK22" i="28" s="1"/>
  <c r="MUE22" i="28" s="1"/>
  <c r="MTY22" i="28" s="1"/>
  <c r="MTS22" i="28" s="1"/>
  <c r="MTM22" i="28" s="1"/>
  <c r="MTG22" i="28" s="1"/>
  <c r="MTA22" i="28" s="1"/>
  <c r="MSU22" i="28" s="1"/>
  <c r="MSO22" i="28" s="1"/>
  <c r="MSI22" i="28" s="1"/>
  <c r="MSC22" i="28" s="1"/>
  <c r="MRW22" i="28" s="1"/>
  <c r="MRQ22" i="28" s="1"/>
  <c r="MRK22" i="28" s="1"/>
  <c r="MRE22" i="28" s="1"/>
  <c r="MQY22" i="28" s="1"/>
  <c r="MQS22" i="28" s="1"/>
  <c r="MQM22" i="28" s="1"/>
  <c r="MQG22" i="28" s="1"/>
  <c r="MQA22" i="28" s="1"/>
  <c r="MPU22" i="28" s="1"/>
  <c r="MPO22" i="28" s="1"/>
  <c r="MPI22" i="28" s="1"/>
  <c r="MPC22" i="28" s="1"/>
  <c r="MOW22" i="28" s="1"/>
  <c r="MOQ22" i="28" s="1"/>
  <c r="MOK22" i="28" s="1"/>
  <c r="MOE22" i="28" s="1"/>
  <c r="MNY22" i="28" s="1"/>
  <c r="MNS22" i="28" s="1"/>
  <c r="MNM22" i="28" s="1"/>
  <c r="MNG22" i="28" s="1"/>
  <c r="MNA22" i="28" s="1"/>
  <c r="MMU22" i="28" s="1"/>
  <c r="MMO22" i="28" s="1"/>
  <c r="MMI22" i="28" s="1"/>
  <c r="MMC22" i="28" s="1"/>
  <c r="MLW22" i="28" s="1"/>
  <c r="MLQ22" i="28" s="1"/>
  <c r="MLK22" i="28" s="1"/>
  <c r="MLE22" i="28" s="1"/>
  <c r="MKY22" i="28" s="1"/>
  <c r="MKS22" i="28" s="1"/>
  <c r="MKM22" i="28" s="1"/>
  <c r="MKG22" i="28" s="1"/>
  <c r="MKA22" i="28" s="1"/>
  <c r="MJU22" i="28" s="1"/>
  <c r="MJO22" i="28" s="1"/>
  <c r="MJI22" i="28" s="1"/>
  <c r="MJC22" i="28" s="1"/>
  <c r="MIW22" i="28" s="1"/>
  <c r="MIQ22" i="28" s="1"/>
  <c r="MIK22" i="28" s="1"/>
  <c r="MIE22" i="28" s="1"/>
  <c r="MHY22" i="28" s="1"/>
  <c r="MHS22" i="28" s="1"/>
  <c r="MHM22" i="28" s="1"/>
  <c r="MHG22" i="28" s="1"/>
  <c r="MHA22" i="28" s="1"/>
  <c r="MGU22" i="28" s="1"/>
  <c r="MGO22" i="28" s="1"/>
  <c r="MGI22" i="28" s="1"/>
  <c r="MGC22" i="28" s="1"/>
  <c r="MFW22" i="28" s="1"/>
  <c r="MFQ22" i="28" s="1"/>
  <c r="MFK22" i="28" s="1"/>
  <c r="MFE22" i="28" s="1"/>
  <c r="MEY22" i="28" s="1"/>
  <c r="MES22" i="28" s="1"/>
  <c r="MEM22" i="28" s="1"/>
  <c r="MEG22" i="28" s="1"/>
  <c r="MEA22" i="28" s="1"/>
  <c r="MDU22" i="28" s="1"/>
  <c r="MDO22" i="28" s="1"/>
  <c r="MDI22" i="28" s="1"/>
  <c r="MDC22" i="28" s="1"/>
  <c r="MCW22" i="28" s="1"/>
  <c r="MCQ22" i="28" s="1"/>
  <c r="MCK22" i="28" s="1"/>
  <c r="MCE22" i="28" s="1"/>
  <c r="MBY22" i="28" s="1"/>
  <c r="MBS22" i="28" s="1"/>
  <c r="MBM22" i="28" s="1"/>
  <c r="MBG22" i="28" s="1"/>
  <c r="MBA22" i="28" s="1"/>
  <c r="MAU22" i="28" s="1"/>
  <c r="MAO22" i="28" s="1"/>
  <c r="MAI22" i="28" s="1"/>
  <c r="MAC22" i="28" s="1"/>
  <c r="LZW22" i="28" s="1"/>
  <c r="LZQ22" i="28" s="1"/>
  <c r="LZK22" i="28" s="1"/>
  <c r="LZE22" i="28" s="1"/>
  <c r="LYY22" i="28" s="1"/>
  <c r="LYS22" i="28" s="1"/>
  <c r="LYM22" i="28" s="1"/>
  <c r="LYG22" i="28" s="1"/>
  <c r="LYA22" i="28" s="1"/>
  <c r="LXU22" i="28" s="1"/>
  <c r="LXO22" i="28" s="1"/>
  <c r="LXI22" i="28" s="1"/>
  <c r="LXC22" i="28" s="1"/>
  <c r="LWW22" i="28" s="1"/>
  <c r="LWQ22" i="28" s="1"/>
  <c r="LWK22" i="28" s="1"/>
  <c r="LWE22" i="28" s="1"/>
  <c r="LVY22" i="28" s="1"/>
  <c r="LVS22" i="28" s="1"/>
  <c r="LVM22" i="28" s="1"/>
  <c r="LVG22" i="28" s="1"/>
  <c r="LVA22" i="28" s="1"/>
  <c r="LUU22" i="28" s="1"/>
  <c r="LUO22" i="28" s="1"/>
  <c r="LUI22" i="28" s="1"/>
  <c r="LUC22" i="28" s="1"/>
  <c r="LTW22" i="28" s="1"/>
  <c r="LTQ22" i="28" s="1"/>
  <c r="LTK22" i="28" s="1"/>
  <c r="LTE22" i="28" s="1"/>
  <c r="LSY22" i="28" s="1"/>
  <c r="LSS22" i="28" s="1"/>
  <c r="LSM22" i="28" s="1"/>
  <c r="LSG22" i="28" s="1"/>
  <c r="LSA22" i="28" s="1"/>
  <c r="LRU22" i="28" s="1"/>
  <c r="LRO22" i="28" s="1"/>
  <c r="LRI22" i="28" s="1"/>
  <c r="LRC22" i="28" s="1"/>
  <c r="LQW22" i="28" s="1"/>
  <c r="LQQ22" i="28" s="1"/>
  <c r="LQK22" i="28" s="1"/>
  <c r="LQE22" i="28" s="1"/>
  <c r="LPY22" i="28" s="1"/>
  <c r="LPS22" i="28" s="1"/>
  <c r="LPM22" i="28" s="1"/>
  <c r="LPG22" i="28" s="1"/>
  <c r="LPA22" i="28" s="1"/>
  <c r="LOU22" i="28" s="1"/>
  <c r="LOO22" i="28" s="1"/>
  <c r="LOI22" i="28" s="1"/>
  <c r="LOC22" i="28" s="1"/>
  <c r="LNW22" i="28" s="1"/>
  <c r="LNQ22" i="28" s="1"/>
  <c r="LNK22" i="28" s="1"/>
  <c r="LNE22" i="28" s="1"/>
  <c r="LMY22" i="28" s="1"/>
  <c r="LMS22" i="28" s="1"/>
  <c r="LMM22" i="28" s="1"/>
  <c r="LMG22" i="28" s="1"/>
  <c r="LMA22" i="28" s="1"/>
  <c r="LLU22" i="28" s="1"/>
  <c r="LLO22" i="28" s="1"/>
  <c r="LLI22" i="28" s="1"/>
  <c r="LLC22" i="28" s="1"/>
  <c r="LKW22" i="28" s="1"/>
  <c r="LKQ22" i="28" s="1"/>
  <c r="LKK22" i="28" s="1"/>
  <c r="LKE22" i="28" s="1"/>
  <c r="LJY22" i="28" s="1"/>
  <c r="LJS22" i="28" s="1"/>
  <c r="LJM22" i="28" s="1"/>
  <c r="LJG22" i="28" s="1"/>
  <c r="LJA22" i="28" s="1"/>
  <c r="LIU22" i="28" s="1"/>
  <c r="LIO22" i="28" s="1"/>
  <c r="LII22" i="28" s="1"/>
  <c r="LIC22" i="28" s="1"/>
  <c r="LHW22" i="28" s="1"/>
  <c r="LHQ22" i="28" s="1"/>
  <c r="LHK22" i="28" s="1"/>
  <c r="LHE22" i="28" s="1"/>
  <c r="LGY22" i="28" s="1"/>
  <c r="LGS22" i="28" s="1"/>
  <c r="LGM22" i="28" s="1"/>
  <c r="LGG22" i="28" s="1"/>
  <c r="LGA22" i="28" s="1"/>
  <c r="LFU22" i="28" s="1"/>
  <c r="LFO22" i="28" s="1"/>
  <c r="LFI22" i="28" s="1"/>
  <c r="LFC22" i="28" s="1"/>
  <c r="LEW22" i="28" s="1"/>
  <c r="LEQ22" i="28" s="1"/>
  <c r="LEK22" i="28" s="1"/>
  <c r="LEE22" i="28" s="1"/>
  <c r="LDY22" i="28" s="1"/>
  <c r="LDS22" i="28" s="1"/>
  <c r="LDM22" i="28" s="1"/>
  <c r="LDG22" i="28" s="1"/>
  <c r="LDA22" i="28" s="1"/>
  <c r="LCU22" i="28" s="1"/>
  <c r="LCO22" i="28" s="1"/>
  <c r="LCI22" i="28" s="1"/>
  <c r="LCC22" i="28" s="1"/>
  <c r="LBW22" i="28" s="1"/>
  <c r="LBQ22" i="28" s="1"/>
  <c r="LBK22" i="28" s="1"/>
  <c r="LBE22" i="28" s="1"/>
  <c r="LAY22" i="28" s="1"/>
  <c r="LAS22" i="28" s="1"/>
  <c r="LAM22" i="28" s="1"/>
  <c r="LAG22" i="28" s="1"/>
  <c r="LAA22" i="28" s="1"/>
  <c r="KZU22" i="28" s="1"/>
  <c r="KZO22" i="28" s="1"/>
  <c r="KZI22" i="28" s="1"/>
  <c r="KZC22" i="28" s="1"/>
  <c r="KYW22" i="28" s="1"/>
  <c r="KYQ22" i="28" s="1"/>
  <c r="KYK22" i="28" s="1"/>
  <c r="KYE22" i="28" s="1"/>
  <c r="KXY22" i="28" s="1"/>
  <c r="KXS22" i="28" s="1"/>
  <c r="KXM22" i="28" s="1"/>
  <c r="KXG22" i="28" s="1"/>
  <c r="KXA22" i="28" s="1"/>
  <c r="KWU22" i="28" s="1"/>
  <c r="KWO22" i="28" s="1"/>
  <c r="KWI22" i="28" s="1"/>
  <c r="KWC22" i="28" s="1"/>
  <c r="KVW22" i="28" s="1"/>
  <c r="KVQ22" i="28" s="1"/>
  <c r="KVK22" i="28" s="1"/>
  <c r="KVE22" i="28" s="1"/>
  <c r="KUY22" i="28" s="1"/>
  <c r="KUS22" i="28" s="1"/>
  <c r="KUM22" i="28" s="1"/>
  <c r="KUG22" i="28" s="1"/>
  <c r="KUA22" i="28" s="1"/>
  <c r="KTU22" i="28" s="1"/>
  <c r="KTO22" i="28" s="1"/>
  <c r="KTI22" i="28" s="1"/>
  <c r="KTC22" i="28" s="1"/>
  <c r="KSW22" i="28" s="1"/>
  <c r="KSQ22" i="28" s="1"/>
  <c r="KSK22" i="28" s="1"/>
  <c r="KSE22" i="28" s="1"/>
  <c r="KRY22" i="28" s="1"/>
  <c r="KRS22" i="28" s="1"/>
  <c r="KRM22" i="28" s="1"/>
  <c r="KRG22" i="28" s="1"/>
  <c r="KRA22" i="28" s="1"/>
  <c r="KQU22" i="28" s="1"/>
  <c r="KQO22" i="28" s="1"/>
  <c r="KQI22" i="28" s="1"/>
  <c r="KQC22" i="28" s="1"/>
  <c r="KPW22" i="28" s="1"/>
  <c r="KPQ22" i="28" s="1"/>
  <c r="KPK22" i="28" s="1"/>
  <c r="KPE22" i="28" s="1"/>
  <c r="KOY22" i="28" s="1"/>
  <c r="KOS22" i="28" s="1"/>
  <c r="KOM22" i="28" s="1"/>
  <c r="KOG22" i="28" s="1"/>
  <c r="KOA22" i="28" s="1"/>
  <c r="KNU22" i="28" s="1"/>
  <c r="KNO22" i="28" s="1"/>
  <c r="KNI22" i="28" s="1"/>
  <c r="KNC22" i="28" s="1"/>
  <c r="KMW22" i="28" s="1"/>
  <c r="KMQ22" i="28" s="1"/>
  <c r="KMK22" i="28" s="1"/>
  <c r="KME22" i="28" s="1"/>
  <c r="KLY22" i="28" s="1"/>
  <c r="KLS22" i="28" s="1"/>
  <c r="KLM22" i="28" s="1"/>
  <c r="KLG22" i="28" s="1"/>
  <c r="KLA22" i="28" s="1"/>
  <c r="KKU22" i="28" s="1"/>
  <c r="KKO22" i="28" s="1"/>
  <c r="KKI22" i="28" s="1"/>
  <c r="KKC22" i="28" s="1"/>
  <c r="KJW22" i="28" s="1"/>
  <c r="KJQ22" i="28" s="1"/>
  <c r="KJK22" i="28" s="1"/>
  <c r="KJE22" i="28" s="1"/>
  <c r="KIY22" i="28" s="1"/>
  <c r="KIS22" i="28" s="1"/>
  <c r="KIM22" i="28" s="1"/>
  <c r="KIG22" i="28" s="1"/>
  <c r="KIA22" i="28" s="1"/>
  <c r="KHU22" i="28" s="1"/>
  <c r="KHO22" i="28" s="1"/>
  <c r="KHI22" i="28" s="1"/>
  <c r="KHC22" i="28" s="1"/>
  <c r="KGW22" i="28" s="1"/>
  <c r="KGQ22" i="28" s="1"/>
  <c r="KGK22" i="28" s="1"/>
  <c r="KGE22" i="28" s="1"/>
  <c r="KFY22" i="28" s="1"/>
  <c r="KFS22" i="28" s="1"/>
  <c r="KFM22" i="28" s="1"/>
  <c r="KFG22" i="28" s="1"/>
  <c r="KFA22" i="28" s="1"/>
  <c r="KEU22" i="28" s="1"/>
  <c r="KEO22" i="28" s="1"/>
  <c r="KEI22" i="28" s="1"/>
  <c r="KEC22" i="28" s="1"/>
  <c r="KDW22" i="28" s="1"/>
  <c r="KDQ22" i="28" s="1"/>
  <c r="KDK22" i="28" s="1"/>
  <c r="KDE22" i="28" s="1"/>
  <c r="KCY22" i="28" s="1"/>
  <c r="KCS22" i="28" s="1"/>
  <c r="KCM22" i="28" s="1"/>
  <c r="KCG22" i="28" s="1"/>
  <c r="KCA22" i="28" s="1"/>
  <c r="KBU22" i="28" s="1"/>
  <c r="KBO22" i="28" s="1"/>
  <c r="KBI22" i="28" s="1"/>
  <c r="KBC22" i="28" s="1"/>
  <c r="KAW22" i="28" s="1"/>
  <c r="KAQ22" i="28" s="1"/>
  <c r="KAK22" i="28" s="1"/>
  <c r="KAE22" i="28" s="1"/>
  <c r="JZY22" i="28" s="1"/>
  <c r="JZS22" i="28" s="1"/>
  <c r="JZM22" i="28" s="1"/>
  <c r="JZG22" i="28" s="1"/>
  <c r="JZA22" i="28" s="1"/>
  <c r="JYU22" i="28" s="1"/>
  <c r="JYO22" i="28" s="1"/>
  <c r="JYI22" i="28" s="1"/>
  <c r="JYC22" i="28" s="1"/>
  <c r="JXW22" i="28" s="1"/>
  <c r="JXQ22" i="28" s="1"/>
  <c r="JXK22" i="28" s="1"/>
  <c r="JXE22" i="28" s="1"/>
  <c r="JWY22" i="28" s="1"/>
  <c r="JWS22" i="28" s="1"/>
  <c r="JWM22" i="28" s="1"/>
  <c r="JWG22" i="28" s="1"/>
  <c r="JWA22" i="28" s="1"/>
  <c r="JVU22" i="28" s="1"/>
  <c r="JVO22" i="28" s="1"/>
  <c r="JVI22" i="28" s="1"/>
  <c r="JVC22" i="28" s="1"/>
  <c r="JUW22" i="28" s="1"/>
  <c r="JUQ22" i="28" s="1"/>
  <c r="JUK22" i="28" s="1"/>
  <c r="JUE22" i="28" s="1"/>
  <c r="JTY22" i="28" s="1"/>
  <c r="JTS22" i="28" s="1"/>
  <c r="JTM22" i="28" s="1"/>
  <c r="JTG22" i="28" s="1"/>
  <c r="JTA22" i="28" s="1"/>
  <c r="JSU22" i="28" s="1"/>
  <c r="JSO22" i="28" s="1"/>
  <c r="JSI22" i="28" s="1"/>
  <c r="JSC22" i="28" s="1"/>
  <c r="JRW22" i="28" s="1"/>
  <c r="JRQ22" i="28" s="1"/>
  <c r="JRK22" i="28" s="1"/>
  <c r="JRE22" i="28" s="1"/>
  <c r="JQY22" i="28" s="1"/>
  <c r="JQS22" i="28" s="1"/>
  <c r="JQM22" i="28" s="1"/>
  <c r="JQG22" i="28" s="1"/>
  <c r="JQA22" i="28" s="1"/>
  <c r="JPU22" i="28" s="1"/>
  <c r="JPO22" i="28" s="1"/>
  <c r="JPI22" i="28" s="1"/>
  <c r="JPC22" i="28" s="1"/>
  <c r="JOW22" i="28" s="1"/>
  <c r="JOQ22" i="28" s="1"/>
  <c r="JOK22" i="28" s="1"/>
  <c r="JOE22" i="28" s="1"/>
  <c r="JNY22" i="28" s="1"/>
  <c r="JNS22" i="28" s="1"/>
  <c r="JNM22" i="28" s="1"/>
  <c r="JNG22" i="28" s="1"/>
  <c r="JNA22" i="28" s="1"/>
  <c r="JMU22" i="28" s="1"/>
  <c r="JMO22" i="28" s="1"/>
  <c r="JMI22" i="28" s="1"/>
  <c r="JMC22" i="28" s="1"/>
  <c r="JLW22" i="28" s="1"/>
  <c r="JLQ22" i="28" s="1"/>
  <c r="JLK22" i="28" s="1"/>
  <c r="JLE22" i="28" s="1"/>
  <c r="JKY22" i="28" s="1"/>
  <c r="JKS22" i="28" s="1"/>
  <c r="JKM22" i="28" s="1"/>
  <c r="JKG22" i="28" s="1"/>
  <c r="JKA22" i="28" s="1"/>
  <c r="JJU22" i="28" s="1"/>
  <c r="JJO22" i="28" s="1"/>
  <c r="JJI22" i="28" s="1"/>
  <c r="JJC22" i="28" s="1"/>
  <c r="JIW22" i="28" s="1"/>
  <c r="JIQ22" i="28" s="1"/>
  <c r="JIK22" i="28" s="1"/>
  <c r="JIE22" i="28" s="1"/>
  <c r="JHY22" i="28" s="1"/>
  <c r="JHS22" i="28" s="1"/>
  <c r="JHM22" i="28" s="1"/>
  <c r="JHG22" i="28" s="1"/>
  <c r="JHA22" i="28" s="1"/>
  <c r="JGU22" i="28" s="1"/>
  <c r="JGO22" i="28" s="1"/>
  <c r="JGI22" i="28" s="1"/>
  <c r="JGC22" i="28" s="1"/>
  <c r="JFW22" i="28" s="1"/>
  <c r="JFQ22" i="28" s="1"/>
  <c r="JFK22" i="28" s="1"/>
  <c r="JFE22" i="28" s="1"/>
  <c r="JEY22" i="28" s="1"/>
  <c r="JES22" i="28" s="1"/>
  <c r="JEM22" i="28" s="1"/>
  <c r="JEG22" i="28" s="1"/>
  <c r="JEA22" i="28" s="1"/>
  <c r="JDU22" i="28" s="1"/>
  <c r="JDO22" i="28" s="1"/>
  <c r="JDI22" i="28" s="1"/>
  <c r="JDC22" i="28" s="1"/>
  <c r="JCW22" i="28" s="1"/>
  <c r="JCQ22" i="28" s="1"/>
  <c r="JCK22" i="28" s="1"/>
  <c r="JCE22" i="28" s="1"/>
  <c r="JBY22" i="28" s="1"/>
  <c r="JBS22" i="28" s="1"/>
  <c r="JBM22" i="28" s="1"/>
  <c r="JBG22" i="28" s="1"/>
  <c r="JBA22" i="28" s="1"/>
  <c r="JAU22" i="28" s="1"/>
  <c r="JAO22" i="28" s="1"/>
  <c r="JAI22" i="28" s="1"/>
  <c r="JAC22" i="28" s="1"/>
  <c r="IZW22" i="28" s="1"/>
  <c r="IZQ22" i="28" s="1"/>
  <c r="IZK22" i="28" s="1"/>
  <c r="IZE22" i="28" s="1"/>
  <c r="IYY22" i="28" s="1"/>
  <c r="IYS22" i="28" s="1"/>
  <c r="IYM22" i="28" s="1"/>
  <c r="IYG22" i="28" s="1"/>
  <c r="IYA22" i="28" s="1"/>
  <c r="IXU22" i="28" s="1"/>
  <c r="IXO22" i="28" s="1"/>
  <c r="IXI22" i="28" s="1"/>
  <c r="IXC22" i="28" s="1"/>
  <c r="IWW22" i="28" s="1"/>
  <c r="IWQ22" i="28" s="1"/>
  <c r="IWK22" i="28" s="1"/>
  <c r="IWE22" i="28" s="1"/>
  <c r="IVY22" i="28" s="1"/>
  <c r="IVS22" i="28" s="1"/>
  <c r="IVM22" i="28" s="1"/>
  <c r="IVG22" i="28" s="1"/>
  <c r="IVA22" i="28" s="1"/>
  <c r="IUU22" i="28" s="1"/>
  <c r="IUO22" i="28" s="1"/>
  <c r="IUI22" i="28" s="1"/>
  <c r="IUC22" i="28" s="1"/>
  <c r="ITW22" i="28" s="1"/>
  <c r="ITQ22" i="28" s="1"/>
  <c r="ITK22" i="28" s="1"/>
  <c r="ITE22" i="28" s="1"/>
  <c r="ISY22" i="28" s="1"/>
  <c r="ISS22" i="28" s="1"/>
  <c r="ISM22" i="28" s="1"/>
  <c r="ISG22" i="28" s="1"/>
  <c r="ISA22" i="28" s="1"/>
  <c r="IRU22" i="28" s="1"/>
  <c r="IRO22" i="28" s="1"/>
  <c r="IRI22" i="28" s="1"/>
  <c r="IRC22" i="28" s="1"/>
  <c r="IQW22" i="28" s="1"/>
  <c r="IQQ22" i="28" s="1"/>
  <c r="IQK22" i="28" s="1"/>
  <c r="IQE22" i="28" s="1"/>
  <c r="IPY22" i="28" s="1"/>
  <c r="IPS22" i="28" s="1"/>
  <c r="IPM22" i="28" s="1"/>
  <c r="IPG22" i="28" s="1"/>
  <c r="IPA22" i="28" s="1"/>
  <c r="IOU22" i="28" s="1"/>
  <c r="IOO22" i="28" s="1"/>
  <c r="IOI22" i="28" s="1"/>
  <c r="IOC22" i="28" s="1"/>
  <c r="INW22" i="28" s="1"/>
  <c r="INQ22" i="28" s="1"/>
  <c r="INK22" i="28" s="1"/>
  <c r="INE22" i="28" s="1"/>
  <c r="IMY22" i="28" s="1"/>
  <c r="IMS22" i="28" s="1"/>
  <c r="IMM22" i="28" s="1"/>
  <c r="IMG22" i="28" s="1"/>
  <c r="IMA22" i="28" s="1"/>
  <c r="ILU22" i="28" s="1"/>
  <c r="ILO22" i="28" s="1"/>
  <c r="ILI22" i="28" s="1"/>
  <c r="ILC22" i="28" s="1"/>
  <c r="IKW22" i="28" s="1"/>
  <c r="IKQ22" i="28" s="1"/>
  <c r="IKK22" i="28" s="1"/>
  <c r="IKE22" i="28" s="1"/>
  <c r="IJY22" i="28" s="1"/>
  <c r="IJS22" i="28" s="1"/>
  <c r="IJM22" i="28" s="1"/>
  <c r="IJG22" i="28" s="1"/>
  <c r="IJA22" i="28" s="1"/>
  <c r="IIU22" i="28" s="1"/>
  <c r="IIO22" i="28" s="1"/>
  <c r="III22" i="28" s="1"/>
  <c r="IIC22" i="28" s="1"/>
  <c r="IHW22" i="28" s="1"/>
  <c r="IHQ22" i="28" s="1"/>
  <c r="IHK22" i="28" s="1"/>
  <c r="IHE22" i="28" s="1"/>
  <c r="IGY22" i="28" s="1"/>
  <c r="IGS22" i="28" s="1"/>
  <c r="IGM22" i="28" s="1"/>
  <c r="IGG22" i="28" s="1"/>
  <c r="IGA22" i="28" s="1"/>
  <c r="IFU22" i="28" s="1"/>
  <c r="IFO22" i="28" s="1"/>
  <c r="IFI22" i="28" s="1"/>
  <c r="IFC22" i="28" s="1"/>
  <c r="IEW22" i="28" s="1"/>
  <c r="IEQ22" i="28" s="1"/>
  <c r="IEK22" i="28" s="1"/>
  <c r="IEE22" i="28" s="1"/>
  <c r="IDY22" i="28" s="1"/>
  <c r="IDS22" i="28" s="1"/>
  <c r="IDM22" i="28" s="1"/>
  <c r="IDG22" i="28" s="1"/>
  <c r="IDA22" i="28" s="1"/>
  <c r="ICU22" i="28" s="1"/>
  <c r="ICO22" i="28" s="1"/>
  <c r="ICI22" i="28" s="1"/>
  <c r="ICC22" i="28" s="1"/>
  <c r="IBW22" i="28" s="1"/>
  <c r="IBQ22" i="28" s="1"/>
  <c r="IBK22" i="28" s="1"/>
  <c r="IBE22" i="28" s="1"/>
  <c r="IAY22" i="28" s="1"/>
  <c r="IAS22" i="28" s="1"/>
  <c r="IAM22" i="28" s="1"/>
  <c r="IAG22" i="28" s="1"/>
  <c r="IAA22" i="28" s="1"/>
  <c r="HZU22" i="28" s="1"/>
  <c r="HZO22" i="28" s="1"/>
  <c r="HZI22" i="28" s="1"/>
  <c r="HZC22" i="28" s="1"/>
  <c r="HYW22" i="28" s="1"/>
  <c r="HYQ22" i="28" s="1"/>
  <c r="HYK22" i="28" s="1"/>
  <c r="HYE22" i="28" s="1"/>
  <c r="HXY22" i="28" s="1"/>
  <c r="HXS22" i="28" s="1"/>
  <c r="HXM22" i="28" s="1"/>
  <c r="HXG22" i="28" s="1"/>
  <c r="HXA22" i="28" s="1"/>
  <c r="HWU22" i="28" s="1"/>
  <c r="HWO22" i="28" s="1"/>
  <c r="HWI22" i="28" s="1"/>
  <c r="HWC22" i="28" s="1"/>
  <c r="HVW22" i="28" s="1"/>
  <c r="HVQ22" i="28" s="1"/>
  <c r="HVK22" i="28" s="1"/>
  <c r="HVE22" i="28" s="1"/>
  <c r="HUY22" i="28" s="1"/>
  <c r="HUS22" i="28" s="1"/>
  <c r="HUM22" i="28" s="1"/>
  <c r="HUG22" i="28" s="1"/>
  <c r="HUA22" i="28" s="1"/>
  <c r="HTU22" i="28" s="1"/>
  <c r="HTO22" i="28" s="1"/>
  <c r="HTI22" i="28" s="1"/>
  <c r="HTC22" i="28" s="1"/>
  <c r="HSW22" i="28" s="1"/>
  <c r="HSQ22" i="28" s="1"/>
  <c r="HSK22" i="28" s="1"/>
  <c r="HSE22" i="28" s="1"/>
  <c r="HRY22" i="28" s="1"/>
  <c r="HRS22" i="28" s="1"/>
  <c r="HRM22" i="28" s="1"/>
  <c r="HRG22" i="28" s="1"/>
  <c r="HRA22" i="28" s="1"/>
  <c r="HQU22" i="28" s="1"/>
  <c r="HQO22" i="28" s="1"/>
  <c r="HQI22" i="28" s="1"/>
  <c r="HQC22" i="28" s="1"/>
  <c r="HPW22" i="28" s="1"/>
  <c r="HPQ22" i="28" s="1"/>
  <c r="HPK22" i="28" s="1"/>
  <c r="HPE22" i="28" s="1"/>
  <c r="HOY22" i="28" s="1"/>
  <c r="HOS22" i="28" s="1"/>
  <c r="HOM22" i="28" s="1"/>
  <c r="HOG22" i="28" s="1"/>
  <c r="HOA22" i="28" s="1"/>
  <c r="HNU22" i="28" s="1"/>
  <c r="HNO22" i="28" s="1"/>
  <c r="HNI22" i="28" s="1"/>
  <c r="HNC22" i="28" s="1"/>
  <c r="HMW22" i="28" s="1"/>
  <c r="HMQ22" i="28" s="1"/>
  <c r="HMK22" i="28" s="1"/>
  <c r="HME22" i="28" s="1"/>
  <c r="HLY22" i="28" s="1"/>
  <c r="HLS22" i="28" s="1"/>
  <c r="HLM22" i="28" s="1"/>
  <c r="HLG22" i="28" s="1"/>
  <c r="HLA22" i="28" s="1"/>
  <c r="HKU22" i="28" s="1"/>
  <c r="HKO22" i="28" s="1"/>
  <c r="HKI22" i="28" s="1"/>
  <c r="HKC22" i="28" s="1"/>
  <c r="HJW22" i="28" s="1"/>
  <c r="HJQ22" i="28" s="1"/>
  <c r="HJK22" i="28" s="1"/>
  <c r="HJE22" i="28" s="1"/>
  <c r="HIY22" i="28" s="1"/>
  <c r="HIS22" i="28" s="1"/>
  <c r="HIM22" i="28" s="1"/>
  <c r="HIG22" i="28" s="1"/>
  <c r="HIA22" i="28" s="1"/>
  <c r="HHU22" i="28" s="1"/>
  <c r="HHO22" i="28" s="1"/>
  <c r="HHI22" i="28" s="1"/>
  <c r="HHC22" i="28" s="1"/>
  <c r="HGW22" i="28" s="1"/>
  <c r="HGQ22" i="28" s="1"/>
  <c r="HGK22" i="28" s="1"/>
  <c r="HGE22" i="28" s="1"/>
  <c r="HFY22" i="28" s="1"/>
  <c r="HFS22" i="28" s="1"/>
  <c r="HFM22" i="28" s="1"/>
  <c r="HFG22" i="28" s="1"/>
  <c r="HFA22" i="28" s="1"/>
  <c r="HEU22" i="28" s="1"/>
  <c r="HEO22" i="28" s="1"/>
  <c r="HEI22" i="28" s="1"/>
  <c r="HEC22" i="28" s="1"/>
  <c r="HDW22" i="28" s="1"/>
  <c r="HDQ22" i="28" s="1"/>
  <c r="HDK22" i="28" s="1"/>
  <c r="HDE22" i="28" s="1"/>
  <c r="HCY22" i="28" s="1"/>
  <c r="HCS22" i="28" s="1"/>
  <c r="HCM22" i="28" s="1"/>
  <c r="HCG22" i="28" s="1"/>
  <c r="HCA22" i="28" s="1"/>
  <c r="HBU22" i="28" s="1"/>
  <c r="HBO22" i="28" s="1"/>
  <c r="HBI22" i="28" s="1"/>
  <c r="HBC22" i="28" s="1"/>
  <c r="HAW22" i="28" s="1"/>
  <c r="HAQ22" i="28" s="1"/>
  <c r="HAK22" i="28" s="1"/>
  <c r="HAE22" i="28" s="1"/>
  <c r="GZY22" i="28" s="1"/>
  <c r="GZS22" i="28" s="1"/>
  <c r="GZM22" i="28" s="1"/>
  <c r="GZG22" i="28" s="1"/>
  <c r="GZA22" i="28" s="1"/>
  <c r="GYU22" i="28" s="1"/>
  <c r="GYO22" i="28" s="1"/>
  <c r="GYI22" i="28" s="1"/>
  <c r="GYC22" i="28" s="1"/>
  <c r="GXW22" i="28" s="1"/>
  <c r="GXQ22" i="28" s="1"/>
  <c r="GXK22" i="28" s="1"/>
  <c r="GXE22" i="28" s="1"/>
  <c r="GWY22" i="28" s="1"/>
  <c r="GWS22" i="28" s="1"/>
  <c r="GWM22" i="28" s="1"/>
  <c r="GWG22" i="28" s="1"/>
  <c r="GWA22" i="28" s="1"/>
  <c r="GVU22" i="28" s="1"/>
  <c r="GVO22" i="28" s="1"/>
  <c r="GVI22" i="28" s="1"/>
  <c r="GVC22" i="28" s="1"/>
  <c r="GUW22" i="28" s="1"/>
  <c r="GUQ22" i="28" s="1"/>
  <c r="GUK22" i="28" s="1"/>
  <c r="GUE22" i="28" s="1"/>
  <c r="GTY22" i="28" s="1"/>
  <c r="GTS22" i="28" s="1"/>
  <c r="GTM22" i="28" s="1"/>
  <c r="GTG22" i="28" s="1"/>
  <c r="GTA22" i="28" s="1"/>
  <c r="GSU22" i="28" s="1"/>
  <c r="GSO22" i="28" s="1"/>
  <c r="GSI22" i="28" s="1"/>
  <c r="GSC22" i="28" s="1"/>
  <c r="GRW22" i="28" s="1"/>
  <c r="GRQ22" i="28" s="1"/>
  <c r="GRK22" i="28" s="1"/>
  <c r="GRE22" i="28" s="1"/>
  <c r="GQY22" i="28" s="1"/>
  <c r="GQS22" i="28" s="1"/>
  <c r="GQM22" i="28" s="1"/>
  <c r="GQG22" i="28" s="1"/>
  <c r="GQA22" i="28" s="1"/>
  <c r="GPU22" i="28" s="1"/>
  <c r="GPO22" i="28" s="1"/>
  <c r="GPI22" i="28" s="1"/>
  <c r="GPC22" i="28" s="1"/>
  <c r="GOW22" i="28" s="1"/>
  <c r="GOQ22" i="28" s="1"/>
  <c r="GOK22" i="28" s="1"/>
  <c r="GOE22" i="28" s="1"/>
  <c r="GNY22" i="28" s="1"/>
  <c r="GNS22" i="28" s="1"/>
  <c r="GNM22" i="28" s="1"/>
  <c r="GNG22" i="28" s="1"/>
  <c r="GNA22" i="28" s="1"/>
  <c r="GMU22" i="28" s="1"/>
  <c r="GMO22" i="28" s="1"/>
  <c r="GMI22" i="28" s="1"/>
  <c r="GMC22" i="28" s="1"/>
  <c r="GLW22" i="28" s="1"/>
  <c r="GLQ22" i="28" s="1"/>
  <c r="GLK22" i="28" s="1"/>
  <c r="GLE22" i="28" s="1"/>
  <c r="GKY22" i="28" s="1"/>
  <c r="GKS22" i="28" s="1"/>
  <c r="GKM22" i="28" s="1"/>
  <c r="GKG22" i="28" s="1"/>
  <c r="GKA22" i="28" s="1"/>
  <c r="GJU22" i="28" s="1"/>
  <c r="GJO22" i="28" s="1"/>
  <c r="GJI22" i="28" s="1"/>
  <c r="GJC22" i="28" s="1"/>
  <c r="GIW22" i="28" s="1"/>
  <c r="GIQ22" i="28" s="1"/>
  <c r="GIK22" i="28" s="1"/>
  <c r="GIE22" i="28" s="1"/>
  <c r="GHY22" i="28" s="1"/>
  <c r="GHS22" i="28" s="1"/>
  <c r="GHM22" i="28" s="1"/>
  <c r="GHG22" i="28" s="1"/>
  <c r="GHA22" i="28" s="1"/>
  <c r="GGU22" i="28" s="1"/>
  <c r="GGO22" i="28" s="1"/>
  <c r="GGI22" i="28" s="1"/>
  <c r="GGC22" i="28" s="1"/>
  <c r="GFW22" i="28" s="1"/>
  <c r="GFQ22" i="28" s="1"/>
  <c r="GFK22" i="28" s="1"/>
  <c r="GFE22" i="28" s="1"/>
  <c r="GEY22" i="28" s="1"/>
  <c r="GES22" i="28" s="1"/>
  <c r="GEM22" i="28" s="1"/>
  <c r="GEG22" i="28" s="1"/>
  <c r="GEA22" i="28" s="1"/>
  <c r="GDU22" i="28" s="1"/>
  <c r="GDO22" i="28" s="1"/>
  <c r="GDI22" i="28" s="1"/>
  <c r="GDC22" i="28" s="1"/>
  <c r="GCW22" i="28" s="1"/>
  <c r="GCQ22" i="28" s="1"/>
  <c r="GCK22" i="28" s="1"/>
  <c r="GCE22" i="28" s="1"/>
  <c r="GBY22" i="28" s="1"/>
  <c r="GBS22" i="28" s="1"/>
  <c r="GBM22" i="28" s="1"/>
  <c r="GBG22" i="28" s="1"/>
  <c r="GBA22" i="28" s="1"/>
  <c r="GAU22" i="28" s="1"/>
  <c r="GAO22" i="28" s="1"/>
  <c r="GAI22" i="28" s="1"/>
  <c r="GAC22" i="28" s="1"/>
  <c r="FZW22" i="28" s="1"/>
  <c r="FZQ22" i="28" s="1"/>
  <c r="FZK22" i="28" s="1"/>
  <c r="FZE22" i="28" s="1"/>
  <c r="FYY22" i="28" s="1"/>
  <c r="FYS22" i="28" s="1"/>
  <c r="FYM22" i="28" s="1"/>
  <c r="FYG22" i="28" s="1"/>
  <c r="FYA22" i="28" s="1"/>
  <c r="FXU22" i="28" s="1"/>
  <c r="FXO22" i="28" s="1"/>
  <c r="FXI22" i="28" s="1"/>
  <c r="FXC22" i="28" s="1"/>
  <c r="FWW22" i="28" s="1"/>
  <c r="FWQ22" i="28" s="1"/>
  <c r="FWK22" i="28" s="1"/>
  <c r="FWE22" i="28" s="1"/>
  <c r="FVY22" i="28" s="1"/>
  <c r="FVS22" i="28" s="1"/>
  <c r="FVM22" i="28" s="1"/>
  <c r="FVG22" i="28" s="1"/>
  <c r="FVA22" i="28" s="1"/>
  <c r="FUU22" i="28" s="1"/>
  <c r="FUO22" i="28" s="1"/>
  <c r="FUI22" i="28" s="1"/>
  <c r="FUC22" i="28" s="1"/>
  <c r="FTW22" i="28" s="1"/>
  <c r="FTQ22" i="28" s="1"/>
  <c r="FTK22" i="28" s="1"/>
  <c r="FTE22" i="28" s="1"/>
  <c r="FSY22" i="28" s="1"/>
  <c r="FSS22" i="28" s="1"/>
  <c r="FSM22" i="28" s="1"/>
  <c r="FSG22" i="28" s="1"/>
  <c r="FSA22" i="28" s="1"/>
  <c r="FRU22" i="28" s="1"/>
  <c r="FRO22" i="28" s="1"/>
  <c r="FRI22" i="28" s="1"/>
  <c r="FRC22" i="28" s="1"/>
  <c r="FQW22" i="28" s="1"/>
  <c r="FQQ22" i="28" s="1"/>
  <c r="FQK22" i="28" s="1"/>
  <c r="FQE22" i="28" s="1"/>
  <c r="FPY22" i="28" s="1"/>
  <c r="FPS22" i="28" s="1"/>
  <c r="FPM22" i="28" s="1"/>
  <c r="FPG22" i="28" s="1"/>
  <c r="FPA22" i="28" s="1"/>
  <c r="FOU22" i="28" s="1"/>
  <c r="FOO22" i="28" s="1"/>
  <c r="FOI22" i="28" s="1"/>
  <c r="FOC22" i="28" s="1"/>
  <c r="FNW22" i="28" s="1"/>
  <c r="FNQ22" i="28" s="1"/>
  <c r="FNK22" i="28" s="1"/>
  <c r="FNE22" i="28" s="1"/>
  <c r="FMY22" i="28" s="1"/>
  <c r="FMS22" i="28" s="1"/>
  <c r="FMM22" i="28" s="1"/>
  <c r="FMG22" i="28" s="1"/>
  <c r="FMA22" i="28" s="1"/>
  <c r="FLU22" i="28" s="1"/>
  <c r="FLO22" i="28" s="1"/>
  <c r="FLI22" i="28" s="1"/>
  <c r="FLC22" i="28" s="1"/>
  <c r="FKW22" i="28" s="1"/>
  <c r="FKQ22" i="28" s="1"/>
  <c r="FKK22" i="28" s="1"/>
  <c r="FKE22" i="28" s="1"/>
  <c r="FJY22" i="28" s="1"/>
  <c r="FJS22" i="28" s="1"/>
  <c r="FJM22" i="28" s="1"/>
  <c r="FJG22" i="28" s="1"/>
  <c r="FJA22" i="28" s="1"/>
  <c r="FIU22" i="28" s="1"/>
  <c r="FIO22" i="28" s="1"/>
  <c r="FII22" i="28" s="1"/>
  <c r="FIC22" i="28" s="1"/>
  <c r="FHW22" i="28" s="1"/>
  <c r="FHQ22" i="28" s="1"/>
  <c r="FHK22" i="28" s="1"/>
  <c r="FHE22" i="28" s="1"/>
  <c r="FGY22" i="28" s="1"/>
  <c r="FGS22" i="28" s="1"/>
  <c r="FGM22" i="28" s="1"/>
  <c r="FGG22" i="28" s="1"/>
  <c r="FGA22" i="28" s="1"/>
  <c r="FFU22" i="28" s="1"/>
  <c r="FFO22" i="28" s="1"/>
  <c r="FFI22" i="28" s="1"/>
  <c r="FFC22" i="28" s="1"/>
  <c r="FEW22" i="28" s="1"/>
  <c r="FEQ22" i="28" s="1"/>
  <c r="FEK22" i="28" s="1"/>
  <c r="FEE22" i="28" s="1"/>
  <c r="FDY22" i="28" s="1"/>
  <c r="FDS22" i="28" s="1"/>
  <c r="FDM22" i="28" s="1"/>
  <c r="FDG22" i="28" s="1"/>
  <c r="FDA22" i="28" s="1"/>
  <c r="FCU22" i="28" s="1"/>
  <c r="FCO22" i="28" s="1"/>
  <c r="FCI22" i="28" s="1"/>
  <c r="FCC22" i="28" s="1"/>
  <c r="FBW22" i="28" s="1"/>
  <c r="FBQ22" i="28" s="1"/>
  <c r="FBK22" i="28" s="1"/>
  <c r="FBE22" i="28" s="1"/>
  <c r="FAY22" i="28" s="1"/>
  <c r="FAS22" i="28" s="1"/>
  <c r="FAM22" i="28" s="1"/>
  <c r="FAG22" i="28" s="1"/>
  <c r="FAA22" i="28" s="1"/>
  <c r="EZU22" i="28" s="1"/>
  <c r="EZO22" i="28" s="1"/>
  <c r="EZI22" i="28" s="1"/>
  <c r="EZC22" i="28" s="1"/>
  <c r="EYW22" i="28" s="1"/>
  <c r="EYQ22" i="28" s="1"/>
  <c r="EYK22" i="28" s="1"/>
  <c r="EYE22" i="28" s="1"/>
  <c r="EXY22" i="28" s="1"/>
  <c r="EXS22" i="28" s="1"/>
  <c r="EXM22" i="28" s="1"/>
  <c r="EXG22" i="28" s="1"/>
  <c r="EXA22" i="28" s="1"/>
  <c r="EWU22" i="28" s="1"/>
  <c r="EWO22" i="28" s="1"/>
  <c r="EWI22" i="28" s="1"/>
  <c r="EWC22" i="28" s="1"/>
  <c r="EVW22" i="28" s="1"/>
  <c r="EVQ22" i="28" s="1"/>
  <c r="EVK22" i="28" s="1"/>
  <c r="EVE22" i="28" s="1"/>
  <c r="EUY22" i="28" s="1"/>
  <c r="EUS22" i="28" s="1"/>
  <c r="EUM22" i="28" s="1"/>
  <c r="EUG22" i="28" s="1"/>
  <c r="EUA22" i="28" s="1"/>
  <c r="ETU22" i="28" s="1"/>
  <c r="ETO22" i="28" s="1"/>
  <c r="ETI22" i="28" s="1"/>
  <c r="ETC22" i="28" s="1"/>
  <c r="ESW22" i="28" s="1"/>
  <c r="ESQ22" i="28" s="1"/>
  <c r="ESK22" i="28" s="1"/>
  <c r="ESE22" i="28" s="1"/>
  <c r="ERY22" i="28" s="1"/>
  <c r="ERS22" i="28" s="1"/>
  <c r="ERM22" i="28" s="1"/>
  <c r="ERG22" i="28" s="1"/>
  <c r="ERA22" i="28" s="1"/>
  <c r="EQU22" i="28" s="1"/>
  <c r="EQO22" i="28" s="1"/>
  <c r="EQI22" i="28" s="1"/>
  <c r="EQC22" i="28" s="1"/>
  <c r="EPW22" i="28" s="1"/>
  <c r="EPQ22" i="28" s="1"/>
  <c r="EPK22" i="28" s="1"/>
  <c r="EPE22" i="28" s="1"/>
  <c r="EOY22" i="28" s="1"/>
  <c r="EOS22" i="28" s="1"/>
  <c r="EOM22" i="28" s="1"/>
  <c r="EOG22" i="28" s="1"/>
  <c r="EOA22" i="28" s="1"/>
  <c r="ENU22" i="28" s="1"/>
  <c r="ENO22" i="28" s="1"/>
  <c r="ENI22" i="28" s="1"/>
  <c r="ENC22" i="28" s="1"/>
  <c r="EMW22" i="28" s="1"/>
  <c r="EMQ22" i="28" s="1"/>
  <c r="EMK22" i="28" s="1"/>
  <c r="EME22" i="28" s="1"/>
  <c r="ELY22" i="28" s="1"/>
  <c r="ELS22" i="28" s="1"/>
  <c r="ELM22" i="28" s="1"/>
  <c r="ELG22" i="28" s="1"/>
  <c r="ELA22" i="28" s="1"/>
  <c r="EKU22" i="28" s="1"/>
  <c r="EKO22" i="28" s="1"/>
  <c r="EKI22" i="28" s="1"/>
  <c r="EKC22" i="28" s="1"/>
  <c r="EJW22" i="28" s="1"/>
  <c r="EJQ22" i="28" s="1"/>
  <c r="EJK22" i="28" s="1"/>
  <c r="EJE22" i="28" s="1"/>
  <c r="EIY22" i="28" s="1"/>
  <c r="EIS22" i="28" s="1"/>
  <c r="EIM22" i="28" s="1"/>
  <c r="EIG22" i="28" s="1"/>
  <c r="EIA22" i="28" s="1"/>
  <c r="EHU22" i="28" s="1"/>
  <c r="EHO22" i="28" s="1"/>
  <c r="EHI22" i="28" s="1"/>
  <c r="EHC22" i="28" s="1"/>
  <c r="EGW22" i="28" s="1"/>
  <c r="EGQ22" i="28" s="1"/>
  <c r="EGK22" i="28" s="1"/>
  <c r="EGE22" i="28" s="1"/>
  <c r="EFY22" i="28" s="1"/>
  <c r="EFS22" i="28" s="1"/>
  <c r="EFM22" i="28" s="1"/>
  <c r="EFG22" i="28" s="1"/>
  <c r="EFA22" i="28" s="1"/>
  <c r="EEU22" i="28" s="1"/>
  <c r="EEO22" i="28" s="1"/>
  <c r="EEI22" i="28" s="1"/>
  <c r="EEC22" i="28" s="1"/>
  <c r="EDW22" i="28" s="1"/>
  <c r="EDQ22" i="28" s="1"/>
  <c r="EDK22" i="28" s="1"/>
  <c r="EDE22" i="28" s="1"/>
  <c r="ECY22" i="28" s="1"/>
  <c r="ECS22" i="28" s="1"/>
  <c r="ECM22" i="28" s="1"/>
  <c r="ECG22" i="28" s="1"/>
  <c r="ECA22" i="28" s="1"/>
  <c r="EBU22" i="28" s="1"/>
  <c r="EBO22" i="28" s="1"/>
  <c r="EBI22" i="28" s="1"/>
  <c r="EBC22" i="28" s="1"/>
  <c r="EAW22" i="28" s="1"/>
  <c r="EAQ22" i="28" s="1"/>
  <c r="EAK22" i="28" s="1"/>
  <c r="EAE22" i="28" s="1"/>
  <c r="DZY22" i="28" s="1"/>
  <c r="DZS22" i="28" s="1"/>
  <c r="DZM22" i="28" s="1"/>
  <c r="DZG22" i="28" s="1"/>
  <c r="DZA22" i="28" s="1"/>
  <c r="DYU22" i="28" s="1"/>
  <c r="DYO22" i="28" s="1"/>
  <c r="DYI22" i="28" s="1"/>
  <c r="DYC22" i="28" s="1"/>
  <c r="DXW22" i="28" s="1"/>
  <c r="DXQ22" i="28" s="1"/>
  <c r="DXK22" i="28" s="1"/>
  <c r="DXE22" i="28" s="1"/>
  <c r="DWY22" i="28" s="1"/>
  <c r="DWS22" i="28" s="1"/>
  <c r="DWM22" i="28" s="1"/>
  <c r="DWG22" i="28" s="1"/>
  <c r="DWA22" i="28" s="1"/>
  <c r="DVU22" i="28" s="1"/>
  <c r="DVO22" i="28" s="1"/>
  <c r="DVI22" i="28" s="1"/>
  <c r="DVC22" i="28" s="1"/>
  <c r="DUW22" i="28" s="1"/>
  <c r="DUQ22" i="28" s="1"/>
  <c r="DUK22" i="28" s="1"/>
  <c r="DUE22" i="28" s="1"/>
  <c r="DTY22" i="28" s="1"/>
  <c r="DTS22" i="28" s="1"/>
  <c r="DTM22" i="28" s="1"/>
  <c r="DTG22" i="28" s="1"/>
  <c r="DTA22" i="28" s="1"/>
  <c r="DSU22" i="28" s="1"/>
  <c r="DSO22" i="28" s="1"/>
  <c r="DSI22" i="28" s="1"/>
  <c r="DSC22" i="28" s="1"/>
  <c r="DRW22" i="28" s="1"/>
  <c r="DRQ22" i="28" s="1"/>
  <c r="DRK22" i="28" s="1"/>
  <c r="DRE22" i="28" s="1"/>
  <c r="DQY22" i="28" s="1"/>
  <c r="DQS22" i="28" s="1"/>
  <c r="DQM22" i="28" s="1"/>
  <c r="DQG22" i="28" s="1"/>
  <c r="DQA22" i="28" s="1"/>
  <c r="DPU22" i="28" s="1"/>
  <c r="DPO22" i="28" s="1"/>
  <c r="DPI22" i="28" s="1"/>
  <c r="DPC22" i="28" s="1"/>
  <c r="DOW22" i="28" s="1"/>
  <c r="DOQ22" i="28" s="1"/>
  <c r="DOK22" i="28" s="1"/>
  <c r="DOE22" i="28" s="1"/>
  <c r="DNY22" i="28" s="1"/>
  <c r="DNS22" i="28" s="1"/>
  <c r="DNM22" i="28" s="1"/>
  <c r="DNG22" i="28" s="1"/>
  <c r="DNA22" i="28" s="1"/>
  <c r="DMU22" i="28" s="1"/>
  <c r="DMO22" i="28" s="1"/>
  <c r="DMI22" i="28" s="1"/>
  <c r="DMC22" i="28" s="1"/>
  <c r="DLW22" i="28" s="1"/>
  <c r="DLQ22" i="28" s="1"/>
  <c r="DLK22" i="28" s="1"/>
  <c r="DLE22" i="28" s="1"/>
  <c r="DKY22" i="28" s="1"/>
  <c r="DKS22" i="28" s="1"/>
  <c r="DKM22" i="28" s="1"/>
  <c r="DKG22" i="28" s="1"/>
  <c r="DKA22" i="28" s="1"/>
  <c r="DJU22" i="28" s="1"/>
  <c r="DJO22" i="28" s="1"/>
  <c r="DJI22" i="28" s="1"/>
  <c r="DJC22" i="28" s="1"/>
  <c r="DIW22" i="28" s="1"/>
  <c r="DIQ22" i="28" s="1"/>
  <c r="DIK22" i="28" s="1"/>
  <c r="DIE22" i="28" s="1"/>
  <c r="DHY22" i="28" s="1"/>
  <c r="DHS22" i="28" s="1"/>
  <c r="DHM22" i="28" s="1"/>
  <c r="DHG22" i="28" s="1"/>
  <c r="DHA22" i="28" s="1"/>
  <c r="DGU22" i="28" s="1"/>
  <c r="DGO22" i="28" s="1"/>
  <c r="DGI22" i="28" s="1"/>
  <c r="DGC22" i="28" s="1"/>
  <c r="DFW22" i="28" s="1"/>
  <c r="DFQ22" i="28" s="1"/>
  <c r="DFK22" i="28" s="1"/>
  <c r="DFE22" i="28" s="1"/>
  <c r="DEY22" i="28" s="1"/>
  <c r="DES22" i="28" s="1"/>
  <c r="DEM22" i="28" s="1"/>
  <c r="DEG22" i="28" s="1"/>
  <c r="DEA22" i="28" s="1"/>
  <c r="DDU22" i="28" s="1"/>
  <c r="DDO22" i="28" s="1"/>
  <c r="DDI22" i="28" s="1"/>
  <c r="DDC22" i="28" s="1"/>
  <c r="DCW22" i="28" s="1"/>
  <c r="DCQ22" i="28" s="1"/>
  <c r="DCK22" i="28" s="1"/>
  <c r="DCE22" i="28" s="1"/>
  <c r="DBY22" i="28" s="1"/>
  <c r="DBS22" i="28" s="1"/>
  <c r="DBM22" i="28" s="1"/>
  <c r="DBG22" i="28" s="1"/>
  <c r="DBA22" i="28" s="1"/>
  <c r="DAU22" i="28" s="1"/>
  <c r="DAO22" i="28" s="1"/>
  <c r="DAI22" i="28" s="1"/>
  <c r="DAC22" i="28" s="1"/>
  <c r="CZW22" i="28" s="1"/>
  <c r="CZQ22" i="28" s="1"/>
  <c r="CZK22" i="28" s="1"/>
  <c r="CZE22" i="28" s="1"/>
  <c r="CYY22" i="28" s="1"/>
  <c r="CYS22" i="28" s="1"/>
  <c r="CYM22" i="28" s="1"/>
  <c r="CYG22" i="28" s="1"/>
  <c r="CYA22" i="28" s="1"/>
  <c r="CXU22" i="28" s="1"/>
  <c r="CXO22" i="28" s="1"/>
  <c r="CXI22" i="28" s="1"/>
  <c r="CXC22" i="28" s="1"/>
  <c r="CWW22" i="28" s="1"/>
  <c r="CWQ22" i="28" s="1"/>
  <c r="CWK22" i="28" s="1"/>
  <c r="CWE22" i="28" s="1"/>
  <c r="CVY22" i="28" s="1"/>
  <c r="CVS22" i="28" s="1"/>
  <c r="CVM22" i="28" s="1"/>
  <c r="CVG22" i="28" s="1"/>
  <c r="CVA22" i="28" s="1"/>
  <c r="CUU22" i="28" s="1"/>
  <c r="CUO22" i="28" s="1"/>
  <c r="CUI22" i="28" s="1"/>
  <c r="CUC22" i="28" s="1"/>
  <c r="CTW22" i="28" s="1"/>
  <c r="CTQ22" i="28" s="1"/>
  <c r="CTK22" i="28" s="1"/>
  <c r="CTE22" i="28" s="1"/>
  <c r="CSY22" i="28" s="1"/>
  <c r="CSS22" i="28" s="1"/>
  <c r="CSM22" i="28" s="1"/>
  <c r="CSG22" i="28" s="1"/>
  <c r="CSA22" i="28" s="1"/>
  <c r="CRU22" i="28" s="1"/>
  <c r="CRO22" i="28" s="1"/>
  <c r="CRI22" i="28" s="1"/>
  <c r="CRC22" i="28" s="1"/>
  <c r="CQW22" i="28" s="1"/>
  <c r="CQQ22" i="28" s="1"/>
  <c r="CQK22" i="28" s="1"/>
  <c r="CQE22" i="28" s="1"/>
  <c r="CPY22" i="28" s="1"/>
  <c r="CPS22" i="28" s="1"/>
  <c r="CPM22" i="28" s="1"/>
  <c r="CPG22" i="28" s="1"/>
  <c r="CPA22" i="28" s="1"/>
  <c r="COU22" i="28" s="1"/>
  <c r="COO22" i="28" s="1"/>
  <c r="COI22" i="28" s="1"/>
  <c r="COC22" i="28" s="1"/>
  <c r="CNW22" i="28" s="1"/>
  <c r="CNQ22" i="28" s="1"/>
  <c r="CNK22" i="28" s="1"/>
  <c r="CNE22" i="28" s="1"/>
  <c r="CMY22" i="28" s="1"/>
  <c r="CMS22" i="28" s="1"/>
  <c r="CMM22" i="28" s="1"/>
  <c r="CMG22" i="28" s="1"/>
  <c r="CMA22" i="28" s="1"/>
  <c r="CLU22" i="28" s="1"/>
  <c r="CLO22" i="28" s="1"/>
  <c r="CLI22" i="28" s="1"/>
  <c r="CLC22" i="28" s="1"/>
  <c r="CKW22" i="28" s="1"/>
  <c r="CKQ22" i="28" s="1"/>
  <c r="CKK22" i="28" s="1"/>
  <c r="CKE22" i="28" s="1"/>
  <c r="CJY22" i="28" s="1"/>
  <c r="CJS22" i="28" s="1"/>
  <c r="CJM22" i="28" s="1"/>
  <c r="CJG22" i="28" s="1"/>
  <c r="CJA22" i="28" s="1"/>
  <c r="CIU22" i="28" s="1"/>
  <c r="CIO22" i="28" s="1"/>
  <c r="CII22" i="28" s="1"/>
  <c r="CIC22" i="28" s="1"/>
  <c r="CHW22" i="28" s="1"/>
  <c r="CHQ22" i="28" s="1"/>
  <c r="CHK22" i="28" s="1"/>
  <c r="CHE22" i="28" s="1"/>
  <c r="CGY22" i="28" s="1"/>
  <c r="CGS22" i="28" s="1"/>
  <c r="CGM22" i="28" s="1"/>
  <c r="CGG22" i="28" s="1"/>
  <c r="CGA22" i="28" s="1"/>
  <c r="CFU22" i="28" s="1"/>
  <c r="CFO22" i="28" s="1"/>
  <c r="CFI22" i="28" s="1"/>
  <c r="CFC22" i="28" s="1"/>
  <c r="CEW22" i="28" s="1"/>
  <c r="CEQ22" i="28" s="1"/>
  <c r="CEK22" i="28" s="1"/>
  <c r="CEE22" i="28" s="1"/>
  <c r="CDY22" i="28" s="1"/>
  <c r="CDS22" i="28" s="1"/>
  <c r="CDM22" i="28" s="1"/>
  <c r="CDG22" i="28" s="1"/>
  <c r="CDA22" i="28" s="1"/>
  <c r="CCU22" i="28" s="1"/>
  <c r="CCO22" i="28" s="1"/>
  <c r="CCI22" i="28" s="1"/>
  <c r="CCC22" i="28" s="1"/>
  <c r="CBW22" i="28" s="1"/>
  <c r="CBQ22" i="28" s="1"/>
  <c r="CBK22" i="28" s="1"/>
  <c r="CBE22" i="28" s="1"/>
  <c r="CAY22" i="28" s="1"/>
  <c r="CAS22" i="28" s="1"/>
  <c r="CAM22" i="28" s="1"/>
  <c r="CAG22" i="28" s="1"/>
  <c r="CAA22" i="28" s="1"/>
  <c r="BZU22" i="28" s="1"/>
  <c r="BZO22" i="28" s="1"/>
  <c r="BZI22" i="28" s="1"/>
  <c r="BZC22" i="28" s="1"/>
  <c r="BYW22" i="28" s="1"/>
  <c r="BYQ22" i="28" s="1"/>
  <c r="BYK22" i="28" s="1"/>
  <c r="BYE22" i="28" s="1"/>
  <c r="BXY22" i="28" s="1"/>
  <c r="BXS22" i="28" s="1"/>
  <c r="BXM22" i="28" s="1"/>
  <c r="BXG22" i="28" s="1"/>
  <c r="BXA22" i="28" s="1"/>
  <c r="BWU22" i="28" s="1"/>
  <c r="BWO22" i="28" s="1"/>
  <c r="BWI22" i="28" s="1"/>
  <c r="BWC22" i="28" s="1"/>
  <c r="BVW22" i="28" s="1"/>
  <c r="BVQ22" i="28" s="1"/>
  <c r="BVK22" i="28" s="1"/>
  <c r="BVE22" i="28" s="1"/>
  <c r="BUY22" i="28" s="1"/>
  <c r="BUS22" i="28" s="1"/>
  <c r="BUM22" i="28" s="1"/>
  <c r="BUG22" i="28" s="1"/>
  <c r="BUA22" i="28" s="1"/>
  <c r="BTU22" i="28" s="1"/>
  <c r="BTO22" i="28" s="1"/>
  <c r="BTI22" i="28" s="1"/>
  <c r="BTC22" i="28" s="1"/>
  <c r="BSW22" i="28" s="1"/>
  <c r="BSQ22" i="28" s="1"/>
  <c r="BSK22" i="28" s="1"/>
  <c r="BSE22" i="28" s="1"/>
  <c r="BRY22" i="28" s="1"/>
  <c r="BRS22" i="28" s="1"/>
  <c r="BRM22" i="28" s="1"/>
  <c r="BRG22" i="28" s="1"/>
  <c r="BRA22" i="28" s="1"/>
  <c r="BQU22" i="28" s="1"/>
  <c r="BQO22" i="28" s="1"/>
  <c r="BQI22" i="28" s="1"/>
  <c r="BQC22" i="28" s="1"/>
  <c r="BPW22" i="28" s="1"/>
  <c r="BPQ22" i="28" s="1"/>
  <c r="BPK22" i="28" s="1"/>
  <c r="BPE22" i="28" s="1"/>
  <c r="BOY22" i="28" s="1"/>
  <c r="BOS22" i="28" s="1"/>
  <c r="BOM22" i="28" s="1"/>
  <c r="BOG22" i="28" s="1"/>
  <c r="BOA22" i="28" s="1"/>
  <c r="BNU22" i="28" s="1"/>
  <c r="BNO22" i="28" s="1"/>
  <c r="BNI22" i="28" s="1"/>
  <c r="BNC22" i="28" s="1"/>
  <c r="BMW22" i="28" s="1"/>
  <c r="BMQ22" i="28" s="1"/>
  <c r="BMK22" i="28" s="1"/>
  <c r="BME22" i="28" s="1"/>
  <c r="BLY22" i="28" s="1"/>
  <c r="BLS22" i="28" s="1"/>
  <c r="BLM22" i="28" s="1"/>
  <c r="BLG22" i="28" s="1"/>
  <c r="BLA22" i="28" s="1"/>
  <c r="BKU22" i="28" s="1"/>
  <c r="BKO22" i="28" s="1"/>
  <c r="BKI22" i="28" s="1"/>
  <c r="BKC22" i="28" s="1"/>
  <c r="BJW22" i="28" s="1"/>
  <c r="BJQ22" i="28" s="1"/>
  <c r="BJK22" i="28" s="1"/>
  <c r="BJE22" i="28" s="1"/>
  <c r="BIY22" i="28" s="1"/>
  <c r="BIS22" i="28" s="1"/>
  <c r="BIM22" i="28" s="1"/>
  <c r="BIG22" i="28" s="1"/>
  <c r="BIA22" i="28" s="1"/>
  <c r="BHU22" i="28" s="1"/>
  <c r="BHO22" i="28" s="1"/>
  <c r="BHI22" i="28" s="1"/>
  <c r="BHC22" i="28" s="1"/>
  <c r="BGW22" i="28" s="1"/>
  <c r="BGQ22" i="28" s="1"/>
  <c r="BGK22" i="28" s="1"/>
  <c r="BGE22" i="28" s="1"/>
  <c r="BFY22" i="28" s="1"/>
  <c r="BFS22" i="28" s="1"/>
  <c r="BFM22" i="28" s="1"/>
  <c r="BFG22" i="28" s="1"/>
  <c r="BFA22" i="28" s="1"/>
  <c r="BEU22" i="28" s="1"/>
  <c r="BEO22" i="28" s="1"/>
  <c r="BEI22" i="28" s="1"/>
  <c r="BEC22" i="28" s="1"/>
  <c r="BDW22" i="28" s="1"/>
  <c r="BDQ22" i="28" s="1"/>
  <c r="BDK22" i="28" s="1"/>
  <c r="BDE22" i="28" s="1"/>
  <c r="BCY22" i="28" s="1"/>
  <c r="BCS22" i="28" s="1"/>
  <c r="BCM22" i="28" s="1"/>
  <c r="BCG22" i="28" s="1"/>
  <c r="BCA22" i="28" s="1"/>
  <c r="BBU22" i="28" s="1"/>
  <c r="BBO22" i="28" s="1"/>
  <c r="BBI22" i="28" s="1"/>
  <c r="BBC22" i="28" s="1"/>
  <c r="BAW22" i="28" s="1"/>
  <c r="BAQ22" i="28" s="1"/>
  <c r="BAK22" i="28" s="1"/>
  <c r="BAE22" i="28" s="1"/>
  <c r="AZY22" i="28" s="1"/>
  <c r="AZS22" i="28" s="1"/>
  <c r="AZM22" i="28" s="1"/>
  <c r="AZG22" i="28" s="1"/>
  <c r="AZA22" i="28" s="1"/>
  <c r="AYU22" i="28" s="1"/>
  <c r="AYO22" i="28" s="1"/>
  <c r="AYI22" i="28" s="1"/>
  <c r="AYC22" i="28" s="1"/>
  <c r="AXW22" i="28" s="1"/>
  <c r="AXQ22" i="28" s="1"/>
  <c r="AXK22" i="28" s="1"/>
  <c r="AXE22" i="28" s="1"/>
  <c r="AWY22" i="28" s="1"/>
  <c r="AWS22" i="28" s="1"/>
  <c r="AWM22" i="28" s="1"/>
  <c r="AWG22" i="28" s="1"/>
  <c r="AWA22" i="28" s="1"/>
  <c r="AVU22" i="28" s="1"/>
  <c r="AVO22" i="28" s="1"/>
  <c r="AVI22" i="28" s="1"/>
  <c r="AVC22" i="28" s="1"/>
  <c r="AUW22" i="28" s="1"/>
  <c r="AUQ22" i="28" s="1"/>
  <c r="AUK22" i="28" s="1"/>
  <c r="AUE22" i="28" s="1"/>
  <c r="ATY22" i="28" s="1"/>
  <c r="ATS22" i="28" s="1"/>
  <c r="ATM22" i="28" s="1"/>
  <c r="ATG22" i="28" s="1"/>
  <c r="ATA22" i="28" s="1"/>
  <c r="ASU22" i="28" s="1"/>
  <c r="ASO22" i="28" s="1"/>
  <c r="ASI22" i="28" s="1"/>
  <c r="ASC22" i="28" s="1"/>
  <c r="ARW22" i="28" s="1"/>
  <c r="ARQ22" i="28" s="1"/>
  <c r="ARK22" i="28" s="1"/>
  <c r="ARE22" i="28" s="1"/>
  <c r="AQY22" i="28" s="1"/>
  <c r="AQS22" i="28" s="1"/>
  <c r="AQM22" i="28" s="1"/>
  <c r="AQG22" i="28" s="1"/>
  <c r="AQA22" i="28" s="1"/>
  <c r="APU22" i="28" s="1"/>
  <c r="APO22" i="28" s="1"/>
  <c r="API22" i="28" s="1"/>
  <c r="APC22" i="28" s="1"/>
  <c r="AOW22" i="28" s="1"/>
  <c r="AOQ22" i="28" s="1"/>
  <c r="AOK22" i="28" s="1"/>
  <c r="AOE22" i="28" s="1"/>
  <c r="ANY22" i="28" s="1"/>
  <c r="ANS22" i="28" s="1"/>
  <c r="ANM22" i="28" s="1"/>
  <c r="ANG22" i="28" s="1"/>
  <c r="ANA22" i="28" s="1"/>
  <c r="AMU22" i="28" s="1"/>
  <c r="AMO22" i="28" s="1"/>
  <c r="AMI22" i="28" s="1"/>
  <c r="AMC22" i="28" s="1"/>
  <c r="ALW22" i="28" s="1"/>
  <c r="ALQ22" i="28" s="1"/>
  <c r="ALK22" i="28" s="1"/>
  <c r="ALE22" i="28" s="1"/>
  <c r="AKY22" i="28" s="1"/>
  <c r="AKS22" i="28" s="1"/>
  <c r="AKM22" i="28" s="1"/>
  <c r="AKG22" i="28" s="1"/>
  <c r="AKA22" i="28" s="1"/>
  <c r="AJU22" i="28" s="1"/>
  <c r="AJO22" i="28" s="1"/>
  <c r="AJI22" i="28" s="1"/>
  <c r="AJC22" i="28" s="1"/>
  <c r="AIW22" i="28" s="1"/>
  <c r="AIQ22" i="28" s="1"/>
  <c r="AIK22" i="28" s="1"/>
  <c r="AIE22" i="28" s="1"/>
  <c r="AHY22" i="28" s="1"/>
  <c r="AHS22" i="28" s="1"/>
  <c r="AHM22" i="28" s="1"/>
  <c r="AHG22" i="28" s="1"/>
  <c r="AHA22" i="28" s="1"/>
  <c r="AGU22" i="28" s="1"/>
  <c r="AGO22" i="28" s="1"/>
  <c r="AGI22" i="28" s="1"/>
  <c r="AGC22" i="28" s="1"/>
  <c r="AFW22" i="28" s="1"/>
  <c r="AFQ22" i="28" s="1"/>
  <c r="AFK22" i="28" s="1"/>
  <c r="AFE22" i="28" s="1"/>
  <c r="AEY22" i="28" s="1"/>
  <c r="AES22" i="28" s="1"/>
  <c r="AEM22" i="28" s="1"/>
  <c r="AEG22" i="28" s="1"/>
  <c r="AEA22" i="28" s="1"/>
  <c r="ADU22" i="28" s="1"/>
  <c r="ADO22" i="28" s="1"/>
  <c r="ADI22" i="28" s="1"/>
  <c r="ADC22" i="28" s="1"/>
  <c r="ACW22" i="28" s="1"/>
  <c r="ACQ22" i="28" s="1"/>
  <c r="ACK22" i="28" s="1"/>
  <c r="ACE22" i="28" s="1"/>
  <c r="ABY22" i="28" s="1"/>
  <c r="ABS22" i="28" s="1"/>
  <c r="ABM22" i="28" s="1"/>
  <c r="ABG22" i="28" s="1"/>
  <c r="ABA22" i="28" s="1"/>
  <c r="AAU22" i="28" s="1"/>
  <c r="AAO22" i="28" s="1"/>
  <c r="AAI22" i="28" s="1"/>
  <c r="AAC22" i="28" s="1"/>
  <c r="ZW22" i="28" s="1"/>
  <c r="ZQ22" i="28" s="1"/>
  <c r="ZK22" i="28" s="1"/>
  <c r="ZE22" i="28" s="1"/>
  <c r="YY22" i="28" s="1"/>
  <c r="YS22" i="28" s="1"/>
  <c r="YM22" i="28" s="1"/>
  <c r="YG22" i="28" s="1"/>
  <c r="YA22" i="28" s="1"/>
  <c r="XU22" i="28" s="1"/>
  <c r="XO22" i="28" s="1"/>
  <c r="XI22" i="28" s="1"/>
  <c r="XC22" i="28" s="1"/>
  <c r="WW22" i="28" s="1"/>
  <c r="WQ22" i="28" s="1"/>
  <c r="WK22" i="28" s="1"/>
  <c r="WE22" i="28" s="1"/>
  <c r="VY22" i="28" s="1"/>
  <c r="VS22" i="28" s="1"/>
  <c r="VM22" i="28" s="1"/>
  <c r="VG22" i="28" s="1"/>
  <c r="VA22" i="28" s="1"/>
  <c r="UU22" i="28" s="1"/>
  <c r="UO22" i="28" s="1"/>
  <c r="UI22" i="28" s="1"/>
  <c r="UC22" i="28" s="1"/>
  <c r="TW22" i="28" s="1"/>
  <c r="TQ22" i="28" s="1"/>
  <c r="TK22" i="28" s="1"/>
  <c r="TE22" i="28" s="1"/>
  <c r="SY22" i="28" s="1"/>
  <c r="SS22" i="28" s="1"/>
  <c r="SM22" i="28" s="1"/>
  <c r="SG22" i="28" s="1"/>
  <c r="SA22" i="28" s="1"/>
  <c r="RU22" i="28" s="1"/>
  <c r="RO22" i="28" s="1"/>
  <c r="RI22" i="28" s="1"/>
  <c r="RC22" i="28" s="1"/>
  <c r="QW22" i="28" s="1"/>
  <c r="QQ22" i="28" s="1"/>
  <c r="QK22" i="28" s="1"/>
  <c r="QE22" i="28" s="1"/>
  <c r="PY22" i="28" s="1"/>
  <c r="PS22" i="28" s="1"/>
  <c r="PM22" i="28" s="1"/>
  <c r="PG22" i="28" s="1"/>
  <c r="PA22" i="28" s="1"/>
  <c r="OU22" i="28" s="1"/>
  <c r="OO22" i="28" s="1"/>
  <c r="OI22" i="28" s="1"/>
  <c r="OC22" i="28" s="1"/>
  <c r="NW22" i="28" s="1"/>
  <c r="NQ22" i="28" s="1"/>
  <c r="NK22" i="28" s="1"/>
  <c r="NE22" i="28" s="1"/>
  <c r="MY22" i="28" s="1"/>
  <c r="MS22" i="28" s="1"/>
  <c r="MM22" i="28" s="1"/>
  <c r="MG22" i="28" s="1"/>
  <c r="MA22" i="28" s="1"/>
  <c r="LU22" i="28" s="1"/>
  <c r="LO22" i="28" s="1"/>
  <c r="LI22" i="28" s="1"/>
  <c r="LC22" i="28" s="1"/>
  <c r="KW22" i="28" s="1"/>
  <c r="KQ22" i="28" s="1"/>
  <c r="KK22" i="28" s="1"/>
  <c r="KE22" i="28" s="1"/>
  <c r="JY22" i="28" s="1"/>
  <c r="JS22" i="28" s="1"/>
  <c r="JM22" i="28" s="1"/>
  <c r="JG22" i="28" s="1"/>
  <c r="JA22" i="28" s="1"/>
  <c r="IU22" i="28" s="1"/>
  <c r="IO22" i="28" s="1"/>
  <c r="II22" i="28" s="1"/>
  <c r="IC22" i="28" s="1"/>
  <c r="HW22" i="28" s="1"/>
  <c r="HQ22" i="28" s="1"/>
  <c r="HK22" i="28" s="1"/>
  <c r="HE22" i="28" s="1"/>
  <c r="GY22" i="28" s="1"/>
  <c r="GS22" i="28" s="1"/>
  <c r="GM22" i="28" s="1"/>
  <c r="GG22" i="28" s="1"/>
  <c r="GA22" i="28" s="1"/>
  <c r="FU22" i="28" s="1"/>
  <c r="FO22" i="28" s="1"/>
  <c r="FI22" i="28" s="1"/>
  <c r="FC22" i="28" s="1"/>
  <c r="EW22" i="28" s="1"/>
  <c r="EQ22" i="28" s="1"/>
  <c r="EK22" i="28" s="1"/>
  <c r="EE22" i="28" s="1"/>
  <c r="DY22" i="28" s="1"/>
  <c r="DS22" i="28" s="1"/>
  <c r="DM22" i="28" s="1"/>
  <c r="DG22" i="28" s="1"/>
  <c r="DA22" i="28" s="1"/>
  <c r="CU22" i="28" s="1"/>
  <c r="CO22" i="28" s="1"/>
  <c r="CI22" i="28" s="1"/>
  <c r="CC22" i="28" s="1"/>
  <c r="BW22" i="28" s="1"/>
  <c r="BQ22" i="28" s="1"/>
  <c r="BK22" i="28" s="1"/>
  <c r="BE22" i="28" s="1"/>
  <c r="AY22" i="28" s="1"/>
  <c r="AS22" i="28" s="1"/>
  <c r="AM22" i="28" s="1"/>
  <c r="AG22" i="28" s="1"/>
  <c r="AA22" i="28" s="1"/>
  <c r="XFD22" i="28"/>
  <c r="XEX22" i="28" s="1"/>
  <c r="XER22" i="28" s="1"/>
  <c r="XEL22" i="28" s="1"/>
  <c r="XEF22" i="28" s="1"/>
  <c r="XDZ22" i="28" s="1"/>
  <c r="XDT22" i="28" s="1"/>
  <c r="XDN22" i="28" s="1"/>
  <c r="XDH22" i="28" s="1"/>
  <c r="XDB22" i="28" s="1"/>
  <c r="XCV22" i="28" s="1"/>
  <c r="XCP22" i="28" s="1"/>
  <c r="XCJ22" i="28" s="1"/>
  <c r="XCD22" i="28" s="1"/>
  <c r="XBX22" i="28" s="1"/>
  <c r="XBR22" i="28" s="1"/>
  <c r="XBL22" i="28" s="1"/>
  <c r="XBF22" i="28" s="1"/>
  <c r="XAZ22" i="28" s="1"/>
  <c r="XAT22" i="28" s="1"/>
  <c r="XAN22" i="28" s="1"/>
  <c r="XAH22" i="28" s="1"/>
  <c r="XAB22" i="28" s="1"/>
  <c r="WZV22" i="28" s="1"/>
  <c r="WZP22" i="28" s="1"/>
  <c r="WZJ22" i="28" s="1"/>
  <c r="WZD22" i="28" s="1"/>
  <c r="WYX22" i="28" s="1"/>
  <c r="WYR22" i="28" s="1"/>
  <c r="WYL22" i="28" s="1"/>
  <c r="WYF22" i="28" s="1"/>
  <c r="WXZ22" i="28" s="1"/>
  <c r="WXT22" i="28" s="1"/>
  <c r="WXN22" i="28" s="1"/>
  <c r="WXH22" i="28" s="1"/>
  <c r="WXB22" i="28" s="1"/>
  <c r="WWV22" i="28" s="1"/>
  <c r="WWP22" i="28" s="1"/>
  <c r="WWJ22" i="28" s="1"/>
  <c r="WWD22" i="28" s="1"/>
  <c r="WVX22" i="28" s="1"/>
  <c r="WVR22" i="28" s="1"/>
  <c r="WVL22" i="28" s="1"/>
  <c r="WVF22" i="28" s="1"/>
  <c r="WUZ22" i="28" s="1"/>
  <c r="WUT22" i="28" s="1"/>
  <c r="WUN22" i="28" s="1"/>
  <c r="WUH22" i="28" s="1"/>
  <c r="WUB22" i="28" s="1"/>
  <c r="WTV22" i="28" s="1"/>
  <c r="WTP22" i="28" s="1"/>
  <c r="WTJ22" i="28" s="1"/>
  <c r="WTD22" i="28" s="1"/>
  <c r="WSX22" i="28" s="1"/>
  <c r="WSR22" i="28" s="1"/>
  <c r="WSL22" i="28" s="1"/>
  <c r="WSF22" i="28" s="1"/>
  <c r="WRZ22" i="28" s="1"/>
  <c r="WRT22" i="28" s="1"/>
  <c r="WRN22" i="28" s="1"/>
  <c r="WRH22" i="28" s="1"/>
  <c r="WRB22" i="28" s="1"/>
  <c r="WQV22" i="28" s="1"/>
  <c r="WQP22" i="28" s="1"/>
  <c r="WQJ22" i="28" s="1"/>
  <c r="WQD22" i="28" s="1"/>
  <c r="WPX22" i="28" s="1"/>
  <c r="WPR22" i="28" s="1"/>
  <c r="WPL22" i="28" s="1"/>
  <c r="WPF22" i="28" s="1"/>
  <c r="WOZ22" i="28" s="1"/>
  <c r="WOT22" i="28" s="1"/>
  <c r="WON22" i="28" s="1"/>
  <c r="WOH22" i="28" s="1"/>
  <c r="WOB22" i="28" s="1"/>
  <c r="WNV22" i="28" s="1"/>
  <c r="WNP22" i="28" s="1"/>
  <c r="WNJ22" i="28" s="1"/>
  <c r="WND22" i="28" s="1"/>
  <c r="WMX22" i="28" s="1"/>
  <c r="WMR22" i="28" s="1"/>
  <c r="WML22" i="28" s="1"/>
  <c r="WMF22" i="28" s="1"/>
  <c r="WLZ22" i="28" s="1"/>
  <c r="WLT22" i="28" s="1"/>
  <c r="WLN22" i="28" s="1"/>
  <c r="WLH22" i="28" s="1"/>
  <c r="WLB22" i="28" s="1"/>
  <c r="WKV22" i="28" s="1"/>
  <c r="WKP22" i="28" s="1"/>
  <c r="WKJ22" i="28" s="1"/>
  <c r="WKD22" i="28" s="1"/>
  <c r="WJX22" i="28" s="1"/>
  <c r="WJR22" i="28" s="1"/>
  <c r="WJL22" i="28" s="1"/>
  <c r="WJF22" i="28" s="1"/>
  <c r="WIZ22" i="28" s="1"/>
  <c r="WIT22" i="28" s="1"/>
  <c r="WIN22" i="28" s="1"/>
  <c r="WIH22" i="28" s="1"/>
  <c r="WIB22" i="28" s="1"/>
  <c r="WHV22" i="28" s="1"/>
  <c r="WHP22" i="28" s="1"/>
  <c r="WHJ22" i="28" s="1"/>
  <c r="WHD22" i="28" s="1"/>
  <c r="WGX22" i="28" s="1"/>
  <c r="WGR22" i="28" s="1"/>
  <c r="WGL22" i="28" s="1"/>
  <c r="WGF22" i="28" s="1"/>
  <c r="WFZ22" i="28" s="1"/>
  <c r="WFT22" i="28" s="1"/>
  <c r="WFN22" i="28" s="1"/>
  <c r="WFH22" i="28" s="1"/>
  <c r="WFB22" i="28" s="1"/>
  <c r="WEV22" i="28" s="1"/>
  <c r="WEP22" i="28" s="1"/>
  <c r="WEJ22" i="28" s="1"/>
  <c r="WED22" i="28" s="1"/>
  <c r="WDX22" i="28" s="1"/>
  <c r="WDR22" i="28" s="1"/>
  <c r="WDL22" i="28" s="1"/>
  <c r="WDF22" i="28" s="1"/>
  <c r="WCZ22" i="28" s="1"/>
  <c r="WCT22" i="28" s="1"/>
  <c r="WCN22" i="28" s="1"/>
  <c r="WCH22" i="28" s="1"/>
  <c r="WCB22" i="28" s="1"/>
  <c r="WBV22" i="28" s="1"/>
  <c r="WBP22" i="28" s="1"/>
  <c r="WBJ22" i="28" s="1"/>
  <c r="WBD22" i="28" s="1"/>
  <c r="WAX22" i="28" s="1"/>
  <c r="WAR22" i="28" s="1"/>
  <c r="WAL22" i="28" s="1"/>
  <c r="WAF22" i="28" s="1"/>
  <c r="VZZ22" i="28" s="1"/>
  <c r="VZT22" i="28" s="1"/>
  <c r="VZN22" i="28" s="1"/>
  <c r="VZH22" i="28" s="1"/>
  <c r="VZB22" i="28" s="1"/>
  <c r="VYV22" i="28" s="1"/>
  <c r="VYP22" i="28" s="1"/>
  <c r="VYJ22" i="28" s="1"/>
  <c r="VYD22" i="28" s="1"/>
  <c r="VXX22" i="28" s="1"/>
  <c r="VXR22" i="28" s="1"/>
  <c r="VXL22" i="28" s="1"/>
  <c r="VXF22" i="28" s="1"/>
  <c r="VWZ22" i="28" s="1"/>
  <c r="VWT22" i="28" s="1"/>
  <c r="VWN22" i="28" s="1"/>
  <c r="VWH22" i="28" s="1"/>
  <c r="VWB22" i="28" s="1"/>
  <c r="VVV22" i="28" s="1"/>
  <c r="VVP22" i="28" s="1"/>
  <c r="VVJ22" i="28" s="1"/>
  <c r="VVD22" i="28" s="1"/>
  <c r="VUX22" i="28" s="1"/>
  <c r="VUR22" i="28" s="1"/>
  <c r="VUL22" i="28" s="1"/>
  <c r="VUF22" i="28" s="1"/>
  <c r="VTZ22" i="28" s="1"/>
  <c r="VTT22" i="28" s="1"/>
  <c r="VTN22" i="28" s="1"/>
  <c r="VTH22" i="28" s="1"/>
  <c r="VTB22" i="28" s="1"/>
  <c r="VSV22" i="28" s="1"/>
  <c r="VSP22" i="28" s="1"/>
  <c r="VSJ22" i="28" s="1"/>
  <c r="VSD22" i="28" s="1"/>
  <c r="VRX22" i="28" s="1"/>
  <c r="VRR22" i="28" s="1"/>
  <c r="VRL22" i="28" s="1"/>
  <c r="VRF22" i="28" s="1"/>
  <c r="VQZ22" i="28" s="1"/>
  <c r="VQT22" i="28" s="1"/>
  <c r="VQN22" i="28" s="1"/>
  <c r="VQH22" i="28" s="1"/>
  <c r="VQB22" i="28" s="1"/>
  <c r="VPV22" i="28" s="1"/>
  <c r="VPP22" i="28" s="1"/>
  <c r="VPJ22" i="28" s="1"/>
  <c r="VPD22" i="28" s="1"/>
  <c r="VOX22" i="28" s="1"/>
  <c r="VOR22" i="28" s="1"/>
  <c r="VOL22" i="28" s="1"/>
  <c r="VOF22" i="28" s="1"/>
  <c r="VNZ22" i="28" s="1"/>
  <c r="VNT22" i="28" s="1"/>
  <c r="VNN22" i="28" s="1"/>
  <c r="VNH22" i="28" s="1"/>
  <c r="VNB22" i="28" s="1"/>
  <c r="VMV22" i="28" s="1"/>
  <c r="VMP22" i="28" s="1"/>
  <c r="VMJ22" i="28" s="1"/>
  <c r="VMD22" i="28" s="1"/>
  <c r="VLX22" i="28" s="1"/>
  <c r="VLR22" i="28" s="1"/>
  <c r="VLL22" i="28" s="1"/>
  <c r="VLF22" i="28" s="1"/>
  <c r="VKZ22" i="28" s="1"/>
  <c r="VKT22" i="28" s="1"/>
  <c r="VKN22" i="28" s="1"/>
  <c r="VKH22" i="28" s="1"/>
  <c r="VKB22" i="28" s="1"/>
  <c r="VJV22" i="28" s="1"/>
  <c r="VJP22" i="28" s="1"/>
  <c r="VJJ22" i="28" s="1"/>
  <c r="VJD22" i="28" s="1"/>
  <c r="VIX22" i="28" s="1"/>
  <c r="VIR22" i="28" s="1"/>
  <c r="VIL22" i="28" s="1"/>
  <c r="VIF22" i="28" s="1"/>
  <c r="VHZ22" i="28" s="1"/>
  <c r="VHT22" i="28" s="1"/>
  <c r="VHN22" i="28" s="1"/>
  <c r="VHH22" i="28" s="1"/>
  <c r="VHB22" i="28" s="1"/>
  <c r="VGV22" i="28" s="1"/>
  <c r="VGP22" i="28" s="1"/>
  <c r="VGJ22" i="28" s="1"/>
  <c r="VGD22" i="28" s="1"/>
  <c r="VFX22" i="28" s="1"/>
  <c r="VFR22" i="28" s="1"/>
  <c r="VFL22" i="28" s="1"/>
  <c r="VFF22" i="28" s="1"/>
  <c r="VEZ22" i="28" s="1"/>
  <c r="VET22" i="28" s="1"/>
  <c r="VEN22" i="28" s="1"/>
  <c r="VEH22" i="28" s="1"/>
  <c r="VEB22" i="28" s="1"/>
  <c r="VDV22" i="28" s="1"/>
  <c r="VDP22" i="28" s="1"/>
  <c r="VDJ22" i="28" s="1"/>
  <c r="VDD22" i="28" s="1"/>
  <c r="VCX22" i="28" s="1"/>
  <c r="VCR22" i="28" s="1"/>
  <c r="VCL22" i="28" s="1"/>
  <c r="VCF22" i="28" s="1"/>
  <c r="VBZ22" i="28" s="1"/>
  <c r="VBT22" i="28" s="1"/>
  <c r="VBN22" i="28" s="1"/>
  <c r="VBH22" i="28" s="1"/>
  <c r="VBB22" i="28" s="1"/>
  <c r="VAV22" i="28" s="1"/>
  <c r="VAP22" i="28" s="1"/>
  <c r="VAJ22" i="28" s="1"/>
  <c r="VAD22" i="28" s="1"/>
  <c r="UZX22" i="28" s="1"/>
  <c r="UZR22" i="28" s="1"/>
  <c r="UZL22" i="28" s="1"/>
  <c r="UZF22" i="28" s="1"/>
  <c r="UYZ22" i="28" s="1"/>
  <c r="UYT22" i="28" s="1"/>
  <c r="UYN22" i="28" s="1"/>
  <c r="UYH22" i="28" s="1"/>
  <c r="UYB22" i="28" s="1"/>
  <c r="UXV22" i="28" s="1"/>
  <c r="UXP22" i="28" s="1"/>
  <c r="UXJ22" i="28" s="1"/>
  <c r="UXD22" i="28" s="1"/>
  <c r="UWX22" i="28" s="1"/>
  <c r="UWR22" i="28" s="1"/>
  <c r="UWL22" i="28" s="1"/>
  <c r="UWF22" i="28" s="1"/>
  <c r="UVZ22" i="28" s="1"/>
  <c r="UVT22" i="28" s="1"/>
  <c r="UVN22" i="28" s="1"/>
  <c r="UVH22" i="28" s="1"/>
  <c r="UVB22" i="28" s="1"/>
  <c r="UUV22" i="28" s="1"/>
  <c r="UUP22" i="28" s="1"/>
  <c r="UUJ22" i="28" s="1"/>
  <c r="UUD22" i="28" s="1"/>
  <c r="UTX22" i="28" s="1"/>
  <c r="UTR22" i="28" s="1"/>
  <c r="UTL22" i="28" s="1"/>
  <c r="UTF22" i="28" s="1"/>
  <c r="USZ22" i="28" s="1"/>
  <c r="UST22" i="28" s="1"/>
  <c r="USN22" i="28" s="1"/>
  <c r="USH22" i="28" s="1"/>
  <c r="USB22" i="28" s="1"/>
  <c r="URV22" i="28" s="1"/>
  <c r="URP22" i="28" s="1"/>
  <c r="URJ22" i="28" s="1"/>
  <c r="URD22" i="28" s="1"/>
  <c r="UQX22" i="28" s="1"/>
  <c r="UQR22" i="28" s="1"/>
  <c r="UQL22" i="28" s="1"/>
  <c r="UQF22" i="28" s="1"/>
  <c r="UPZ22" i="28" s="1"/>
  <c r="UPT22" i="28" s="1"/>
  <c r="UPN22" i="28" s="1"/>
  <c r="UPH22" i="28" s="1"/>
  <c r="UPB22" i="28" s="1"/>
  <c r="UOV22" i="28" s="1"/>
  <c r="UOP22" i="28" s="1"/>
  <c r="UOJ22" i="28" s="1"/>
  <c r="UOD22" i="28" s="1"/>
  <c r="UNX22" i="28" s="1"/>
  <c r="UNR22" i="28" s="1"/>
  <c r="UNL22" i="28" s="1"/>
  <c r="UNF22" i="28" s="1"/>
  <c r="UMZ22" i="28" s="1"/>
  <c r="UMT22" i="28" s="1"/>
  <c r="UMN22" i="28" s="1"/>
  <c r="UMH22" i="28" s="1"/>
  <c r="UMB22" i="28" s="1"/>
  <c r="ULV22" i="28" s="1"/>
  <c r="ULP22" i="28" s="1"/>
  <c r="ULJ22" i="28" s="1"/>
  <c r="ULD22" i="28" s="1"/>
  <c r="UKX22" i="28" s="1"/>
  <c r="UKR22" i="28" s="1"/>
  <c r="UKL22" i="28" s="1"/>
  <c r="UKF22" i="28" s="1"/>
  <c r="UJZ22" i="28" s="1"/>
  <c r="UJT22" i="28" s="1"/>
  <c r="UJN22" i="28" s="1"/>
  <c r="UJH22" i="28" s="1"/>
  <c r="UJB22" i="28" s="1"/>
  <c r="UIV22" i="28" s="1"/>
  <c r="UIP22" i="28" s="1"/>
  <c r="UIJ22" i="28" s="1"/>
  <c r="UID22" i="28" s="1"/>
  <c r="UHX22" i="28" s="1"/>
  <c r="UHR22" i="28" s="1"/>
  <c r="UHL22" i="28" s="1"/>
  <c r="UHF22" i="28" s="1"/>
  <c r="UGZ22" i="28" s="1"/>
  <c r="UGT22" i="28" s="1"/>
  <c r="UGN22" i="28" s="1"/>
  <c r="UGH22" i="28" s="1"/>
  <c r="UGB22" i="28" s="1"/>
  <c r="UFV22" i="28" s="1"/>
  <c r="UFP22" i="28" s="1"/>
  <c r="UFJ22" i="28" s="1"/>
  <c r="UFD22" i="28" s="1"/>
  <c r="UEX22" i="28" s="1"/>
  <c r="UER22" i="28" s="1"/>
  <c r="UEL22" i="28" s="1"/>
  <c r="UEF22" i="28" s="1"/>
  <c r="UDZ22" i="28" s="1"/>
  <c r="UDT22" i="28" s="1"/>
  <c r="UDN22" i="28" s="1"/>
  <c r="UDH22" i="28" s="1"/>
  <c r="UDB22" i="28" s="1"/>
  <c r="UCV22" i="28" s="1"/>
  <c r="UCP22" i="28" s="1"/>
  <c r="UCJ22" i="28" s="1"/>
  <c r="UCD22" i="28" s="1"/>
  <c r="UBX22" i="28" s="1"/>
  <c r="UBR22" i="28" s="1"/>
  <c r="UBL22" i="28" s="1"/>
  <c r="UBF22" i="28" s="1"/>
  <c r="UAZ22" i="28" s="1"/>
  <c r="UAT22" i="28" s="1"/>
  <c r="UAN22" i="28" s="1"/>
  <c r="UAH22" i="28" s="1"/>
  <c r="UAB22" i="28" s="1"/>
  <c r="TZV22" i="28" s="1"/>
  <c r="TZP22" i="28" s="1"/>
  <c r="TZJ22" i="28" s="1"/>
  <c r="TZD22" i="28" s="1"/>
  <c r="TYX22" i="28" s="1"/>
  <c r="TYR22" i="28" s="1"/>
  <c r="TYL22" i="28" s="1"/>
  <c r="TYF22" i="28" s="1"/>
  <c r="TXZ22" i="28" s="1"/>
  <c r="TXT22" i="28" s="1"/>
  <c r="TXN22" i="28" s="1"/>
  <c r="TXH22" i="28" s="1"/>
  <c r="TXB22" i="28" s="1"/>
  <c r="TWV22" i="28" s="1"/>
  <c r="TWP22" i="28" s="1"/>
  <c r="TWJ22" i="28" s="1"/>
  <c r="TWD22" i="28" s="1"/>
  <c r="TVX22" i="28" s="1"/>
  <c r="TVR22" i="28" s="1"/>
  <c r="TVL22" i="28" s="1"/>
  <c r="TVF22" i="28" s="1"/>
  <c r="TUZ22" i="28" s="1"/>
  <c r="TUT22" i="28" s="1"/>
  <c r="TUN22" i="28" s="1"/>
  <c r="TUH22" i="28" s="1"/>
  <c r="TUB22" i="28" s="1"/>
  <c r="TTV22" i="28" s="1"/>
  <c r="TTP22" i="28" s="1"/>
  <c r="TTJ22" i="28" s="1"/>
  <c r="TTD22" i="28" s="1"/>
  <c r="TSX22" i="28" s="1"/>
  <c r="TSR22" i="28" s="1"/>
  <c r="TSL22" i="28" s="1"/>
  <c r="TSF22" i="28" s="1"/>
  <c r="TRZ22" i="28" s="1"/>
  <c r="TRT22" i="28" s="1"/>
  <c r="TRN22" i="28" s="1"/>
  <c r="TRH22" i="28" s="1"/>
  <c r="TRB22" i="28" s="1"/>
  <c r="TQV22" i="28" s="1"/>
  <c r="TQP22" i="28" s="1"/>
  <c r="TQJ22" i="28" s="1"/>
  <c r="TQD22" i="28" s="1"/>
  <c r="TPX22" i="28" s="1"/>
  <c r="TPR22" i="28" s="1"/>
  <c r="TPL22" i="28" s="1"/>
  <c r="TPF22" i="28" s="1"/>
  <c r="TOZ22" i="28" s="1"/>
  <c r="TOT22" i="28" s="1"/>
  <c r="TON22" i="28" s="1"/>
  <c r="TOH22" i="28" s="1"/>
  <c r="TOB22" i="28" s="1"/>
  <c r="TNV22" i="28" s="1"/>
  <c r="TNP22" i="28" s="1"/>
  <c r="TNJ22" i="28" s="1"/>
  <c r="TND22" i="28" s="1"/>
  <c r="TMX22" i="28" s="1"/>
  <c r="TMR22" i="28" s="1"/>
  <c r="TML22" i="28" s="1"/>
  <c r="TMF22" i="28" s="1"/>
  <c r="TLZ22" i="28" s="1"/>
  <c r="TLT22" i="28" s="1"/>
  <c r="TLN22" i="28" s="1"/>
  <c r="TLH22" i="28" s="1"/>
  <c r="TLB22" i="28" s="1"/>
  <c r="TKV22" i="28" s="1"/>
  <c r="TKP22" i="28" s="1"/>
  <c r="TKJ22" i="28" s="1"/>
  <c r="TKD22" i="28" s="1"/>
  <c r="TJX22" i="28" s="1"/>
  <c r="TJR22" i="28" s="1"/>
  <c r="TJL22" i="28" s="1"/>
  <c r="TJF22" i="28" s="1"/>
  <c r="TIZ22" i="28" s="1"/>
  <c r="TIT22" i="28" s="1"/>
  <c r="TIN22" i="28" s="1"/>
  <c r="TIH22" i="28" s="1"/>
  <c r="TIB22" i="28" s="1"/>
  <c r="THV22" i="28" s="1"/>
  <c r="THP22" i="28" s="1"/>
  <c r="THJ22" i="28" s="1"/>
  <c r="THD22" i="28" s="1"/>
  <c r="TGX22" i="28" s="1"/>
  <c r="TGR22" i="28" s="1"/>
  <c r="TGL22" i="28" s="1"/>
  <c r="TGF22" i="28" s="1"/>
  <c r="TFZ22" i="28" s="1"/>
  <c r="TFT22" i="28" s="1"/>
  <c r="TFN22" i="28" s="1"/>
  <c r="TFH22" i="28" s="1"/>
  <c r="TFB22" i="28" s="1"/>
  <c r="TEV22" i="28" s="1"/>
  <c r="TEP22" i="28" s="1"/>
  <c r="TEJ22" i="28" s="1"/>
  <c r="TED22" i="28" s="1"/>
  <c r="TDX22" i="28" s="1"/>
  <c r="TDR22" i="28" s="1"/>
  <c r="TDL22" i="28" s="1"/>
  <c r="TDF22" i="28" s="1"/>
  <c r="TCZ22" i="28" s="1"/>
  <c r="TCT22" i="28" s="1"/>
  <c r="TCN22" i="28" s="1"/>
  <c r="TCH22" i="28" s="1"/>
  <c r="TCB22" i="28" s="1"/>
  <c r="TBV22" i="28" s="1"/>
  <c r="TBP22" i="28" s="1"/>
  <c r="TBJ22" i="28" s="1"/>
  <c r="TBD22" i="28" s="1"/>
  <c r="TAX22" i="28" s="1"/>
  <c r="TAR22" i="28" s="1"/>
  <c r="TAL22" i="28" s="1"/>
  <c r="TAF22" i="28" s="1"/>
  <c r="SZZ22" i="28" s="1"/>
  <c r="SZT22" i="28" s="1"/>
  <c r="SZN22" i="28" s="1"/>
  <c r="SZH22" i="28" s="1"/>
  <c r="SZB22" i="28" s="1"/>
  <c r="SYV22" i="28" s="1"/>
  <c r="SYP22" i="28" s="1"/>
  <c r="SYJ22" i="28" s="1"/>
  <c r="SYD22" i="28" s="1"/>
  <c r="SXX22" i="28" s="1"/>
  <c r="SXR22" i="28" s="1"/>
  <c r="SXL22" i="28" s="1"/>
  <c r="SXF22" i="28" s="1"/>
  <c r="SWZ22" i="28" s="1"/>
  <c r="SWT22" i="28" s="1"/>
  <c r="SWN22" i="28" s="1"/>
  <c r="SWH22" i="28" s="1"/>
  <c r="SWB22" i="28" s="1"/>
  <c r="SVV22" i="28" s="1"/>
  <c r="SVP22" i="28" s="1"/>
  <c r="SVJ22" i="28" s="1"/>
  <c r="SVD22" i="28" s="1"/>
  <c r="SUX22" i="28" s="1"/>
  <c r="SUR22" i="28" s="1"/>
  <c r="SUL22" i="28" s="1"/>
  <c r="SUF22" i="28" s="1"/>
  <c r="STZ22" i="28" s="1"/>
  <c r="STT22" i="28" s="1"/>
  <c r="STN22" i="28" s="1"/>
  <c r="STH22" i="28" s="1"/>
  <c r="STB22" i="28" s="1"/>
  <c r="SSV22" i="28" s="1"/>
  <c r="SSP22" i="28" s="1"/>
  <c r="SSJ22" i="28" s="1"/>
  <c r="SSD22" i="28" s="1"/>
  <c r="SRX22" i="28" s="1"/>
  <c r="SRR22" i="28" s="1"/>
  <c r="SRL22" i="28" s="1"/>
  <c r="SRF22" i="28" s="1"/>
  <c r="SQZ22" i="28" s="1"/>
  <c r="SQT22" i="28" s="1"/>
  <c r="SQN22" i="28" s="1"/>
  <c r="SQH22" i="28" s="1"/>
  <c r="SQB22" i="28" s="1"/>
  <c r="SPV22" i="28" s="1"/>
  <c r="SPP22" i="28" s="1"/>
  <c r="SPJ22" i="28" s="1"/>
  <c r="SPD22" i="28" s="1"/>
  <c r="SOX22" i="28" s="1"/>
  <c r="SOR22" i="28" s="1"/>
  <c r="SOL22" i="28" s="1"/>
  <c r="SOF22" i="28" s="1"/>
  <c r="SNZ22" i="28" s="1"/>
  <c r="SNT22" i="28" s="1"/>
  <c r="SNN22" i="28" s="1"/>
  <c r="SNH22" i="28" s="1"/>
  <c r="SNB22" i="28" s="1"/>
  <c r="SMV22" i="28" s="1"/>
  <c r="SMP22" i="28" s="1"/>
  <c r="SMJ22" i="28" s="1"/>
  <c r="SMD22" i="28" s="1"/>
  <c r="SLX22" i="28" s="1"/>
  <c r="SLR22" i="28" s="1"/>
  <c r="SLL22" i="28" s="1"/>
  <c r="SLF22" i="28" s="1"/>
  <c r="SKZ22" i="28" s="1"/>
  <c r="SKT22" i="28" s="1"/>
  <c r="SKN22" i="28" s="1"/>
  <c r="SKH22" i="28" s="1"/>
  <c r="SKB22" i="28" s="1"/>
  <c r="SJV22" i="28" s="1"/>
  <c r="SJP22" i="28" s="1"/>
  <c r="SJJ22" i="28" s="1"/>
  <c r="SJD22" i="28" s="1"/>
  <c r="SIX22" i="28" s="1"/>
  <c r="SIR22" i="28" s="1"/>
  <c r="SIL22" i="28" s="1"/>
  <c r="SIF22" i="28" s="1"/>
  <c r="SHZ22" i="28" s="1"/>
  <c r="SHT22" i="28" s="1"/>
  <c r="SHN22" i="28" s="1"/>
  <c r="SHH22" i="28" s="1"/>
  <c r="SHB22" i="28" s="1"/>
  <c r="SGV22" i="28" s="1"/>
  <c r="SGP22" i="28" s="1"/>
  <c r="SGJ22" i="28" s="1"/>
  <c r="SGD22" i="28" s="1"/>
  <c r="SFX22" i="28" s="1"/>
  <c r="SFR22" i="28" s="1"/>
  <c r="SFL22" i="28" s="1"/>
  <c r="SFF22" i="28" s="1"/>
  <c r="SEZ22" i="28" s="1"/>
  <c r="SET22" i="28" s="1"/>
  <c r="SEN22" i="28" s="1"/>
  <c r="SEH22" i="28" s="1"/>
  <c r="SEB22" i="28" s="1"/>
  <c r="SDV22" i="28" s="1"/>
  <c r="SDP22" i="28" s="1"/>
  <c r="SDJ22" i="28" s="1"/>
  <c r="SDD22" i="28" s="1"/>
  <c r="SCX22" i="28" s="1"/>
  <c r="SCR22" i="28" s="1"/>
  <c r="SCL22" i="28" s="1"/>
  <c r="SCF22" i="28" s="1"/>
  <c r="SBZ22" i="28" s="1"/>
  <c r="SBT22" i="28" s="1"/>
  <c r="SBN22" i="28" s="1"/>
  <c r="SBH22" i="28" s="1"/>
  <c r="SBB22" i="28" s="1"/>
  <c r="SAV22" i="28" s="1"/>
  <c r="SAP22" i="28" s="1"/>
  <c r="SAJ22" i="28" s="1"/>
  <c r="SAD22" i="28" s="1"/>
  <c r="RZX22" i="28" s="1"/>
  <c r="RZR22" i="28" s="1"/>
  <c r="RZL22" i="28" s="1"/>
  <c r="RZF22" i="28" s="1"/>
  <c r="RYZ22" i="28" s="1"/>
  <c r="RYT22" i="28" s="1"/>
  <c r="RYN22" i="28" s="1"/>
  <c r="RYH22" i="28" s="1"/>
  <c r="RYB22" i="28" s="1"/>
  <c r="RXV22" i="28" s="1"/>
  <c r="RXP22" i="28" s="1"/>
  <c r="RXJ22" i="28" s="1"/>
  <c r="RXD22" i="28" s="1"/>
  <c r="RWX22" i="28" s="1"/>
  <c r="RWR22" i="28" s="1"/>
  <c r="RWL22" i="28" s="1"/>
  <c r="RWF22" i="28" s="1"/>
  <c r="RVZ22" i="28" s="1"/>
  <c r="RVT22" i="28" s="1"/>
  <c r="RVN22" i="28" s="1"/>
  <c r="RVH22" i="28" s="1"/>
  <c r="RVB22" i="28" s="1"/>
  <c r="RUV22" i="28" s="1"/>
  <c r="RUP22" i="28" s="1"/>
  <c r="RUJ22" i="28" s="1"/>
  <c r="RUD22" i="28" s="1"/>
  <c r="RTX22" i="28" s="1"/>
  <c r="RTR22" i="28" s="1"/>
  <c r="RTL22" i="28" s="1"/>
  <c r="RTF22" i="28" s="1"/>
  <c r="RSZ22" i="28" s="1"/>
  <c r="RST22" i="28" s="1"/>
  <c r="RSN22" i="28" s="1"/>
  <c r="RSH22" i="28" s="1"/>
  <c r="RSB22" i="28" s="1"/>
  <c r="RRV22" i="28" s="1"/>
  <c r="RRP22" i="28" s="1"/>
  <c r="RRJ22" i="28" s="1"/>
  <c r="RRD22" i="28" s="1"/>
  <c r="RQX22" i="28" s="1"/>
  <c r="RQR22" i="28" s="1"/>
  <c r="RQL22" i="28" s="1"/>
  <c r="RQF22" i="28" s="1"/>
  <c r="RPZ22" i="28" s="1"/>
  <c r="RPT22" i="28" s="1"/>
  <c r="RPN22" i="28" s="1"/>
  <c r="RPH22" i="28" s="1"/>
  <c r="RPB22" i="28" s="1"/>
  <c r="ROV22" i="28" s="1"/>
  <c r="ROP22" i="28" s="1"/>
  <c r="ROJ22" i="28" s="1"/>
  <c r="ROD22" i="28" s="1"/>
  <c r="RNX22" i="28" s="1"/>
  <c r="RNR22" i="28" s="1"/>
  <c r="RNL22" i="28" s="1"/>
  <c r="RNF22" i="28" s="1"/>
  <c r="RMZ22" i="28" s="1"/>
  <c r="RMT22" i="28" s="1"/>
  <c r="RMN22" i="28" s="1"/>
  <c r="RMH22" i="28" s="1"/>
  <c r="RMB22" i="28" s="1"/>
  <c r="RLV22" i="28" s="1"/>
  <c r="RLP22" i="28" s="1"/>
  <c r="RLJ22" i="28" s="1"/>
  <c r="RLD22" i="28" s="1"/>
  <c r="RKX22" i="28" s="1"/>
  <c r="RKR22" i="28" s="1"/>
  <c r="RKL22" i="28" s="1"/>
  <c r="RKF22" i="28" s="1"/>
  <c r="RJZ22" i="28" s="1"/>
  <c r="RJT22" i="28" s="1"/>
  <c r="RJN22" i="28" s="1"/>
  <c r="RJH22" i="28" s="1"/>
  <c r="RJB22" i="28" s="1"/>
  <c r="RIV22" i="28" s="1"/>
  <c r="RIP22" i="28" s="1"/>
  <c r="RIJ22" i="28" s="1"/>
  <c r="RID22" i="28" s="1"/>
  <c r="RHX22" i="28" s="1"/>
  <c r="RHR22" i="28" s="1"/>
  <c r="RHL22" i="28" s="1"/>
  <c r="RHF22" i="28" s="1"/>
  <c r="RGZ22" i="28" s="1"/>
  <c r="RGT22" i="28" s="1"/>
  <c r="RGN22" i="28" s="1"/>
  <c r="RGH22" i="28" s="1"/>
  <c r="RGB22" i="28" s="1"/>
  <c r="RFV22" i="28" s="1"/>
  <c r="RFP22" i="28" s="1"/>
  <c r="RFJ22" i="28" s="1"/>
  <c r="RFD22" i="28" s="1"/>
  <c r="REX22" i="28" s="1"/>
  <c r="RER22" i="28" s="1"/>
  <c r="REL22" i="28" s="1"/>
  <c r="REF22" i="28" s="1"/>
  <c r="RDZ22" i="28" s="1"/>
  <c r="RDT22" i="28" s="1"/>
  <c r="RDN22" i="28" s="1"/>
  <c r="RDH22" i="28" s="1"/>
  <c r="RDB22" i="28" s="1"/>
  <c r="RCV22" i="28" s="1"/>
  <c r="RCP22" i="28" s="1"/>
  <c r="RCJ22" i="28" s="1"/>
  <c r="RCD22" i="28" s="1"/>
  <c r="RBX22" i="28" s="1"/>
  <c r="RBR22" i="28" s="1"/>
  <c r="RBL22" i="28" s="1"/>
  <c r="RBF22" i="28" s="1"/>
  <c r="RAZ22" i="28" s="1"/>
  <c r="RAT22" i="28" s="1"/>
  <c r="RAN22" i="28" s="1"/>
  <c r="RAH22" i="28" s="1"/>
  <c r="RAB22" i="28" s="1"/>
  <c r="QZV22" i="28" s="1"/>
  <c r="QZP22" i="28" s="1"/>
  <c r="QZJ22" i="28" s="1"/>
  <c r="QZD22" i="28" s="1"/>
  <c r="QYX22" i="28" s="1"/>
  <c r="QYR22" i="28" s="1"/>
  <c r="QYL22" i="28" s="1"/>
  <c r="QYF22" i="28" s="1"/>
  <c r="QXZ22" i="28" s="1"/>
  <c r="QXT22" i="28" s="1"/>
  <c r="QXN22" i="28" s="1"/>
  <c r="QXH22" i="28" s="1"/>
  <c r="QXB22" i="28" s="1"/>
  <c r="QWV22" i="28" s="1"/>
  <c r="QWP22" i="28" s="1"/>
  <c r="QWJ22" i="28" s="1"/>
  <c r="QWD22" i="28" s="1"/>
  <c r="QVX22" i="28" s="1"/>
  <c r="QVR22" i="28" s="1"/>
  <c r="QVL22" i="28" s="1"/>
  <c r="QVF22" i="28" s="1"/>
  <c r="QUZ22" i="28" s="1"/>
  <c r="QUT22" i="28" s="1"/>
  <c r="QUN22" i="28" s="1"/>
  <c r="QUH22" i="28" s="1"/>
  <c r="QUB22" i="28" s="1"/>
  <c r="QTV22" i="28" s="1"/>
  <c r="QTP22" i="28" s="1"/>
  <c r="QTJ22" i="28" s="1"/>
  <c r="QTD22" i="28" s="1"/>
  <c r="QSX22" i="28" s="1"/>
  <c r="QSR22" i="28" s="1"/>
  <c r="QSL22" i="28" s="1"/>
  <c r="QSF22" i="28" s="1"/>
  <c r="QRZ22" i="28" s="1"/>
  <c r="QRT22" i="28" s="1"/>
  <c r="QRN22" i="28" s="1"/>
  <c r="QRH22" i="28" s="1"/>
  <c r="QRB22" i="28" s="1"/>
  <c r="QQV22" i="28" s="1"/>
  <c r="QQP22" i="28" s="1"/>
  <c r="QQJ22" i="28" s="1"/>
  <c r="QQD22" i="28" s="1"/>
  <c r="QPX22" i="28" s="1"/>
  <c r="QPR22" i="28" s="1"/>
  <c r="QPL22" i="28" s="1"/>
  <c r="QPF22" i="28" s="1"/>
  <c r="QOZ22" i="28" s="1"/>
  <c r="QOT22" i="28" s="1"/>
  <c r="QON22" i="28" s="1"/>
  <c r="QOH22" i="28" s="1"/>
  <c r="QOB22" i="28" s="1"/>
  <c r="QNV22" i="28" s="1"/>
  <c r="QNP22" i="28" s="1"/>
  <c r="QNJ22" i="28" s="1"/>
  <c r="QND22" i="28" s="1"/>
  <c r="QMX22" i="28" s="1"/>
  <c r="QMR22" i="28" s="1"/>
  <c r="QML22" i="28" s="1"/>
  <c r="QMF22" i="28" s="1"/>
  <c r="QLZ22" i="28" s="1"/>
  <c r="QLT22" i="28" s="1"/>
  <c r="QLN22" i="28" s="1"/>
  <c r="QLH22" i="28" s="1"/>
  <c r="QLB22" i="28" s="1"/>
  <c r="QKV22" i="28" s="1"/>
  <c r="QKP22" i="28" s="1"/>
  <c r="QKJ22" i="28" s="1"/>
  <c r="QKD22" i="28" s="1"/>
  <c r="QJX22" i="28" s="1"/>
  <c r="QJR22" i="28" s="1"/>
  <c r="QJL22" i="28" s="1"/>
  <c r="QJF22" i="28" s="1"/>
  <c r="QIZ22" i="28" s="1"/>
  <c r="QIT22" i="28" s="1"/>
  <c r="QIN22" i="28" s="1"/>
  <c r="QIH22" i="28" s="1"/>
  <c r="QIB22" i="28" s="1"/>
  <c r="QHV22" i="28" s="1"/>
  <c r="QHP22" i="28" s="1"/>
  <c r="QHJ22" i="28" s="1"/>
  <c r="QHD22" i="28" s="1"/>
  <c r="QGX22" i="28" s="1"/>
  <c r="QGR22" i="28" s="1"/>
  <c r="QGL22" i="28" s="1"/>
  <c r="QGF22" i="28" s="1"/>
  <c r="QFZ22" i="28" s="1"/>
  <c r="QFT22" i="28" s="1"/>
  <c r="QFN22" i="28" s="1"/>
  <c r="QFH22" i="28" s="1"/>
  <c r="QFB22" i="28" s="1"/>
  <c r="QEV22" i="28" s="1"/>
  <c r="QEP22" i="28" s="1"/>
  <c r="QEJ22" i="28" s="1"/>
  <c r="QED22" i="28" s="1"/>
  <c r="QDX22" i="28" s="1"/>
  <c r="QDR22" i="28" s="1"/>
  <c r="QDL22" i="28" s="1"/>
  <c r="QDF22" i="28" s="1"/>
  <c r="QCZ22" i="28" s="1"/>
  <c r="QCT22" i="28" s="1"/>
  <c r="QCN22" i="28" s="1"/>
  <c r="QCH22" i="28" s="1"/>
  <c r="QCB22" i="28" s="1"/>
  <c r="QBV22" i="28" s="1"/>
  <c r="QBP22" i="28" s="1"/>
  <c r="QBJ22" i="28" s="1"/>
  <c r="QBD22" i="28" s="1"/>
  <c r="QAX22" i="28" s="1"/>
  <c r="QAR22" i="28" s="1"/>
  <c r="QAL22" i="28" s="1"/>
  <c r="QAF22" i="28" s="1"/>
  <c r="PZZ22" i="28" s="1"/>
  <c r="PZT22" i="28" s="1"/>
  <c r="PZN22" i="28" s="1"/>
  <c r="PZH22" i="28" s="1"/>
  <c r="PZB22" i="28" s="1"/>
  <c r="PYV22" i="28" s="1"/>
  <c r="PYP22" i="28" s="1"/>
  <c r="PYJ22" i="28" s="1"/>
  <c r="PYD22" i="28" s="1"/>
  <c r="PXX22" i="28" s="1"/>
  <c r="PXR22" i="28" s="1"/>
  <c r="PXL22" i="28" s="1"/>
  <c r="PXF22" i="28" s="1"/>
  <c r="PWZ22" i="28" s="1"/>
  <c r="PWT22" i="28" s="1"/>
  <c r="PWN22" i="28" s="1"/>
  <c r="PWH22" i="28" s="1"/>
  <c r="PWB22" i="28" s="1"/>
  <c r="PVV22" i="28" s="1"/>
  <c r="PVP22" i="28" s="1"/>
  <c r="PVJ22" i="28" s="1"/>
  <c r="PVD22" i="28" s="1"/>
  <c r="PUX22" i="28" s="1"/>
  <c r="PUR22" i="28" s="1"/>
  <c r="PUL22" i="28" s="1"/>
  <c r="PUF22" i="28" s="1"/>
  <c r="PTZ22" i="28" s="1"/>
  <c r="PTT22" i="28" s="1"/>
  <c r="PTN22" i="28" s="1"/>
  <c r="PTH22" i="28" s="1"/>
  <c r="PTB22" i="28" s="1"/>
  <c r="PSV22" i="28" s="1"/>
  <c r="PSP22" i="28" s="1"/>
  <c r="PSJ22" i="28" s="1"/>
  <c r="PSD22" i="28" s="1"/>
  <c r="PRX22" i="28" s="1"/>
  <c r="PRR22" i="28" s="1"/>
  <c r="PRL22" i="28" s="1"/>
  <c r="PRF22" i="28" s="1"/>
  <c r="PQZ22" i="28" s="1"/>
  <c r="PQT22" i="28" s="1"/>
  <c r="PQN22" i="28" s="1"/>
  <c r="PQH22" i="28" s="1"/>
  <c r="PQB22" i="28" s="1"/>
  <c r="PPV22" i="28" s="1"/>
  <c r="PPP22" i="28" s="1"/>
  <c r="PPJ22" i="28" s="1"/>
  <c r="PPD22" i="28" s="1"/>
  <c r="POX22" i="28" s="1"/>
  <c r="POR22" i="28" s="1"/>
  <c r="POL22" i="28" s="1"/>
  <c r="POF22" i="28" s="1"/>
  <c r="PNZ22" i="28" s="1"/>
  <c r="PNT22" i="28" s="1"/>
  <c r="PNN22" i="28" s="1"/>
  <c r="PNH22" i="28" s="1"/>
  <c r="PNB22" i="28" s="1"/>
  <c r="PMV22" i="28" s="1"/>
  <c r="PMP22" i="28" s="1"/>
  <c r="PMJ22" i="28" s="1"/>
  <c r="PMD22" i="28" s="1"/>
  <c r="PLX22" i="28" s="1"/>
  <c r="PLR22" i="28" s="1"/>
  <c r="PLL22" i="28" s="1"/>
  <c r="PLF22" i="28" s="1"/>
  <c r="PKZ22" i="28" s="1"/>
  <c r="PKT22" i="28" s="1"/>
  <c r="PKN22" i="28" s="1"/>
  <c r="PKH22" i="28" s="1"/>
  <c r="PKB22" i="28" s="1"/>
  <c r="PJV22" i="28" s="1"/>
  <c r="PJP22" i="28" s="1"/>
  <c r="PJJ22" i="28" s="1"/>
  <c r="PJD22" i="28" s="1"/>
  <c r="PIX22" i="28" s="1"/>
  <c r="PIR22" i="28" s="1"/>
  <c r="PIL22" i="28" s="1"/>
  <c r="PIF22" i="28" s="1"/>
  <c r="PHZ22" i="28" s="1"/>
  <c r="PHT22" i="28" s="1"/>
  <c r="PHN22" i="28" s="1"/>
  <c r="PHH22" i="28" s="1"/>
  <c r="PHB22" i="28" s="1"/>
  <c r="PGV22" i="28" s="1"/>
  <c r="PGP22" i="28" s="1"/>
  <c r="PGJ22" i="28" s="1"/>
  <c r="PGD22" i="28" s="1"/>
  <c r="PFX22" i="28" s="1"/>
  <c r="PFR22" i="28" s="1"/>
  <c r="PFL22" i="28" s="1"/>
  <c r="PFF22" i="28" s="1"/>
  <c r="PEZ22" i="28" s="1"/>
  <c r="PET22" i="28" s="1"/>
  <c r="PEN22" i="28" s="1"/>
  <c r="PEH22" i="28" s="1"/>
  <c r="PEB22" i="28" s="1"/>
  <c r="PDV22" i="28" s="1"/>
  <c r="PDP22" i="28" s="1"/>
  <c r="PDJ22" i="28" s="1"/>
  <c r="PDD22" i="28" s="1"/>
  <c r="PCX22" i="28" s="1"/>
  <c r="PCR22" i="28" s="1"/>
  <c r="PCL22" i="28" s="1"/>
  <c r="PCF22" i="28" s="1"/>
  <c r="PBZ22" i="28" s="1"/>
  <c r="PBT22" i="28" s="1"/>
  <c r="PBN22" i="28" s="1"/>
  <c r="PBH22" i="28" s="1"/>
  <c r="PBB22" i="28" s="1"/>
  <c r="PAV22" i="28" s="1"/>
  <c r="PAP22" i="28" s="1"/>
  <c r="PAJ22" i="28" s="1"/>
  <c r="PAD22" i="28" s="1"/>
  <c r="OZX22" i="28" s="1"/>
  <c r="OZR22" i="28" s="1"/>
  <c r="OZL22" i="28" s="1"/>
  <c r="OZF22" i="28" s="1"/>
  <c r="OYZ22" i="28" s="1"/>
  <c r="OYT22" i="28" s="1"/>
  <c r="OYN22" i="28" s="1"/>
  <c r="OYH22" i="28" s="1"/>
  <c r="OYB22" i="28" s="1"/>
  <c r="OXV22" i="28" s="1"/>
  <c r="OXP22" i="28" s="1"/>
  <c r="OXJ22" i="28" s="1"/>
  <c r="OXD22" i="28" s="1"/>
  <c r="OWX22" i="28" s="1"/>
  <c r="OWR22" i="28" s="1"/>
  <c r="OWL22" i="28" s="1"/>
  <c r="OWF22" i="28" s="1"/>
  <c r="OVZ22" i="28" s="1"/>
  <c r="OVT22" i="28" s="1"/>
  <c r="OVN22" i="28" s="1"/>
  <c r="OVH22" i="28" s="1"/>
  <c r="OVB22" i="28" s="1"/>
  <c r="OUV22" i="28" s="1"/>
  <c r="OUP22" i="28" s="1"/>
  <c r="OUJ22" i="28" s="1"/>
  <c r="OUD22" i="28" s="1"/>
  <c r="OTX22" i="28" s="1"/>
  <c r="OTR22" i="28" s="1"/>
  <c r="OTL22" i="28" s="1"/>
  <c r="OTF22" i="28" s="1"/>
  <c r="OSZ22" i="28" s="1"/>
  <c r="OST22" i="28" s="1"/>
  <c r="OSN22" i="28" s="1"/>
  <c r="OSH22" i="28" s="1"/>
  <c r="OSB22" i="28" s="1"/>
  <c r="ORV22" i="28" s="1"/>
  <c r="ORP22" i="28" s="1"/>
  <c r="ORJ22" i="28" s="1"/>
  <c r="ORD22" i="28" s="1"/>
  <c r="OQX22" i="28" s="1"/>
  <c r="OQR22" i="28" s="1"/>
  <c r="OQL22" i="28" s="1"/>
  <c r="OQF22" i="28" s="1"/>
  <c r="OPZ22" i="28" s="1"/>
  <c r="OPT22" i="28" s="1"/>
  <c r="OPN22" i="28" s="1"/>
  <c r="OPH22" i="28" s="1"/>
  <c r="OPB22" i="28" s="1"/>
  <c r="OOV22" i="28" s="1"/>
  <c r="OOP22" i="28" s="1"/>
  <c r="OOJ22" i="28" s="1"/>
  <c r="OOD22" i="28" s="1"/>
  <c r="ONX22" i="28" s="1"/>
  <c r="ONR22" i="28" s="1"/>
  <c r="ONL22" i="28" s="1"/>
  <c r="ONF22" i="28" s="1"/>
  <c r="OMZ22" i="28" s="1"/>
  <c r="OMT22" i="28" s="1"/>
  <c r="OMN22" i="28" s="1"/>
  <c r="OMH22" i="28" s="1"/>
  <c r="OMB22" i="28" s="1"/>
  <c r="OLV22" i="28" s="1"/>
  <c r="OLP22" i="28" s="1"/>
  <c r="OLJ22" i="28" s="1"/>
  <c r="OLD22" i="28" s="1"/>
  <c r="OKX22" i="28" s="1"/>
  <c r="OKR22" i="28" s="1"/>
  <c r="OKL22" i="28" s="1"/>
  <c r="OKF22" i="28" s="1"/>
  <c r="OJZ22" i="28" s="1"/>
  <c r="OJT22" i="28" s="1"/>
  <c r="OJN22" i="28" s="1"/>
  <c r="OJH22" i="28" s="1"/>
  <c r="OJB22" i="28" s="1"/>
  <c r="OIV22" i="28" s="1"/>
  <c r="OIP22" i="28" s="1"/>
  <c r="OIJ22" i="28" s="1"/>
  <c r="OID22" i="28" s="1"/>
  <c r="OHX22" i="28" s="1"/>
  <c r="OHR22" i="28" s="1"/>
  <c r="OHL22" i="28" s="1"/>
  <c r="OHF22" i="28" s="1"/>
  <c r="OGZ22" i="28" s="1"/>
  <c r="OGT22" i="28" s="1"/>
  <c r="OGN22" i="28" s="1"/>
  <c r="OGH22" i="28" s="1"/>
  <c r="OGB22" i="28" s="1"/>
  <c r="OFV22" i="28" s="1"/>
  <c r="OFP22" i="28" s="1"/>
  <c r="OFJ22" i="28" s="1"/>
  <c r="OFD22" i="28" s="1"/>
  <c r="OEX22" i="28" s="1"/>
  <c r="OER22" i="28" s="1"/>
  <c r="OEL22" i="28" s="1"/>
  <c r="OEF22" i="28" s="1"/>
  <c r="ODZ22" i="28" s="1"/>
  <c r="ODT22" i="28" s="1"/>
  <c r="ODN22" i="28" s="1"/>
  <c r="ODH22" i="28" s="1"/>
  <c r="ODB22" i="28" s="1"/>
  <c r="OCV22" i="28" s="1"/>
  <c r="OCP22" i="28" s="1"/>
  <c r="OCJ22" i="28" s="1"/>
  <c r="OCD22" i="28" s="1"/>
  <c r="OBX22" i="28" s="1"/>
  <c r="OBR22" i="28" s="1"/>
  <c r="OBL22" i="28" s="1"/>
  <c r="OBF22" i="28" s="1"/>
  <c r="OAZ22" i="28" s="1"/>
  <c r="OAT22" i="28" s="1"/>
  <c r="OAN22" i="28" s="1"/>
  <c r="OAH22" i="28" s="1"/>
  <c r="OAB22" i="28" s="1"/>
  <c r="NZV22" i="28" s="1"/>
  <c r="NZP22" i="28" s="1"/>
  <c r="NZJ22" i="28" s="1"/>
  <c r="NZD22" i="28" s="1"/>
  <c r="NYX22" i="28" s="1"/>
  <c r="NYR22" i="28" s="1"/>
  <c r="NYL22" i="28" s="1"/>
  <c r="NYF22" i="28" s="1"/>
  <c r="NXZ22" i="28" s="1"/>
  <c r="NXT22" i="28" s="1"/>
  <c r="NXN22" i="28" s="1"/>
  <c r="NXH22" i="28" s="1"/>
  <c r="NXB22" i="28" s="1"/>
  <c r="NWV22" i="28" s="1"/>
  <c r="NWP22" i="28" s="1"/>
  <c r="NWJ22" i="28" s="1"/>
  <c r="NWD22" i="28" s="1"/>
  <c r="NVX22" i="28" s="1"/>
  <c r="NVR22" i="28" s="1"/>
  <c r="NVL22" i="28" s="1"/>
  <c r="NVF22" i="28" s="1"/>
  <c r="NUZ22" i="28" s="1"/>
  <c r="NUT22" i="28" s="1"/>
  <c r="NUN22" i="28" s="1"/>
  <c r="NUH22" i="28" s="1"/>
  <c r="NUB22" i="28" s="1"/>
  <c r="NTV22" i="28" s="1"/>
  <c r="NTP22" i="28" s="1"/>
  <c r="NTJ22" i="28" s="1"/>
  <c r="NTD22" i="28" s="1"/>
  <c r="NSX22" i="28" s="1"/>
  <c r="NSR22" i="28" s="1"/>
  <c r="NSL22" i="28" s="1"/>
  <c r="NSF22" i="28" s="1"/>
  <c r="NRZ22" i="28" s="1"/>
  <c r="NRT22" i="28" s="1"/>
  <c r="NRN22" i="28" s="1"/>
  <c r="NRH22" i="28" s="1"/>
  <c r="NRB22" i="28" s="1"/>
  <c r="NQV22" i="28" s="1"/>
  <c r="NQP22" i="28" s="1"/>
  <c r="NQJ22" i="28" s="1"/>
  <c r="NQD22" i="28" s="1"/>
  <c r="NPX22" i="28" s="1"/>
  <c r="NPR22" i="28" s="1"/>
  <c r="NPL22" i="28" s="1"/>
  <c r="NPF22" i="28" s="1"/>
  <c r="NOZ22" i="28" s="1"/>
  <c r="NOT22" i="28" s="1"/>
  <c r="NON22" i="28" s="1"/>
  <c r="NOH22" i="28" s="1"/>
  <c r="NOB22" i="28" s="1"/>
  <c r="NNV22" i="28" s="1"/>
  <c r="NNP22" i="28" s="1"/>
  <c r="NNJ22" i="28" s="1"/>
  <c r="NND22" i="28" s="1"/>
  <c r="NMX22" i="28" s="1"/>
  <c r="NMR22" i="28" s="1"/>
  <c r="NML22" i="28" s="1"/>
  <c r="NMF22" i="28" s="1"/>
  <c r="NLZ22" i="28" s="1"/>
  <c r="NLT22" i="28" s="1"/>
  <c r="NLN22" i="28" s="1"/>
  <c r="NLH22" i="28" s="1"/>
  <c r="NLB22" i="28" s="1"/>
  <c r="NKV22" i="28" s="1"/>
  <c r="NKP22" i="28" s="1"/>
  <c r="NKJ22" i="28" s="1"/>
  <c r="NKD22" i="28" s="1"/>
  <c r="NJX22" i="28" s="1"/>
  <c r="NJR22" i="28" s="1"/>
  <c r="NJL22" i="28" s="1"/>
  <c r="NJF22" i="28" s="1"/>
  <c r="NIZ22" i="28" s="1"/>
  <c r="NIT22" i="28" s="1"/>
  <c r="NIN22" i="28" s="1"/>
  <c r="NIH22" i="28" s="1"/>
  <c r="NIB22" i="28" s="1"/>
  <c r="NHV22" i="28" s="1"/>
  <c r="NHP22" i="28" s="1"/>
  <c r="NHJ22" i="28" s="1"/>
  <c r="NHD22" i="28" s="1"/>
  <c r="NGX22" i="28" s="1"/>
  <c r="NGR22" i="28" s="1"/>
  <c r="NGL22" i="28" s="1"/>
  <c r="NGF22" i="28" s="1"/>
  <c r="NFZ22" i="28" s="1"/>
  <c r="NFT22" i="28" s="1"/>
  <c r="NFN22" i="28" s="1"/>
  <c r="NFH22" i="28" s="1"/>
  <c r="NFB22" i="28" s="1"/>
  <c r="NEV22" i="28" s="1"/>
  <c r="NEP22" i="28" s="1"/>
  <c r="NEJ22" i="28" s="1"/>
  <c r="NED22" i="28" s="1"/>
  <c r="NDX22" i="28" s="1"/>
  <c r="NDR22" i="28" s="1"/>
  <c r="NDL22" i="28" s="1"/>
  <c r="NDF22" i="28" s="1"/>
  <c r="NCZ22" i="28" s="1"/>
  <c r="NCT22" i="28" s="1"/>
  <c r="NCN22" i="28" s="1"/>
  <c r="NCH22" i="28" s="1"/>
  <c r="NCB22" i="28" s="1"/>
  <c r="NBV22" i="28" s="1"/>
  <c r="NBP22" i="28" s="1"/>
  <c r="NBJ22" i="28" s="1"/>
  <c r="NBD22" i="28" s="1"/>
  <c r="NAX22" i="28" s="1"/>
  <c r="NAR22" i="28" s="1"/>
  <c r="NAL22" i="28" s="1"/>
  <c r="NAF22" i="28" s="1"/>
  <c r="MZZ22" i="28" s="1"/>
  <c r="MZT22" i="28" s="1"/>
  <c r="MZN22" i="28" s="1"/>
  <c r="MZH22" i="28" s="1"/>
  <c r="MZB22" i="28" s="1"/>
  <c r="MYV22" i="28" s="1"/>
  <c r="MYP22" i="28" s="1"/>
  <c r="MYJ22" i="28" s="1"/>
  <c r="MYD22" i="28" s="1"/>
  <c r="MXX22" i="28" s="1"/>
  <c r="MXR22" i="28" s="1"/>
  <c r="MXL22" i="28" s="1"/>
  <c r="MXF22" i="28" s="1"/>
  <c r="MWZ22" i="28" s="1"/>
  <c r="MWT22" i="28" s="1"/>
  <c r="MWN22" i="28" s="1"/>
  <c r="MWH22" i="28" s="1"/>
  <c r="MWB22" i="28" s="1"/>
  <c r="MVV22" i="28" s="1"/>
  <c r="MVP22" i="28" s="1"/>
  <c r="MVJ22" i="28" s="1"/>
  <c r="MVD22" i="28" s="1"/>
  <c r="MUX22" i="28" s="1"/>
  <c r="MUR22" i="28" s="1"/>
  <c r="MUL22" i="28" s="1"/>
  <c r="MUF22" i="28" s="1"/>
  <c r="MTZ22" i="28" s="1"/>
  <c r="MTT22" i="28" s="1"/>
  <c r="MTN22" i="28" s="1"/>
  <c r="MTH22" i="28" s="1"/>
  <c r="MTB22" i="28" s="1"/>
  <c r="MSV22" i="28" s="1"/>
  <c r="MSP22" i="28" s="1"/>
  <c r="MSJ22" i="28" s="1"/>
  <c r="MSD22" i="28" s="1"/>
  <c r="MRX22" i="28" s="1"/>
  <c r="MRR22" i="28" s="1"/>
  <c r="MRL22" i="28" s="1"/>
  <c r="MRF22" i="28" s="1"/>
  <c r="MQZ22" i="28" s="1"/>
  <c r="MQT22" i="28" s="1"/>
  <c r="MQN22" i="28" s="1"/>
  <c r="MQH22" i="28" s="1"/>
  <c r="MQB22" i="28" s="1"/>
  <c r="MPV22" i="28" s="1"/>
  <c r="MPP22" i="28" s="1"/>
  <c r="MPJ22" i="28" s="1"/>
  <c r="MPD22" i="28" s="1"/>
  <c r="MOX22" i="28" s="1"/>
  <c r="MOR22" i="28" s="1"/>
  <c r="MOL22" i="28" s="1"/>
  <c r="MOF22" i="28" s="1"/>
  <c r="MNZ22" i="28" s="1"/>
  <c r="MNT22" i="28" s="1"/>
  <c r="MNN22" i="28" s="1"/>
  <c r="MNH22" i="28" s="1"/>
  <c r="MNB22" i="28" s="1"/>
  <c r="MMV22" i="28" s="1"/>
  <c r="MMP22" i="28" s="1"/>
  <c r="MMJ22" i="28" s="1"/>
  <c r="MMD22" i="28" s="1"/>
  <c r="MLX22" i="28" s="1"/>
  <c r="MLR22" i="28" s="1"/>
  <c r="MLL22" i="28" s="1"/>
  <c r="MLF22" i="28" s="1"/>
  <c r="MKZ22" i="28" s="1"/>
  <c r="MKT22" i="28" s="1"/>
  <c r="MKN22" i="28" s="1"/>
  <c r="MKH22" i="28" s="1"/>
  <c r="MKB22" i="28" s="1"/>
  <c r="MJV22" i="28" s="1"/>
  <c r="MJP22" i="28" s="1"/>
  <c r="MJJ22" i="28" s="1"/>
  <c r="MJD22" i="28" s="1"/>
  <c r="MIX22" i="28" s="1"/>
  <c r="MIR22" i="28" s="1"/>
  <c r="MIL22" i="28" s="1"/>
  <c r="MIF22" i="28" s="1"/>
  <c r="MHZ22" i="28" s="1"/>
  <c r="MHT22" i="28" s="1"/>
  <c r="MHN22" i="28" s="1"/>
  <c r="MHH22" i="28" s="1"/>
  <c r="MHB22" i="28" s="1"/>
  <c r="MGV22" i="28" s="1"/>
  <c r="MGP22" i="28" s="1"/>
  <c r="MGJ22" i="28" s="1"/>
  <c r="MGD22" i="28" s="1"/>
  <c r="MFX22" i="28" s="1"/>
  <c r="MFR22" i="28" s="1"/>
  <c r="MFL22" i="28" s="1"/>
  <c r="MFF22" i="28" s="1"/>
  <c r="MEZ22" i="28" s="1"/>
  <c r="MET22" i="28" s="1"/>
  <c r="MEN22" i="28" s="1"/>
  <c r="MEH22" i="28" s="1"/>
  <c r="MEB22" i="28" s="1"/>
  <c r="MDV22" i="28" s="1"/>
  <c r="MDP22" i="28" s="1"/>
  <c r="MDJ22" i="28" s="1"/>
  <c r="MDD22" i="28" s="1"/>
  <c r="MCX22" i="28" s="1"/>
  <c r="MCR22" i="28" s="1"/>
  <c r="MCL22" i="28" s="1"/>
  <c r="MCF22" i="28" s="1"/>
  <c r="MBZ22" i="28" s="1"/>
  <c r="MBT22" i="28" s="1"/>
  <c r="MBN22" i="28" s="1"/>
  <c r="MBH22" i="28" s="1"/>
  <c r="MBB22" i="28" s="1"/>
  <c r="MAV22" i="28" s="1"/>
  <c r="MAP22" i="28" s="1"/>
  <c r="MAJ22" i="28" s="1"/>
  <c r="MAD22" i="28" s="1"/>
  <c r="LZX22" i="28" s="1"/>
  <c r="LZR22" i="28" s="1"/>
  <c r="LZL22" i="28" s="1"/>
  <c r="LZF22" i="28" s="1"/>
  <c r="LYZ22" i="28" s="1"/>
  <c r="LYT22" i="28" s="1"/>
  <c r="LYN22" i="28" s="1"/>
  <c r="LYH22" i="28" s="1"/>
  <c r="LYB22" i="28" s="1"/>
  <c r="LXV22" i="28" s="1"/>
  <c r="LXP22" i="28" s="1"/>
  <c r="LXJ22" i="28" s="1"/>
  <c r="LXD22" i="28" s="1"/>
  <c r="LWX22" i="28" s="1"/>
  <c r="LWR22" i="28" s="1"/>
  <c r="LWL22" i="28" s="1"/>
  <c r="LWF22" i="28" s="1"/>
  <c r="LVZ22" i="28" s="1"/>
  <c r="LVT22" i="28" s="1"/>
  <c r="LVN22" i="28" s="1"/>
  <c r="LVH22" i="28" s="1"/>
  <c r="LVB22" i="28" s="1"/>
  <c r="LUV22" i="28" s="1"/>
  <c r="LUP22" i="28" s="1"/>
  <c r="LUJ22" i="28" s="1"/>
  <c r="LUD22" i="28" s="1"/>
  <c r="LTX22" i="28" s="1"/>
  <c r="LTR22" i="28" s="1"/>
  <c r="LTL22" i="28" s="1"/>
  <c r="LTF22" i="28" s="1"/>
  <c r="LSZ22" i="28" s="1"/>
  <c r="LST22" i="28" s="1"/>
  <c r="LSN22" i="28" s="1"/>
  <c r="LSH22" i="28" s="1"/>
  <c r="LSB22" i="28" s="1"/>
  <c r="LRV22" i="28" s="1"/>
  <c r="LRP22" i="28" s="1"/>
  <c r="LRJ22" i="28" s="1"/>
  <c r="LRD22" i="28" s="1"/>
  <c r="LQX22" i="28" s="1"/>
  <c r="LQR22" i="28" s="1"/>
  <c r="LQL22" i="28" s="1"/>
  <c r="LQF22" i="28" s="1"/>
  <c r="LPZ22" i="28" s="1"/>
  <c r="LPT22" i="28" s="1"/>
  <c r="LPN22" i="28" s="1"/>
  <c r="LPH22" i="28" s="1"/>
  <c r="LPB22" i="28" s="1"/>
  <c r="LOV22" i="28" s="1"/>
  <c r="LOP22" i="28" s="1"/>
  <c r="LOJ22" i="28" s="1"/>
  <c r="LOD22" i="28" s="1"/>
  <c r="LNX22" i="28" s="1"/>
  <c r="LNR22" i="28" s="1"/>
  <c r="LNL22" i="28" s="1"/>
  <c r="LNF22" i="28" s="1"/>
  <c r="LMZ22" i="28" s="1"/>
  <c r="LMT22" i="28" s="1"/>
  <c r="LMN22" i="28" s="1"/>
  <c r="LMH22" i="28" s="1"/>
  <c r="LMB22" i="28" s="1"/>
  <c r="LLV22" i="28" s="1"/>
  <c r="LLP22" i="28" s="1"/>
  <c r="LLJ22" i="28" s="1"/>
  <c r="LLD22" i="28" s="1"/>
  <c r="LKX22" i="28" s="1"/>
  <c r="LKR22" i="28" s="1"/>
  <c r="LKL22" i="28" s="1"/>
  <c r="LKF22" i="28" s="1"/>
  <c r="LJZ22" i="28" s="1"/>
  <c r="LJT22" i="28" s="1"/>
  <c r="LJN22" i="28" s="1"/>
  <c r="LJH22" i="28" s="1"/>
  <c r="LJB22" i="28" s="1"/>
  <c r="LIV22" i="28" s="1"/>
  <c r="LIP22" i="28" s="1"/>
  <c r="LIJ22" i="28" s="1"/>
  <c r="LID22" i="28" s="1"/>
  <c r="LHX22" i="28" s="1"/>
  <c r="LHR22" i="28" s="1"/>
  <c r="LHL22" i="28" s="1"/>
  <c r="LHF22" i="28" s="1"/>
  <c r="LGZ22" i="28" s="1"/>
  <c r="LGT22" i="28" s="1"/>
  <c r="LGN22" i="28" s="1"/>
  <c r="LGH22" i="28" s="1"/>
  <c r="LGB22" i="28" s="1"/>
  <c r="LFV22" i="28" s="1"/>
  <c r="LFP22" i="28" s="1"/>
  <c r="LFJ22" i="28" s="1"/>
  <c r="LFD22" i="28" s="1"/>
  <c r="LEX22" i="28" s="1"/>
  <c r="LER22" i="28" s="1"/>
  <c r="LEL22" i="28" s="1"/>
  <c r="LEF22" i="28" s="1"/>
  <c r="LDZ22" i="28" s="1"/>
  <c r="LDT22" i="28" s="1"/>
  <c r="LDN22" i="28" s="1"/>
  <c r="LDH22" i="28" s="1"/>
  <c r="LDB22" i="28" s="1"/>
  <c r="LCV22" i="28" s="1"/>
  <c r="LCP22" i="28" s="1"/>
  <c r="LCJ22" i="28" s="1"/>
  <c r="LCD22" i="28" s="1"/>
  <c r="LBX22" i="28" s="1"/>
  <c r="LBR22" i="28" s="1"/>
  <c r="LBL22" i="28" s="1"/>
  <c r="LBF22" i="28" s="1"/>
  <c r="LAZ22" i="28" s="1"/>
  <c r="LAT22" i="28" s="1"/>
  <c r="LAN22" i="28" s="1"/>
  <c r="LAH22" i="28" s="1"/>
  <c r="LAB22" i="28" s="1"/>
  <c r="KZV22" i="28" s="1"/>
  <c r="KZP22" i="28" s="1"/>
  <c r="KZJ22" i="28" s="1"/>
  <c r="KZD22" i="28" s="1"/>
  <c r="KYX22" i="28" s="1"/>
  <c r="KYR22" i="28" s="1"/>
  <c r="KYL22" i="28" s="1"/>
  <c r="KYF22" i="28" s="1"/>
  <c r="KXZ22" i="28" s="1"/>
  <c r="KXT22" i="28" s="1"/>
  <c r="KXN22" i="28" s="1"/>
  <c r="KXH22" i="28" s="1"/>
  <c r="KXB22" i="28" s="1"/>
  <c r="KWV22" i="28" s="1"/>
  <c r="KWP22" i="28" s="1"/>
  <c r="KWJ22" i="28" s="1"/>
  <c r="KWD22" i="28" s="1"/>
  <c r="KVX22" i="28" s="1"/>
  <c r="KVR22" i="28" s="1"/>
  <c r="KVL22" i="28" s="1"/>
  <c r="KVF22" i="28" s="1"/>
  <c r="KUZ22" i="28" s="1"/>
  <c r="KUT22" i="28" s="1"/>
  <c r="KUN22" i="28" s="1"/>
  <c r="KUH22" i="28" s="1"/>
  <c r="KUB22" i="28" s="1"/>
  <c r="KTV22" i="28" s="1"/>
  <c r="KTP22" i="28" s="1"/>
  <c r="KTJ22" i="28" s="1"/>
  <c r="KTD22" i="28" s="1"/>
  <c r="KSX22" i="28" s="1"/>
  <c r="KSR22" i="28" s="1"/>
  <c r="KSL22" i="28" s="1"/>
  <c r="KSF22" i="28" s="1"/>
  <c r="KRZ22" i="28" s="1"/>
  <c r="KRT22" i="28" s="1"/>
  <c r="KRN22" i="28" s="1"/>
  <c r="KRH22" i="28" s="1"/>
  <c r="KRB22" i="28" s="1"/>
  <c r="KQV22" i="28" s="1"/>
  <c r="KQP22" i="28" s="1"/>
  <c r="KQJ22" i="28" s="1"/>
  <c r="KQD22" i="28" s="1"/>
  <c r="KPX22" i="28" s="1"/>
  <c r="KPR22" i="28" s="1"/>
  <c r="KPL22" i="28" s="1"/>
  <c r="KPF22" i="28" s="1"/>
  <c r="KOZ22" i="28" s="1"/>
  <c r="KOT22" i="28" s="1"/>
  <c r="KON22" i="28" s="1"/>
  <c r="KOH22" i="28" s="1"/>
  <c r="KOB22" i="28" s="1"/>
  <c r="KNV22" i="28" s="1"/>
  <c r="KNP22" i="28" s="1"/>
  <c r="KNJ22" i="28" s="1"/>
  <c r="KND22" i="28" s="1"/>
  <c r="KMX22" i="28" s="1"/>
  <c r="KMR22" i="28" s="1"/>
  <c r="KML22" i="28" s="1"/>
  <c r="KMF22" i="28" s="1"/>
  <c r="KLZ22" i="28" s="1"/>
  <c r="KLT22" i="28" s="1"/>
  <c r="KLN22" i="28" s="1"/>
  <c r="KLH22" i="28" s="1"/>
  <c r="KLB22" i="28" s="1"/>
  <c r="KKV22" i="28" s="1"/>
  <c r="KKP22" i="28" s="1"/>
  <c r="KKJ22" i="28" s="1"/>
  <c r="KKD22" i="28" s="1"/>
  <c r="KJX22" i="28" s="1"/>
  <c r="KJR22" i="28" s="1"/>
  <c r="KJL22" i="28" s="1"/>
  <c r="KJF22" i="28" s="1"/>
  <c r="KIZ22" i="28" s="1"/>
  <c r="KIT22" i="28" s="1"/>
  <c r="KIN22" i="28" s="1"/>
  <c r="KIH22" i="28" s="1"/>
  <c r="KIB22" i="28" s="1"/>
  <c r="KHV22" i="28" s="1"/>
  <c r="KHP22" i="28" s="1"/>
  <c r="KHJ22" i="28" s="1"/>
  <c r="KHD22" i="28" s="1"/>
  <c r="KGX22" i="28" s="1"/>
  <c r="KGR22" i="28" s="1"/>
  <c r="KGL22" i="28" s="1"/>
  <c r="KGF22" i="28" s="1"/>
  <c r="KFZ22" i="28" s="1"/>
  <c r="KFT22" i="28" s="1"/>
  <c r="KFN22" i="28" s="1"/>
  <c r="KFH22" i="28" s="1"/>
  <c r="KFB22" i="28" s="1"/>
  <c r="KEV22" i="28" s="1"/>
  <c r="KEP22" i="28" s="1"/>
  <c r="KEJ22" i="28" s="1"/>
  <c r="KED22" i="28" s="1"/>
  <c r="KDX22" i="28" s="1"/>
  <c r="KDR22" i="28" s="1"/>
  <c r="KDL22" i="28" s="1"/>
  <c r="KDF22" i="28" s="1"/>
  <c r="KCZ22" i="28" s="1"/>
  <c r="KCT22" i="28" s="1"/>
  <c r="KCN22" i="28" s="1"/>
  <c r="KCH22" i="28" s="1"/>
  <c r="KCB22" i="28" s="1"/>
  <c r="KBV22" i="28" s="1"/>
  <c r="KBP22" i="28" s="1"/>
  <c r="KBJ22" i="28" s="1"/>
  <c r="KBD22" i="28" s="1"/>
  <c r="KAX22" i="28" s="1"/>
  <c r="KAR22" i="28" s="1"/>
  <c r="KAL22" i="28" s="1"/>
  <c r="KAF22" i="28" s="1"/>
  <c r="JZZ22" i="28" s="1"/>
  <c r="JZT22" i="28" s="1"/>
  <c r="JZN22" i="28" s="1"/>
  <c r="JZH22" i="28" s="1"/>
  <c r="JZB22" i="28" s="1"/>
  <c r="JYV22" i="28" s="1"/>
  <c r="JYP22" i="28" s="1"/>
  <c r="JYJ22" i="28" s="1"/>
  <c r="JYD22" i="28" s="1"/>
  <c r="JXX22" i="28" s="1"/>
  <c r="JXR22" i="28" s="1"/>
  <c r="JXL22" i="28" s="1"/>
  <c r="JXF22" i="28" s="1"/>
  <c r="JWZ22" i="28" s="1"/>
  <c r="JWT22" i="28" s="1"/>
  <c r="JWN22" i="28" s="1"/>
  <c r="JWH22" i="28" s="1"/>
  <c r="JWB22" i="28" s="1"/>
  <c r="JVV22" i="28" s="1"/>
  <c r="JVP22" i="28" s="1"/>
  <c r="JVJ22" i="28" s="1"/>
  <c r="JVD22" i="28" s="1"/>
  <c r="JUX22" i="28" s="1"/>
  <c r="JUR22" i="28" s="1"/>
  <c r="JUL22" i="28" s="1"/>
  <c r="JUF22" i="28" s="1"/>
  <c r="JTZ22" i="28" s="1"/>
  <c r="JTT22" i="28" s="1"/>
  <c r="JTN22" i="28" s="1"/>
  <c r="JTH22" i="28" s="1"/>
  <c r="JTB22" i="28" s="1"/>
  <c r="JSV22" i="28" s="1"/>
  <c r="JSP22" i="28" s="1"/>
  <c r="JSJ22" i="28" s="1"/>
  <c r="JSD22" i="28" s="1"/>
  <c r="JRX22" i="28" s="1"/>
  <c r="JRR22" i="28" s="1"/>
  <c r="JRL22" i="28" s="1"/>
  <c r="JRF22" i="28" s="1"/>
  <c r="JQZ22" i="28" s="1"/>
  <c r="JQT22" i="28" s="1"/>
  <c r="JQN22" i="28" s="1"/>
  <c r="JQH22" i="28" s="1"/>
  <c r="JQB22" i="28" s="1"/>
  <c r="JPV22" i="28" s="1"/>
  <c r="JPP22" i="28" s="1"/>
  <c r="JPJ22" i="28" s="1"/>
  <c r="JPD22" i="28" s="1"/>
  <c r="JOX22" i="28" s="1"/>
  <c r="JOR22" i="28" s="1"/>
  <c r="JOL22" i="28" s="1"/>
  <c r="JOF22" i="28" s="1"/>
  <c r="JNZ22" i="28" s="1"/>
  <c r="JNT22" i="28" s="1"/>
  <c r="JNN22" i="28" s="1"/>
  <c r="JNH22" i="28" s="1"/>
  <c r="JNB22" i="28" s="1"/>
  <c r="JMV22" i="28" s="1"/>
  <c r="JMP22" i="28" s="1"/>
  <c r="JMJ22" i="28" s="1"/>
  <c r="JMD22" i="28" s="1"/>
  <c r="JLX22" i="28" s="1"/>
  <c r="JLR22" i="28" s="1"/>
  <c r="JLL22" i="28" s="1"/>
  <c r="JLF22" i="28" s="1"/>
  <c r="JKZ22" i="28" s="1"/>
  <c r="JKT22" i="28" s="1"/>
  <c r="JKN22" i="28" s="1"/>
  <c r="JKH22" i="28" s="1"/>
  <c r="JKB22" i="28" s="1"/>
  <c r="JJV22" i="28" s="1"/>
  <c r="JJP22" i="28" s="1"/>
  <c r="JJJ22" i="28" s="1"/>
  <c r="JJD22" i="28" s="1"/>
  <c r="JIX22" i="28" s="1"/>
  <c r="JIR22" i="28" s="1"/>
  <c r="JIL22" i="28" s="1"/>
  <c r="JIF22" i="28" s="1"/>
  <c r="JHZ22" i="28" s="1"/>
  <c r="JHT22" i="28" s="1"/>
  <c r="JHN22" i="28" s="1"/>
  <c r="JHH22" i="28" s="1"/>
  <c r="JHB22" i="28" s="1"/>
  <c r="JGV22" i="28" s="1"/>
  <c r="JGP22" i="28" s="1"/>
  <c r="JGJ22" i="28" s="1"/>
  <c r="JGD22" i="28" s="1"/>
  <c r="JFX22" i="28" s="1"/>
  <c r="JFR22" i="28" s="1"/>
  <c r="JFL22" i="28" s="1"/>
  <c r="JFF22" i="28" s="1"/>
  <c r="JEZ22" i="28" s="1"/>
  <c r="JET22" i="28" s="1"/>
  <c r="JEN22" i="28" s="1"/>
  <c r="JEH22" i="28" s="1"/>
  <c r="JEB22" i="28" s="1"/>
  <c r="JDV22" i="28" s="1"/>
  <c r="JDP22" i="28" s="1"/>
  <c r="JDJ22" i="28" s="1"/>
  <c r="JDD22" i="28" s="1"/>
  <c r="JCX22" i="28" s="1"/>
  <c r="JCR22" i="28" s="1"/>
  <c r="JCL22" i="28" s="1"/>
  <c r="JCF22" i="28" s="1"/>
  <c r="JBZ22" i="28" s="1"/>
  <c r="JBT22" i="28" s="1"/>
  <c r="JBN22" i="28" s="1"/>
  <c r="JBH22" i="28" s="1"/>
  <c r="JBB22" i="28" s="1"/>
  <c r="JAV22" i="28" s="1"/>
  <c r="JAP22" i="28" s="1"/>
  <c r="JAJ22" i="28" s="1"/>
  <c r="JAD22" i="28" s="1"/>
  <c r="IZX22" i="28" s="1"/>
  <c r="IZR22" i="28" s="1"/>
  <c r="IZL22" i="28" s="1"/>
  <c r="IZF22" i="28" s="1"/>
  <c r="IYZ22" i="28" s="1"/>
  <c r="IYT22" i="28" s="1"/>
  <c r="IYN22" i="28" s="1"/>
  <c r="IYH22" i="28" s="1"/>
  <c r="IYB22" i="28" s="1"/>
  <c r="IXV22" i="28" s="1"/>
  <c r="IXP22" i="28" s="1"/>
  <c r="IXJ22" i="28" s="1"/>
  <c r="IXD22" i="28" s="1"/>
  <c r="IWX22" i="28" s="1"/>
  <c r="IWR22" i="28" s="1"/>
  <c r="IWL22" i="28" s="1"/>
  <c r="IWF22" i="28" s="1"/>
  <c r="IVZ22" i="28" s="1"/>
  <c r="IVT22" i="28" s="1"/>
  <c r="IVN22" i="28" s="1"/>
  <c r="IVH22" i="28" s="1"/>
  <c r="IVB22" i="28" s="1"/>
  <c r="IUV22" i="28" s="1"/>
  <c r="IUP22" i="28" s="1"/>
  <c r="IUJ22" i="28" s="1"/>
  <c r="IUD22" i="28" s="1"/>
  <c r="ITX22" i="28" s="1"/>
  <c r="ITR22" i="28" s="1"/>
  <c r="ITL22" i="28" s="1"/>
  <c r="ITF22" i="28" s="1"/>
  <c r="ISZ22" i="28" s="1"/>
  <c r="IST22" i="28" s="1"/>
  <c r="ISN22" i="28" s="1"/>
  <c r="ISH22" i="28" s="1"/>
  <c r="ISB22" i="28" s="1"/>
  <c r="IRV22" i="28" s="1"/>
  <c r="IRP22" i="28" s="1"/>
  <c r="IRJ22" i="28" s="1"/>
  <c r="IRD22" i="28" s="1"/>
  <c r="IQX22" i="28" s="1"/>
  <c r="IQR22" i="28" s="1"/>
  <c r="IQL22" i="28" s="1"/>
  <c r="IQF22" i="28" s="1"/>
  <c r="IPZ22" i="28" s="1"/>
  <c r="IPT22" i="28" s="1"/>
  <c r="IPN22" i="28" s="1"/>
  <c r="IPH22" i="28" s="1"/>
  <c r="IPB22" i="28" s="1"/>
  <c r="IOV22" i="28" s="1"/>
  <c r="IOP22" i="28" s="1"/>
  <c r="IOJ22" i="28" s="1"/>
  <c r="IOD22" i="28" s="1"/>
  <c r="INX22" i="28" s="1"/>
  <c r="INR22" i="28" s="1"/>
  <c r="INL22" i="28" s="1"/>
  <c r="INF22" i="28" s="1"/>
  <c r="IMZ22" i="28" s="1"/>
  <c r="IMT22" i="28" s="1"/>
  <c r="IMN22" i="28" s="1"/>
  <c r="IMH22" i="28" s="1"/>
  <c r="IMB22" i="28" s="1"/>
  <c r="ILV22" i="28" s="1"/>
  <c r="ILP22" i="28" s="1"/>
  <c r="ILJ22" i="28" s="1"/>
  <c r="ILD22" i="28" s="1"/>
  <c r="IKX22" i="28" s="1"/>
  <c r="IKR22" i="28" s="1"/>
  <c r="IKL22" i="28" s="1"/>
  <c r="IKF22" i="28" s="1"/>
  <c r="IJZ22" i="28" s="1"/>
  <c r="IJT22" i="28" s="1"/>
  <c r="IJN22" i="28" s="1"/>
  <c r="IJH22" i="28" s="1"/>
  <c r="IJB22" i="28" s="1"/>
  <c r="IIV22" i="28" s="1"/>
  <c r="IIP22" i="28" s="1"/>
  <c r="IIJ22" i="28" s="1"/>
  <c r="IID22" i="28" s="1"/>
  <c r="IHX22" i="28" s="1"/>
  <c r="IHR22" i="28" s="1"/>
  <c r="IHL22" i="28" s="1"/>
  <c r="IHF22" i="28" s="1"/>
  <c r="IGZ22" i="28" s="1"/>
  <c r="IGT22" i="28" s="1"/>
  <c r="IGN22" i="28" s="1"/>
  <c r="IGH22" i="28" s="1"/>
  <c r="IGB22" i="28" s="1"/>
  <c r="IFV22" i="28" s="1"/>
  <c r="IFP22" i="28" s="1"/>
  <c r="IFJ22" i="28" s="1"/>
  <c r="IFD22" i="28" s="1"/>
  <c r="IEX22" i="28" s="1"/>
  <c r="IER22" i="28" s="1"/>
  <c r="IEL22" i="28" s="1"/>
  <c r="IEF22" i="28" s="1"/>
  <c r="IDZ22" i="28" s="1"/>
  <c r="IDT22" i="28" s="1"/>
  <c r="IDN22" i="28" s="1"/>
  <c r="IDH22" i="28" s="1"/>
  <c r="IDB22" i="28" s="1"/>
  <c r="ICV22" i="28" s="1"/>
  <c r="ICP22" i="28" s="1"/>
  <c r="ICJ22" i="28" s="1"/>
  <c r="ICD22" i="28" s="1"/>
  <c r="IBX22" i="28" s="1"/>
  <c r="IBR22" i="28" s="1"/>
  <c r="IBL22" i="28" s="1"/>
  <c r="IBF22" i="28" s="1"/>
  <c r="IAZ22" i="28" s="1"/>
  <c r="IAT22" i="28" s="1"/>
  <c r="IAN22" i="28" s="1"/>
  <c r="IAH22" i="28" s="1"/>
  <c r="IAB22" i="28" s="1"/>
  <c r="HZV22" i="28" s="1"/>
  <c r="HZP22" i="28" s="1"/>
  <c r="HZJ22" i="28" s="1"/>
  <c r="HZD22" i="28" s="1"/>
  <c r="HYX22" i="28" s="1"/>
  <c r="HYR22" i="28" s="1"/>
  <c r="HYL22" i="28" s="1"/>
  <c r="HYF22" i="28" s="1"/>
  <c r="HXZ22" i="28" s="1"/>
  <c r="HXT22" i="28" s="1"/>
  <c r="HXN22" i="28" s="1"/>
  <c r="HXH22" i="28" s="1"/>
  <c r="HXB22" i="28" s="1"/>
  <c r="HWV22" i="28" s="1"/>
  <c r="HWP22" i="28" s="1"/>
  <c r="HWJ22" i="28" s="1"/>
  <c r="HWD22" i="28" s="1"/>
  <c r="HVX22" i="28" s="1"/>
  <c r="HVR22" i="28" s="1"/>
  <c r="HVL22" i="28" s="1"/>
  <c r="HVF22" i="28" s="1"/>
  <c r="HUZ22" i="28" s="1"/>
  <c r="HUT22" i="28" s="1"/>
  <c r="HUN22" i="28" s="1"/>
  <c r="HUH22" i="28" s="1"/>
  <c r="HUB22" i="28" s="1"/>
  <c r="HTV22" i="28" s="1"/>
  <c r="HTP22" i="28" s="1"/>
  <c r="HTJ22" i="28" s="1"/>
  <c r="HTD22" i="28" s="1"/>
  <c r="HSX22" i="28" s="1"/>
  <c r="HSR22" i="28" s="1"/>
  <c r="HSL22" i="28" s="1"/>
  <c r="HSF22" i="28" s="1"/>
  <c r="HRZ22" i="28" s="1"/>
  <c r="HRT22" i="28" s="1"/>
  <c r="HRN22" i="28" s="1"/>
  <c r="HRH22" i="28" s="1"/>
  <c r="HRB22" i="28" s="1"/>
  <c r="HQV22" i="28" s="1"/>
  <c r="HQP22" i="28" s="1"/>
  <c r="HQJ22" i="28" s="1"/>
  <c r="HQD22" i="28" s="1"/>
  <c r="HPX22" i="28" s="1"/>
  <c r="HPR22" i="28" s="1"/>
  <c r="HPL22" i="28" s="1"/>
  <c r="HPF22" i="28" s="1"/>
  <c r="HOZ22" i="28" s="1"/>
  <c r="HOT22" i="28" s="1"/>
  <c r="HON22" i="28" s="1"/>
  <c r="HOH22" i="28" s="1"/>
  <c r="HOB22" i="28" s="1"/>
  <c r="HNV22" i="28" s="1"/>
  <c r="HNP22" i="28" s="1"/>
  <c r="HNJ22" i="28" s="1"/>
  <c r="HND22" i="28" s="1"/>
  <c r="HMX22" i="28" s="1"/>
  <c r="HMR22" i="28" s="1"/>
  <c r="HML22" i="28" s="1"/>
  <c r="HMF22" i="28" s="1"/>
  <c r="HLZ22" i="28" s="1"/>
  <c r="HLT22" i="28" s="1"/>
  <c r="HLN22" i="28" s="1"/>
  <c r="HLH22" i="28" s="1"/>
  <c r="HLB22" i="28" s="1"/>
  <c r="HKV22" i="28" s="1"/>
  <c r="HKP22" i="28" s="1"/>
  <c r="HKJ22" i="28" s="1"/>
  <c r="HKD22" i="28" s="1"/>
  <c r="HJX22" i="28" s="1"/>
  <c r="HJR22" i="28" s="1"/>
  <c r="HJL22" i="28" s="1"/>
  <c r="HJF22" i="28" s="1"/>
  <c r="HIZ22" i="28" s="1"/>
  <c r="HIT22" i="28" s="1"/>
  <c r="HIN22" i="28" s="1"/>
  <c r="HIH22" i="28" s="1"/>
  <c r="HIB22" i="28" s="1"/>
  <c r="HHV22" i="28" s="1"/>
  <c r="HHP22" i="28" s="1"/>
  <c r="HHJ22" i="28" s="1"/>
  <c r="HHD22" i="28" s="1"/>
  <c r="HGX22" i="28" s="1"/>
  <c r="HGR22" i="28" s="1"/>
  <c r="HGL22" i="28" s="1"/>
  <c r="HGF22" i="28" s="1"/>
  <c r="HFZ22" i="28" s="1"/>
  <c r="HFT22" i="28" s="1"/>
  <c r="HFN22" i="28" s="1"/>
  <c r="HFH22" i="28" s="1"/>
  <c r="HFB22" i="28" s="1"/>
  <c r="HEV22" i="28" s="1"/>
  <c r="HEP22" i="28" s="1"/>
  <c r="HEJ22" i="28" s="1"/>
  <c r="HED22" i="28" s="1"/>
  <c r="HDX22" i="28" s="1"/>
  <c r="HDR22" i="28" s="1"/>
  <c r="HDL22" i="28" s="1"/>
  <c r="HDF22" i="28" s="1"/>
  <c r="HCZ22" i="28" s="1"/>
  <c r="HCT22" i="28" s="1"/>
  <c r="HCN22" i="28" s="1"/>
  <c r="HCH22" i="28" s="1"/>
  <c r="HCB22" i="28" s="1"/>
  <c r="HBV22" i="28" s="1"/>
  <c r="HBP22" i="28" s="1"/>
  <c r="HBJ22" i="28" s="1"/>
  <c r="HBD22" i="28" s="1"/>
  <c r="HAX22" i="28" s="1"/>
  <c r="HAR22" i="28" s="1"/>
  <c r="HAL22" i="28" s="1"/>
  <c r="HAF22" i="28" s="1"/>
  <c r="GZZ22" i="28" s="1"/>
  <c r="GZT22" i="28" s="1"/>
  <c r="GZN22" i="28" s="1"/>
  <c r="GZH22" i="28" s="1"/>
  <c r="GZB22" i="28" s="1"/>
  <c r="GYV22" i="28" s="1"/>
  <c r="GYP22" i="28" s="1"/>
  <c r="GYJ22" i="28" s="1"/>
  <c r="GYD22" i="28" s="1"/>
  <c r="GXX22" i="28" s="1"/>
  <c r="GXR22" i="28" s="1"/>
  <c r="GXL22" i="28" s="1"/>
  <c r="GXF22" i="28" s="1"/>
  <c r="GWZ22" i="28" s="1"/>
  <c r="GWT22" i="28" s="1"/>
  <c r="GWN22" i="28" s="1"/>
  <c r="GWH22" i="28" s="1"/>
  <c r="GWB22" i="28" s="1"/>
  <c r="GVV22" i="28" s="1"/>
  <c r="GVP22" i="28" s="1"/>
  <c r="GVJ22" i="28" s="1"/>
  <c r="GVD22" i="28" s="1"/>
  <c r="GUX22" i="28" s="1"/>
  <c r="GUR22" i="28" s="1"/>
  <c r="GUL22" i="28" s="1"/>
  <c r="GUF22" i="28" s="1"/>
  <c r="GTZ22" i="28" s="1"/>
  <c r="GTT22" i="28" s="1"/>
  <c r="GTN22" i="28" s="1"/>
  <c r="GTH22" i="28" s="1"/>
  <c r="GTB22" i="28" s="1"/>
  <c r="GSV22" i="28" s="1"/>
  <c r="GSP22" i="28" s="1"/>
  <c r="GSJ22" i="28" s="1"/>
  <c r="GSD22" i="28" s="1"/>
  <c r="GRX22" i="28" s="1"/>
  <c r="GRR22" i="28" s="1"/>
  <c r="GRL22" i="28" s="1"/>
  <c r="GRF22" i="28" s="1"/>
  <c r="GQZ22" i="28" s="1"/>
  <c r="GQT22" i="28" s="1"/>
  <c r="GQN22" i="28" s="1"/>
  <c r="GQH22" i="28" s="1"/>
  <c r="GQB22" i="28" s="1"/>
  <c r="GPV22" i="28" s="1"/>
  <c r="GPP22" i="28" s="1"/>
  <c r="GPJ22" i="28" s="1"/>
  <c r="GPD22" i="28" s="1"/>
  <c r="GOX22" i="28" s="1"/>
  <c r="GOR22" i="28" s="1"/>
  <c r="GOL22" i="28" s="1"/>
  <c r="GOF22" i="28" s="1"/>
  <c r="GNZ22" i="28" s="1"/>
  <c r="GNT22" i="28" s="1"/>
  <c r="GNN22" i="28" s="1"/>
  <c r="GNH22" i="28" s="1"/>
  <c r="GNB22" i="28" s="1"/>
  <c r="GMV22" i="28" s="1"/>
  <c r="GMP22" i="28" s="1"/>
  <c r="GMJ22" i="28" s="1"/>
  <c r="GMD22" i="28" s="1"/>
  <c r="GLX22" i="28" s="1"/>
  <c r="GLR22" i="28" s="1"/>
  <c r="GLL22" i="28" s="1"/>
  <c r="GLF22" i="28" s="1"/>
  <c r="GKZ22" i="28" s="1"/>
  <c r="GKT22" i="28" s="1"/>
  <c r="GKN22" i="28" s="1"/>
  <c r="GKH22" i="28" s="1"/>
  <c r="GKB22" i="28" s="1"/>
  <c r="GJV22" i="28" s="1"/>
  <c r="GJP22" i="28" s="1"/>
  <c r="GJJ22" i="28" s="1"/>
  <c r="GJD22" i="28" s="1"/>
  <c r="GIX22" i="28" s="1"/>
  <c r="GIR22" i="28" s="1"/>
  <c r="GIL22" i="28" s="1"/>
  <c r="GIF22" i="28" s="1"/>
  <c r="GHZ22" i="28" s="1"/>
  <c r="GHT22" i="28" s="1"/>
  <c r="GHN22" i="28" s="1"/>
  <c r="GHH22" i="28" s="1"/>
  <c r="GHB22" i="28" s="1"/>
  <c r="GGV22" i="28" s="1"/>
  <c r="GGP22" i="28" s="1"/>
  <c r="GGJ22" i="28" s="1"/>
  <c r="GGD22" i="28" s="1"/>
  <c r="GFX22" i="28" s="1"/>
  <c r="GFR22" i="28" s="1"/>
  <c r="GFL22" i="28" s="1"/>
  <c r="GFF22" i="28" s="1"/>
  <c r="GEZ22" i="28" s="1"/>
  <c r="GET22" i="28" s="1"/>
  <c r="GEN22" i="28" s="1"/>
  <c r="GEH22" i="28" s="1"/>
  <c r="GEB22" i="28" s="1"/>
  <c r="GDV22" i="28" s="1"/>
  <c r="GDP22" i="28" s="1"/>
  <c r="GDJ22" i="28" s="1"/>
  <c r="GDD22" i="28" s="1"/>
  <c r="GCX22" i="28" s="1"/>
  <c r="GCR22" i="28" s="1"/>
  <c r="GCL22" i="28" s="1"/>
  <c r="GCF22" i="28" s="1"/>
  <c r="GBZ22" i="28" s="1"/>
  <c r="GBT22" i="28" s="1"/>
  <c r="GBN22" i="28" s="1"/>
  <c r="GBH22" i="28" s="1"/>
  <c r="GBB22" i="28" s="1"/>
  <c r="GAV22" i="28" s="1"/>
  <c r="GAP22" i="28" s="1"/>
  <c r="GAJ22" i="28" s="1"/>
  <c r="GAD22" i="28" s="1"/>
  <c r="FZX22" i="28" s="1"/>
  <c r="FZR22" i="28" s="1"/>
  <c r="FZL22" i="28" s="1"/>
  <c r="FZF22" i="28" s="1"/>
  <c r="FYZ22" i="28" s="1"/>
  <c r="FYT22" i="28" s="1"/>
  <c r="FYN22" i="28" s="1"/>
  <c r="FYH22" i="28" s="1"/>
  <c r="FYB22" i="28" s="1"/>
  <c r="FXV22" i="28" s="1"/>
  <c r="FXP22" i="28" s="1"/>
  <c r="FXJ22" i="28" s="1"/>
  <c r="FXD22" i="28" s="1"/>
  <c r="FWX22" i="28" s="1"/>
  <c r="FWR22" i="28" s="1"/>
  <c r="FWL22" i="28" s="1"/>
  <c r="FWF22" i="28" s="1"/>
  <c r="FVZ22" i="28" s="1"/>
  <c r="FVT22" i="28" s="1"/>
  <c r="FVN22" i="28" s="1"/>
  <c r="FVH22" i="28" s="1"/>
  <c r="FVB22" i="28" s="1"/>
  <c r="FUV22" i="28" s="1"/>
  <c r="FUP22" i="28" s="1"/>
  <c r="FUJ22" i="28" s="1"/>
  <c r="FUD22" i="28" s="1"/>
  <c r="FTX22" i="28" s="1"/>
  <c r="FTR22" i="28" s="1"/>
  <c r="FTL22" i="28" s="1"/>
  <c r="FTF22" i="28" s="1"/>
  <c r="FSZ22" i="28" s="1"/>
  <c r="FST22" i="28" s="1"/>
  <c r="FSN22" i="28" s="1"/>
  <c r="FSH22" i="28" s="1"/>
  <c r="FSB22" i="28" s="1"/>
  <c r="FRV22" i="28" s="1"/>
  <c r="FRP22" i="28" s="1"/>
  <c r="FRJ22" i="28" s="1"/>
  <c r="FRD22" i="28" s="1"/>
  <c r="FQX22" i="28" s="1"/>
  <c r="FQR22" i="28" s="1"/>
  <c r="FQL22" i="28" s="1"/>
  <c r="FQF22" i="28" s="1"/>
  <c r="FPZ22" i="28" s="1"/>
  <c r="FPT22" i="28" s="1"/>
  <c r="FPN22" i="28" s="1"/>
  <c r="FPH22" i="28" s="1"/>
  <c r="FPB22" i="28" s="1"/>
  <c r="FOV22" i="28" s="1"/>
  <c r="FOP22" i="28" s="1"/>
  <c r="FOJ22" i="28" s="1"/>
  <c r="FOD22" i="28" s="1"/>
  <c r="FNX22" i="28" s="1"/>
  <c r="FNR22" i="28" s="1"/>
  <c r="FNL22" i="28" s="1"/>
  <c r="FNF22" i="28" s="1"/>
  <c r="FMZ22" i="28" s="1"/>
  <c r="FMT22" i="28" s="1"/>
  <c r="FMN22" i="28" s="1"/>
  <c r="FMH22" i="28" s="1"/>
  <c r="FMB22" i="28" s="1"/>
  <c r="FLV22" i="28" s="1"/>
  <c r="FLP22" i="28" s="1"/>
  <c r="FLJ22" i="28" s="1"/>
  <c r="FLD22" i="28" s="1"/>
  <c r="FKX22" i="28" s="1"/>
  <c r="FKR22" i="28" s="1"/>
  <c r="FKL22" i="28" s="1"/>
  <c r="FKF22" i="28" s="1"/>
  <c r="FJZ22" i="28" s="1"/>
  <c r="FJT22" i="28" s="1"/>
  <c r="FJN22" i="28" s="1"/>
  <c r="FJH22" i="28" s="1"/>
  <c r="FJB22" i="28" s="1"/>
  <c r="FIV22" i="28" s="1"/>
  <c r="FIP22" i="28" s="1"/>
  <c r="FIJ22" i="28" s="1"/>
  <c r="FID22" i="28" s="1"/>
  <c r="FHX22" i="28" s="1"/>
  <c r="FHR22" i="28" s="1"/>
  <c r="FHL22" i="28" s="1"/>
  <c r="FHF22" i="28" s="1"/>
  <c r="FGZ22" i="28" s="1"/>
  <c r="FGT22" i="28" s="1"/>
  <c r="FGN22" i="28" s="1"/>
  <c r="FGH22" i="28" s="1"/>
  <c r="FGB22" i="28" s="1"/>
  <c r="FFV22" i="28" s="1"/>
  <c r="FFP22" i="28" s="1"/>
  <c r="FFJ22" i="28" s="1"/>
  <c r="FFD22" i="28" s="1"/>
  <c r="FEX22" i="28" s="1"/>
  <c r="FER22" i="28" s="1"/>
  <c r="FEL22" i="28" s="1"/>
  <c r="FEF22" i="28" s="1"/>
  <c r="FDZ22" i="28" s="1"/>
  <c r="FDT22" i="28" s="1"/>
  <c r="FDN22" i="28" s="1"/>
  <c r="FDH22" i="28" s="1"/>
  <c r="FDB22" i="28" s="1"/>
  <c r="FCV22" i="28" s="1"/>
  <c r="FCP22" i="28" s="1"/>
  <c r="FCJ22" i="28" s="1"/>
  <c r="FCD22" i="28" s="1"/>
  <c r="FBX22" i="28" s="1"/>
  <c r="FBR22" i="28" s="1"/>
  <c r="FBL22" i="28" s="1"/>
  <c r="FBF22" i="28" s="1"/>
  <c r="FAZ22" i="28" s="1"/>
  <c r="FAT22" i="28" s="1"/>
  <c r="FAN22" i="28" s="1"/>
  <c r="FAH22" i="28" s="1"/>
  <c r="FAB22" i="28" s="1"/>
  <c r="EZV22" i="28" s="1"/>
  <c r="EZP22" i="28" s="1"/>
  <c r="EZJ22" i="28" s="1"/>
  <c r="EZD22" i="28" s="1"/>
  <c r="EYX22" i="28" s="1"/>
  <c r="EYR22" i="28" s="1"/>
  <c r="EYL22" i="28" s="1"/>
  <c r="EYF22" i="28" s="1"/>
  <c r="EXZ22" i="28" s="1"/>
  <c r="EXT22" i="28" s="1"/>
  <c r="EXN22" i="28" s="1"/>
  <c r="EXH22" i="28" s="1"/>
  <c r="EXB22" i="28" s="1"/>
  <c r="EWV22" i="28" s="1"/>
  <c r="EWP22" i="28" s="1"/>
  <c r="EWJ22" i="28" s="1"/>
  <c r="EWD22" i="28" s="1"/>
  <c r="EVX22" i="28" s="1"/>
  <c r="EVR22" i="28" s="1"/>
  <c r="EVL22" i="28" s="1"/>
  <c r="EVF22" i="28" s="1"/>
  <c r="EUZ22" i="28" s="1"/>
  <c r="EUT22" i="28" s="1"/>
  <c r="EUN22" i="28" s="1"/>
  <c r="EUH22" i="28" s="1"/>
  <c r="EUB22" i="28" s="1"/>
  <c r="ETV22" i="28" s="1"/>
  <c r="ETP22" i="28" s="1"/>
  <c r="ETJ22" i="28" s="1"/>
  <c r="ETD22" i="28" s="1"/>
  <c r="ESX22" i="28" s="1"/>
  <c r="ESR22" i="28" s="1"/>
  <c r="ESL22" i="28" s="1"/>
  <c r="ESF22" i="28" s="1"/>
  <c r="ERZ22" i="28" s="1"/>
  <c r="ERT22" i="28" s="1"/>
  <c r="ERN22" i="28" s="1"/>
  <c r="ERH22" i="28" s="1"/>
  <c r="ERB22" i="28" s="1"/>
  <c r="EQV22" i="28" s="1"/>
  <c r="EQP22" i="28" s="1"/>
  <c r="EQJ22" i="28" s="1"/>
  <c r="EQD22" i="28" s="1"/>
  <c r="EPX22" i="28" s="1"/>
  <c r="EPR22" i="28" s="1"/>
  <c r="EPL22" i="28" s="1"/>
  <c r="EPF22" i="28" s="1"/>
  <c r="EOZ22" i="28" s="1"/>
  <c r="EOT22" i="28" s="1"/>
  <c r="EON22" i="28" s="1"/>
  <c r="EOH22" i="28" s="1"/>
  <c r="EOB22" i="28" s="1"/>
  <c r="ENV22" i="28" s="1"/>
  <c r="ENP22" i="28" s="1"/>
  <c r="ENJ22" i="28" s="1"/>
  <c r="END22" i="28" s="1"/>
  <c r="EMX22" i="28" s="1"/>
  <c r="EMR22" i="28" s="1"/>
  <c r="EML22" i="28" s="1"/>
  <c r="EMF22" i="28" s="1"/>
  <c r="ELZ22" i="28" s="1"/>
  <c r="ELT22" i="28" s="1"/>
  <c r="ELN22" i="28" s="1"/>
  <c r="ELH22" i="28" s="1"/>
  <c r="ELB22" i="28" s="1"/>
  <c r="EKV22" i="28" s="1"/>
  <c r="EKP22" i="28" s="1"/>
  <c r="EKJ22" i="28" s="1"/>
  <c r="EKD22" i="28" s="1"/>
  <c r="EJX22" i="28" s="1"/>
  <c r="EJR22" i="28" s="1"/>
  <c r="EJL22" i="28" s="1"/>
  <c r="EJF22" i="28" s="1"/>
  <c r="EIZ22" i="28" s="1"/>
  <c r="EIT22" i="28" s="1"/>
  <c r="EIN22" i="28" s="1"/>
  <c r="EIH22" i="28" s="1"/>
  <c r="EIB22" i="28" s="1"/>
  <c r="EHV22" i="28" s="1"/>
  <c r="EHP22" i="28" s="1"/>
  <c r="EHJ22" i="28" s="1"/>
  <c r="EHD22" i="28" s="1"/>
  <c r="EGX22" i="28" s="1"/>
  <c r="EGR22" i="28" s="1"/>
  <c r="EGL22" i="28" s="1"/>
  <c r="EGF22" i="28" s="1"/>
  <c r="EFZ22" i="28" s="1"/>
  <c r="EFT22" i="28" s="1"/>
  <c r="EFN22" i="28" s="1"/>
  <c r="EFH22" i="28" s="1"/>
  <c r="EFB22" i="28" s="1"/>
  <c r="EEV22" i="28" s="1"/>
  <c r="EEP22" i="28" s="1"/>
  <c r="EEJ22" i="28" s="1"/>
  <c r="EED22" i="28" s="1"/>
  <c r="EDX22" i="28" s="1"/>
  <c r="EDR22" i="28" s="1"/>
  <c r="EDL22" i="28" s="1"/>
  <c r="EDF22" i="28" s="1"/>
  <c r="ECZ22" i="28" s="1"/>
  <c r="ECT22" i="28" s="1"/>
  <c r="ECN22" i="28" s="1"/>
  <c r="ECH22" i="28" s="1"/>
  <c r="ECB22" i="28" s="1"/>
  <c r="EBV22" i="28" s="1"/>
  <c r="EBP22" i="28" s="1"/>
  <c r="EBJ22" i="28" s="1"/>
  <c r="EBD22" i="28" s="1"/>
  <c r="EAX22" i="28" s="1"/>
  <c r="EAR22" i="28" s="1"/>
  <c r="EAL22" i="28" s="1"/>
  <c r="EAF22" i="28" s="1"/>
  <c r="DZZ22" i="28" s="1"/>
  <c r="DZT22" i="28" s="1"/>
  <c r="DZN22" i="28" s="1"/>
  <c r="DZH22" i="28" s="1"/>
  <c r="DZB22" i="28" s="1"/>
  <c r="DYV22" i="28" s="1"/>
  <c r="DYP22" i="28" s="1"/>
  <c r="DYJ22" i="28" s="1"/>
  <c r="DYD22" i="28" s="1"/>
  <c r="DXX22" i="28" s="1"/>
  <c r="DXR22" i="28" s="1"/>
  <c r="DXL22" i="28" s="1"/>
  <c r="DXF22" i="28" s="1"/>
  <c r="DWZ22" i="28" s="1"/>
  <c r="DWT22" i="28" s="1"/>
  <c r="DWN22" i="28" s="1"/>
  <c r="DWH22" i="28" s="1"/>
  <c r="DWB22" i="28" s="1"/>
  <c r="DVV22" i="28" s="1"/>
  <c r="DVP22" i="28" s="1"/>
  <c r="DVJ22" i="28" s="1"/>
  <c r="DVD22" i="28" s="1"/>
  <c r="DUX22" i="28" s="1"/>
  <c r="DUR22" i="28" s="1"/>
  <c r="DUL22" i="28" s="1"/>
  <c r="DUF22" i="28" s="1"/>
  <c r="DTZ22" i="28" s="1"/>
  <c r="DTT22" i="28" s="1"/>
  <c r="DTN22" i="28" s="1"/>
  <c r="DTH22" i="28" s="1"/>
  <c r="DTB22" i="28" s="1"/>
  <c r="DSV22" i="28" s="1"/>
  <c r="DSP22" i="28" s="1"/>
  <c r="DSJ22" i="28" s="1"/>
  <c r="DSD22" i="28" s="1"/>
  <c r="DRX22" i="28" s="1"/>
  <c r="DRR22" i="28" s="1"/>
  <c r="DRL22" i="28" s="1"/>
  <c r="DRF22" i="28" s="1"/>
  <c r="DQZ22" i="28" s="1"/>
  <c r="DQT22" i="28" s="1"/>
  <c r="DQN22" i="28" s="1"/>
  <c r="DQH22" i="28" s="1"/>
  <c r="DQB22" i="28" s="1"/>
  <c r="DPV22" i="28" s="1"/>
  <c r="DPP22" i="28" s="1"/>
  <c r="DPJ22" i="28" s="1"/>
  <c r="DPD22" i="28" s="1"/>
  <c r="DOX22" i="28" s="1"/>
  <c r="DOR22" i="28" s="1"/>
  <c r="DOL22" i="28" s="1"/>
  <c r="DOF22" i="28" s="1"/>
  <c r="DNZ22" i="28" s="1"/>
  <c r="DNT22" i="28" s="1"/>
  <c r="DNN22" i="28" s="1"/>
  <c r="DNH22" i="28" s="1"/>
  <c r="DNB22" i="28" s="1"/>
  <c r="DMV22" i="28" s="1"/>
  <c r="DMP22" i="28" s="1"/>
  <c r="DMJ22" i="28" s="1"/>
  <c r="DMD22" i="28" s="1"/>
  <c r="DLX22" i="28" s="1"/>
  <c r="DLR22" i="28" s="1"/>
  <c r="DLL22" i="28" s="1"/>
  <c r="DLF22" i="28" s="1"/>
  <c r="DKZ22" i="28" s="1"/>
  <c r="DKT22" i="28" s="1"/>
  <c r="DKN22" i="28" s="1"/>
  <c r="DKH22" i="28" s="1"/>
  <c r="DKB22" i="28" s="1"/>
  <c r="DJV22" i="28" s="1"/>
  <c r="DJP22" i="28" s="1"/>
  <c r="DJJ22" i="28" s="1"/>
  <c r="DJD22" i="28" s="1"/>
  <c r="DIX22" i="28" s="1"/>
  <c r="DIR22" i="28" s="1"/>
  <c r="DIL22" i="28" s="1"/>
  <c r="DIF22" i="28" s="1"/>
  <c r="DHZ22" i="28" s="1"/>
  <c r="DHT22" i="28" s="1"/>
  <c r="DHN22" i="28" s="1"/>
  <c r="DHH22" i="28" s="1"/>
  <c r="DHB22" i="28" s="1"/>
  <c r="DGV22" i="28" s="1"/>
  <c r="DGP22" i="28" s="1"/>
  <c r="DGJ22" i="28" s="1"/>
  <c r="DGD22" i="28" s="1"/>
  <c r="DFX22" i="28" s="1"/>
  <c r="DFR22" i="28" s="1"/>
  <c r="DFL22" i="28" s="1"/>
  <c r="DFF22" i="28" s="1"/>
  <c r="DEZ22" i="28" s="1"/>
  <c r="DET22" i="28" s="1"/>
  <c r="DEN22" i="28" s="1"/>
  <c r="DEH22" i="28" s="1"/>
  <c r="DEB22" i="28" s="1"/>
  <c r="DDV22" i="28" s="1"/>
  <c r="DDP22" i="28" s="1"/>
  <c r="DDJ22" i="28" s="1"/>
  <c r="DDD22" i="28" s="1"/>
  <c r="DCX22" i="28" s="1"/>
  <c r="DCR22" i="28" s="1"/>
  <c r="DCL22" i="28" s="1"/>
  <c r="DCF22" i="28" s="1"/>
  <c r="DBZ22" i="28" s="1"/>
  <c r="DBT22" i="28" s="1"/>
  <c r="DBN22" i="28" s="1"/>
  <c r="DBH22" i="28" s="1"/>
  <c r="DBB22" i="28" s="1"/>
  <c r="DAV22" i="28" s="1"/>
  <c r="DAP22" i="28" s="1"/>
  <c r="DAJ22" i="28" s="1"/>
  <c r="DAD22" i="28" s="1"/>
  <c r="CZX22" i="28" s="1"/>
  <c r="CZR22" i="28" s="1"/>
  <c r="CZL22" i="28" s="1"/>
  <c r="CZF22" i="28" s="1"/>
  <c r="CYZ22" i="28" s="1"/>
  <c r="CYT22" i="28" s="1"/>
  <c r="CYN22" i="28" s="1"/>
  <c r="CYH22" i="28" s="1"/>
  <c r="CYB22" i="28" s="1"/>
  <c r="CXV22" i="28" s="1"/>
  <c r="CXP22" i="28" s="1"/>
  <c r="CXJ22" i="28" s="1"/>
  <c r="CXD22" i="28" s="1"/>
  <c r="CWX22" i="28" s="1"/>
  <c r="CWR22" i="28" s="1"/>
  <c r="CWL22" i="28" s="1"/>
  <c r="CWF22" i="28" s="1"/>
  <c r="CVZ22" i="28" s="1"/>
  <c r="CVT22" i="28" s="1"/>
  <c r="CVN22" i="28" s="1"/>
  <c r="CVH22" i="28" s="1"/>
  <c r="CVB22" i="28" s="1"/>
  <c r="CUV22" i="28" s="1"/>
  <c r="CUP22" i="28" s="1"/>
  <c r="CUJ22" i="28" s="1"/>
  <c r="CUD22" i="28" s="1"/>
  <c r="CTX22" i="28" s="1"/>
  <c r="CTR22" i="28" s="1"/>
  <c r="CTL22" i="28" s="1"/>
  <c r="CTF22" i="28" s="1"/>
  <c r="CSZ22" i="28" s="1"/>
  <c r="CST22" i="28" s="1"/>
  <c r="CSN22" i="28" s="1"/>
  <c r="CSH22" i="28" s="1"/>
  <c r="CSB22" i="28" s="1"/>
  <c r="CRV22" i="28" s="1"/>
  <c r="CRP22" i="28" s="1"/>
  <c r="CRJ22" i="28" s="1"/>
  <c r="CRD22" i="28" s="1"/>
  <c r="CQX22" i="28" s="1"/>
  <c r="CQR22" i="28" s="1"/>
  <c r="CQL22" i="28" s="1"/>
  <c r="CQF22" i="28" s="1"/>
  <c r="CPZ22" i="28" s="1"/>
  <c r="CPT22" i="28" s="1"/>
  <c r="CPN22" i="28" s="1"/>
  <c r="CPH22" i="28" s="1"/>
  <c r="CPB22" i="28" s="1"/>
  <c r="COV22" i="28" s="1"/>
  <c r="COP22" i="28" s="1"/>
  <c r="COJ22" i="28" s="1"/>
  <c r="COD22" i="28" s="1"/>
  <c r="CNX22" i="28" s="1"/>
  <c r="CNR22" i="28" s="1"/>
  <c r="CNL22" i="28" s="1"/>
  <c r="CNF22" i="28" s="1"/>
  <c r="CMZ22" i="28" s="1"/>
  <c r="CMT22" i="28" s="1"/>
  <c r="CMN22" i="28" s="1"/>
  <c r="CMH22" i="28" s="1"/>
  <c r="CMB22" i="28" s="1"/>
  <c r="CLV22" i="28" s="1"/>
  <c r="CLP22" i="28" s="1"/>
  <c r="CLJ22" i="28" s="1"/>
  <c r="CLD22" i="28" s="1"/>
  <c r="CKX22" i="28" s="1"/>
  <c r="CKR22" i="28" s="1"/>
  <c r="CKL22" i="28" s="1"/>
  <c r="CKF22" i="28" s="1"/>
  <c r="CJZ22" i="28" s="1"/>
  <c r="CJT22" i="28" s="1"/>
  <c r="CJN22" i="28" s="1"/>
  <c r="CJH22" i="28" s="1"/>
  <c r="CJB22" i="28" s="1"/>
  <c r="CIV22" i="28" s="1"/>
  <c r="CIP22" i="28" s="1"/>
  <c r="CIJ22" i="28" s="1"/>
  <c r="CID22" i="28" s="1"/>
  <c r="CHX22" i="28" s="1"/>
  <c r="CHR22" i="28" s="1"/>
  <c r="CHL22" i="28" s="1"/>
  <c r="CHF22" i="28" s="1"/>
  <c r="CGZ22" i="28" s="1"/>
  <c r="CGT22" i="28" s="1"/>
  <c r="CGN22" i="28" s="1"/>
  <c r="CGH22" i="28" s="1"/>
  <c r="CGB22" i="28" s="1"/>
  <c r="CFV22" i="28" s="1"/>
  <c r="CFP22" i="28" s="1"/>
  <c r="CFJ22" i="28" s="1"/>
  <c r="CFD22" i="28" s="1"/>
  <c r="CEX22" i="28" s="1"/>
  <c r="CER22" i="28" s="1"/>
  <c r="CEL22" i="28" s="1"/>
  <c r="CEF22" i="28" s="1"/>
  <c r="CDZ22" i="28" s="1"/>
  <c r="CDT22" i="28" s="1"/>
  <c r="CDN22" i="28" s="1"/>
  <c r="CDH22" i="28" s="1"/>
  <c r="CDB22" i="28" s="1"/>
  <c r="CCV22" i="28" s="1"/>
  <c r="CCP22" i="28" s="1"/>
  <c r="CCJ22" i="28" s="1"/>
  <c r="CCD22" i="28" s="1"/>
  <c r="CBX22" i="28" s="1"/>
  <c r="CBR22" i="28" s="1"/>
  <c r="CBL22" i="28" s="1"/>
  <c r="CBF22" i="28" s="1"/>
  <c r="CAZ22" i="28" s="1"/>
  <c r="CAT22" i="28" s="1"/>
  <c r="CAN22" i="28" s="1"/>
  <c r="CAH22" i="28" s="1"/>
  <c r="CAB22" i="28" s="1"/>
  <c r="BZV22" i="28" s="1"/>
  <c r="BZP22" i="28" s="1"/>
  <c r="BZJ22" i="28" s="1"/>
  <c r="BZD22" i="28" s="1"/>
  <c r="BYX22" i="28" s="1"/>
  <c r="BYR22" i="28" s="1"/>
  <c r="BYL22" i="28" s="1"/>
  <c r="BYF22" i="28" s="1"/>
  <c r="BXZ22" i="28" s="1"/>
  <c r="BXT22" i="28" s="1"/>
  <c r="BXN22" i="28" s="1"/>
  <c r="BXH22" i="28" s="1"/>
  <c r="BXB22" i="28" s="1"/>
  <c r="BWV22" i="28" s="1"/>
  <c r="BWP22" i="28" s="1"/>
  <c r="BWJ22" i="28" s="1"/>
  <c r="BWD22" i="28" s="1"/>
  <c r="BVX22" i="28" s="1"/>
  <c r="BVR22" i="28" s="1"/>
  <c r="BVL22" i="28" s="1"/>
  <c r="BVF22" i="28" s="1"/>
  <c r="BUZ22" i="28" s="1"/>
  <c r="BUT22" i="28" s="1"/>
  <c r="BUN22" i="28" s="1"/>
  <c r="BUH22" i="28" s="1"/>
  <c r="BUB22" i="28" s="1"/>
  <c r="BTV22" i="28" s="1"/>
  <c r="BTP22" i="28" s="1"/>
  <c r="BTJ22" i="28" s="1"/>
  <c r="BTD22" i="28" s="1"/>
  <c r="BSX22" i="28" s="1"/>
  <c r="BSR22" i="28" s="1"/>
  <c r="BSL22" i="28" s="1"/>
  <c r="BSF22" i="28" s="1"/>
  <c r="BRZ22" i="28" s="1"/>
  <c r="BRT22" i="28" s="1"/>
  <c r="BRN22" i="28" s="1"/>
  <c r="BRH22" i="28" s="1"/>
  <c r="BRB22" i="28" s="1"/>
  <c r="BQV22" i="28" s="1"/>
  <c r="BQP22" i="28" s="1"/>
  <c r="BQJ22" i="28" s="1"/>
  <c r="BQD22" i="28" s="1"/>
  <c r="BPX22" i="28" s="1"/>
  <c r="BPR22" i="28" s="1"/>
  <c r="BPL22" i="28" s="1"/>
  <c r="BPF22" i="28" s="1"/>
  <c r="BOZ22" i="28" s="1"/>
  <c r="BOT22" i="28" s="1"/>
  <c r="BON22" i="28" s="1"/>
  <c r="BOH22" i="28" s="1"/>
  <c r="BOB22" i="28" s="1"/>
  <c r="BNV22" i="28" s="1"/>
  <c r="BNP22" i="28" s="1"/>
  <c r="BNJ22" i="28" s="1"/>
  <c r="BND22" i="28" s="1"/>
  <c r="BMX22" i="28" s="1"/>
  <c r="BMR22" i="28" s="1"/>
  <c r="BML22" i="28" s="1"/>
  <c r="BMF22" i="28" s="1"/>
  <c r="BLZ22" i="28" s="1"/>
  <c r="BLT22" i="28" s="1"/>
  <c r="BLN22" i="28" s="1"/>
  <c r="BLH22" i="28" s="1"/>
  <c r="BLB22" i="28" s="1"/>
  <c r="BKV22" i="28" s="1"/>
  <c r="BKP22" i="28" s="1"/>
  <c r="BKJ22" i="28" s="1"/>
  <c r="BKD22" i="28" s="1"/>
  <c r="BJX22" i="28" s="1"/>
  <c r="BJR22" i="28" s="1"/>
  <c r="BJL22" i="28" s="1"/>
  <c r="BJF22" i="28" s="1"/>
  <c r="BIZ22" i="28" s="1"/>
  <c r="BIT22" i="28" s="1"/>
  <c r="BIN22" i="28" s="1"/>
  <c r="BIH22" i="28" s="1"/>
  <c r="BIB22" i="28" s="1"/>
  <c r="BHV22" i="28" s="1"/>
  <c r="BHP22" i="28" s="1"/>
  <c r="BHJ22" i="28" s="1"/>
  <c r="BHD22" i="28" s="1"/>
  <c r="BGX22" i="28" s="1"/>
  <c r="BGR22" i="28" s="1"/>
  <c r="BGL22" i="28" s="1"/>
  <c r="BGF22" i="28" s="1"/>
  <c r="BFZ22" i="28" s="1"/>
  <c r="BFT22" i="28" s="1"/>
  <c r="BFN22" i="28" s="1"/>
  <c r="BFH22" i="28" s="1"/>
  <c r="BFB22" i="28" s="1"/>
  <c r="BEV22" i="28" s="1"/>
  <c r="BEP22" i="28" s="1"/>
  <c r="BEJ22" i="28" s="1"/>
  <c r="BED22" i="28" s="1"/>
  <c r="BDX22" i="28" s="1"/>
  <c r="BDR22" i="28" s="1"/>
  <c r="BDL22" i="28" s="1"/>
  <c r="BDF22" i="28" s="1"/>
  <c r="BCZ22" i="28" s="1"/>
  <c r="BCT22" i="28" s="1"/>
  <c r="BCN22" i="28" s="1"/>
  <c r="BCH22" i="28" s="1"/>
  <c r="BCB22" i="28" s="1"/>
  <c r="BBV22" i="28" s="1"/>
  <c r="BBP22" i="28" s="1"/>
  <c r="BBJ22" i="28" s="1"/>
  <c r="BBD22" i="28" s="1"/>
  <c r="BAX22" i="28" s="1"/>
  <c r="BAR22" i="28" s="1"/>
  <c r="BAL22" i="28" s="1"/>
  <c r="BAF22" i="28" s="1"/>
  <c r="AZZ22" i="28" s="1"/>
  <c r="AZT22" i="28" s="1"/>
  <c r="AZN22" i="28" s="1"/>
  <c r="AZH22" i="28" s="1"/>
  <c r="AZB22" i="28" s="1"/>
  <c r="AYV22" i="28" s="1"/>
  <c r="AYP22" i="28" s="1"/>
  <c r="AYJ22" i="28" s="1"/>
  <c r="AYD22" i="28" s="1"/>
  <c r="AXX22" i="28" s="1"/>
  <c r="AXR22" i="28" s="1"/>
  <c r="AXL22" i="28" s="1"/>
  <c r="AXF22" i="28" s="1"/>
  <c r="AWZ22" i="28" s="1"/>
  <c r="AWT22" i="28" s="1"/>
  <c r="AWN22" i="28" s="1"/>
  <c r="AWH22" i="28" s="1"/>
  <c r="AWB22" i="28" s="1"/>
  <c r="AVV22" i="28" s="1"/>
  <c r="AVP22" i="28" s="1"/>
  <c r="AVJ22" i="28" s="1"/>
  <c r="AVD22" i="28" s="1"/>
  <c r="AUX22" i="28" s="1"/>
  <c r="AUR22" i="28" s="1"/>
  <c r="AUL22" i="28" s="1"/>
  <c r="AUF22" i="28" s="1"/>
  <c r="ATZ22" i="28" s="1"/>
  <c r="ATT22" i="28" s="1"/>
  <c r="ATN22" i="28" s="1"/>
  <c r="ATH22" i="28" s="1"/>
  <c r="ATB22" i="28" s="1"/>
  <c r="ASV22" i="28" s="1"/>
  <c r="ASP22" i="28" s="1"/>
  <c r="ASJ22" i="28" s="1"/>
  <c r="ASD22" i="28" s="1"/>
  <c r="ARX22" i="28" s="1"/>
  <c r="ARR22" i="28" s="1"/>
  <c r="ARL22" i="28" s="1"/>
  <c r="ARF22" i="28" s="1"/>
  <c r="AQZ22" i="28" s="1"/>
  <c r="AQT22" i="28" s="1"/>
  <c r="AQN22" i="28" s="1"/>
  <c r="AQH22" i="28" s="1"/>
  <c r="AQB22" i="28" s="1"/>
  <c r="APV22" i="28" s="1"/>
  <c r="APP22" i="28" s="1"/>
  <c r="APJ22" i="28" s="1"/>
  <c r="APD22" i="28" s="1"/>
  <c r="AOX22" i="28" s="1"/>
  <c r="AOR22" i="28" s="1"/>
  <c r="AOL22" i="28" s="1"/>
  <c r="AOF22" i="28" s="1"/>
  <c r="ANZ22" i="28" s="1"/>
  <c r="ANT22" i="28" s="1"/>
  <c r="ANN22" i="28" s="1"/>
  <c r="ANH22" i="28" s="1"/>
  <c r="ANB22" i="28" s="1"/>
  <c r="AMV22" i="28" s="1"/>
  <c r="AMP22" i="28" s="1"/>
  <c r="AMJ22" i="28" s="1"/>
  <c r="AMD22" i="28" s="1"/>
  <c r="ALX22" i="28" s="1"/>
  <c r="ALR22" i="28" s="1"/>
  <c r="ALL22" i="28" s="1"/>
  <c r="ALF22" i="28" s="1"/>
  <c r="AKZ22" i="28" s="1"/>
  <c r="AKT22" i="28" s="1"/>
  <c r="AKN22" i="28" s="1"/>
  <c r="AKH22" i="28" s="1"/>
  <c r="AKB22" i="28" s="1"/>
  <c r="AJV22" i="28" s="1"/>
  <c r="AJP22" i="28" s="1"/>
  <c r="AJJ22" i="28" s="1"/>
  <c r="AJD22" i="28" s="1"/>
  <c r="AIX22" i="28" s="1"/>
  <c r="AIR22" i="28" s="1"/>
  <c r="AIL22" i="28" s="1"/>
  <c r="AIF22" i="28" s="1"/>
  <c r="AHZ22" i="28" s="1"/>
  <c r="AHT22" i="28" s="1"/>
  <c r="AHN22" i="28" s="1"/>
  <c r="AHH22" i="28" s="1"/>
  <c r="AHB22" i="28" s="1"/>
  <c r="AGV22" i="28" s="1"/>
  <c r="AGP22" i="28" s="1"/>
  <c r="AGJ22" i="28" s="1"/>
  <c r="AGD22" i="28" s="1"/>
  <c r="AFX22" i="28" s="1"/>
  <c r="AFR22" i="28" s="1"/>
  <c r="AFL22" i="28" s="1"/>
  <c r="AFF22" i="28" s="1"/>
  <c r="AEZ22" i="28" s="1"/>
  <c r="AET22" i="28" s="1"/>
  <c r="AEN22" i="28" s="1"/>
  <c r="AEH22" i="28" s="1"/>
  <c r="AEB22" i="28" s="1"/>
  <c r="ADV22" i="28" s="1"/>
  <c r="ADP22" i="28" s="1"/>
  <c r="ADJ22" i="28" s="1"/>
  <c r="ADD22" i="28" s="1"/>
  <c r="ACX22" i="28" s="1"/>
  <c r="ACR22" i="28" s="1"/>
  <c r="ACL22" i="28" s="1"/>
  <c r="ACF22" i="28" s="1"/>
  <c r="ABZ22" i="28" s="1"/>
  <c r="ABT22" i="28" s="1"/>
  <c r="ABN22" i="28" s="1"/>
  <c r="ABH22" i="28" s="1"/>
  <c r="ABB22" i="28" s="1"/>
  <c r="AAV22" i="28" s="1"/>
  <c r="AAP22" i="28" s="1"/>
  <c r="AAJ22" i="28" s="1"/>
  <c r="AAD22" i="28" s="1"/>
  <c r="ZX22" i="28" s="1"/>
  <c r="ZR22" i="28" s="1"/>
  <c r="ZL22" i="28" s="1"/>
  <c r="ZF22" i="28" s="1"/>
  <c r="YZ22" i="28" s="1"/>
  <c r="YT22" i="28" s="1"/>
  <c r="YN22" i="28" s="1"/>
  <c r="YH22" i="28" s="1"/>
  <c r="YB22" i="28" s="1"/>
  <c r="XV22" i="28" s="1"/>
  <c r="XP22" i="28" s="1"/>
  <c r="XJ22" i="28" s="1"/>
  <c r="XD22" i="28" s="1"/>
  <c r="WX22" i="28" s="1"/>
  <c r="WR22" i="28" s="1"/>
  <c r="WL22" i="28" s="1"/>
  <c r="WF22" i="28" s="1"/>
  <c r="VZ22" i="28" s="1"/>
  <c r="VT22" i="28" s="1"/>
  <c r="VN22" i="28" s="1"/>
  <c r="VH22" i="28" s="1"/>
  <c r="VB22" i="28" s="1"/>
  <c r="UV22" i="28" s="1"/>
  <c r="UP22" i="28" s="1"/>
  <c r="UJ22" i="28" s="1"/>
  <c r="UD22" i="28" s="1"/>
  <c r="TX22" i="28" s="1"/>
  <c r="TR22" i="28" s="1"/>
  <c r="TL22" i="28" s="1"/>
  <c r="TF22" i="28" s="1"/>
  <c r="SZ22" i="28" s="1"/>
  <c r="ST22" i="28" s="1"/>
  <c r="SN22" i="28" s="1"/>
  <c r="SH22" i="28" s="1"/>
  <c r="SB22" i="28" s="1"/>
  <c r="RV22" i="28" s="1"/>
  <c r="RP22" i="28" s="1"/>
  <c r="RJ22" i="28" s="1"/>
  <c r="RD22" i="28" s="1"/>
  <c r="QX22" i="28" s="1"/>
  <c r="QR22" i="28" s="1"/>
  <c r="QL22" i="28" s="1"/>
  <c r="QF22" i="28" s="1"/>
  <c r="PZ22" i="28" s="1"/>
  <c r="PT22" i="28" s="1"/>
  <c r="PN22" i="28" s="1"/>
  <c r="PH22" i="28" s="1"/>
  <c r="PB22" i="28" s="1"/>
  <c r="OV22" i="28" s="1"/>
  <c r="OP22" i="28" s="1"/>
  <c r="OJ22" i="28" s="1"/>
  <c r="OD22" i="28" s="1"/>
  <c r="NX22" i="28" s="1"/>
  <c r="NR22" i="28" s="1"/>
  <c r="NL22" i="28" s="1"/>
  <c r="NF22" i="28" s="1"/>
  <c r="MZ22" i="28" s="1"/>
  <c r="MT22" i="28" s="1"/>
  <c r="MN22" i="28" s="1"/>
  <c r="MH22" i="28" s="1"/>
  <c r="MB22" i="28" s="1"/>
  <c r="LV22" i="28" s="1"/>
  <c r="LP22" i="28" s="1"/>
  <c r="LJ22" i="28" s="1"/>
  <c r="LD22" i="28" s="1"/>
  <c r="KX22" i="28" s="1"/>
  <c r="KR22" i="28" s="1"/>
  <c r="KL22" i="28" s="1"/>
  <c r="KF22" i="28" s="1"/>
  <c r="JZ22" i="28" s="1"/>
  <c r="JT22" i="28" s="1"/>
  <c r="JN22" i="28" s="1"/>
  <c r="JH22" i="28" s="1"/>
  <c r="JB22" i="28" s="1"/>
  <c r="IV22" i="28" s="1"/>
  <c r="IP22" i="28" s="1"/>
  <c r="IJ22" i="28" s="1"/>
  <c r="ID22" i="28" s="1"/>
  <c r="HX22" i="28" s="1"/>
  <c r="HR22" i="28" s="1"/>
  <c r="HL22" i="28" s="1"/>
  <c r="HF22" i="28" s="1"/>
  <c r="GZ22" i="28" s="1"/>
  <c r="GT22" i="28" s="1"/>
  <c r="GN22" i="28" s="1"/>
  <c r="GH22" i="28" s="1"/>
  <c r="GB22" i="28" s="1"/>
  <c r="FV22" i="28" s="1"/>
  <c r="FP22" i="28" s="1"/>
  <c r="FJ22" i="28" s="1"/>
  <c r="FD22" i="28" s="1"/>
  <c r="EX22" i="28" s="1"/>
  <c r="ER22" i="28" s="1"/>
  <c r="EL22" i="28" s="1"/>
  <c r="EF22" i="28" s="1"/>
  <c r="DZ22" i="28" s="1"/>
  <c r="DT22" i="28" s="1"/>
  <c r="DN22" i="28" s="1"/>
  <c r="DH22" i="28" s="1"/>
  <c r="DB22" i="28" s="1"/>
  <c r="CV22" i="28" s="1"/>
  <c r="CP22" i="28" s="1"/>
  <c r="CJ22" i="28" s="1"/>
  <c r="CD22" i="28" s="1"/>
  <c r="BX22" i="28" s="1"/>
  <c r="BR22" i="28" s="1"/>
  <c r="BL22" i="28" s="1"/>
  <c r="BF22" i="28" s="1"/>
  <c r="AZ22" i="28" s="1"/>
  <c r="AT22" i="28" s="1"/>
  <c r="AN22" i="28" s="1"/>
  <c r="AH22" i="28" s="1"/>
  <c r="AB22" i="28" s="1"/>
  <c r="H84" i="10" l="1"/>
  <c r="H79" i="10"/>
  <c r="H87" i="10" s="1"/>
  <c r="H59" i="10"/>
  <c r="H67" i="10" s="1"/>
  <c r="H39" i="10"/>
  <c r="H47" i="10" s="1"/>
  <c r="H64" i="10" l="1"/>
  <c r="H44" i="10"/>
  <c r="H86" i="10"/>
  <c r="H89" i="10" s="1"/>
  <c r="H91" i="10" s="1"/>
  <c r="H66" i="10"/>
  <c r="H46" i="10"/>
  <c r="H49" i="10" l="1"/>
  <c r="H51" i="10" s="1"/>
  <c r="H69" i="10"/>
  <c r="H71" i="10" s="1"/>
  <c r="I32" i="31" l="1"/>
  <c r="U16" i="55"/>
  <c r="X16" i="55"/>
  <c r="R16" i="55"/>
  <c r="E11" i="56" l="1"/>
  <c r="E10" i="56"/>
  <c r="E9" i="56"/>
  <c r="E8" i="56"/>
  <c r="E7" i="56"/>
  <c r="E6" i="56"/>
  <c r="L69" i="55" l="1"/>
  <c r="E35" i="31"/>
  <c r="E25" i="31"/>
  <c r="Y16" i="55"/>
  <c r="V16" i="55"/>
  <c r="Y24" i="55"/>
  <c r="X24" i="55"/>
  <c r="V24" i="55"/>
  <c r="U24" i="55"/>
  <c r="T24" i="55"/>
  <c r="R24" i="55"/>
  <c r="P24" i="55"/>
  <c r="O24" i="55"/>
  <c r="N24" i="55"/>
  <c r="E4" i="2" l="1"/>
  <c r="H19" i="10"/>
  <c r="H26" i="10" s="1"/>
  <c r="E157" i="10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G18" i="55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0" i="31"/>
  <c r="E9" i="31"/>
  <c r="E8" i="31"/>
  <c r="H10" i="44"/>
  <c r="H9" i="44"/>
  <c r="H8" i="44"/>
  <c r="I25" i="28" l="1"/>
  <c r="H25" i="28"/>
  <c r="I26" i="28"/>
  <c r="I22" i="28"/>
  <c r="H22" i="28"/>
  <c r="H24" i="28"/>
  <c r="I23" i="28"/>
  <c r="H23" i="28"/>
  <c r="H28" i="28"/>
  <c r="H26" i="28"/>
  <c r="I28" i="28"/>
  <c r="H27" i="28"/>
  <c r="I27" i="28"/>
  <c r="I24" i="28"/>
  <c r="I14" i="28"/>
  <c r="I20" i="28"/>
  <c r="H16" i="28"/>
  <c r="I16" i="28"/>
  <c r="I18" i="28"/>
  <c r="H15" i="28"/>
  <c r="I19" i="28"/>
  <c r="H14" i="28"/>
  <c r="H17" i="28"/>
  <c r="H20" i="28"/>
  <c r="H19" i="28"/>
  <c r="I17" i="28"/>
  <c r="H21" i="28"/>
  <c r="I15" i="28"/>
  <c r="I21" i="28"/>
  <c r="H18" i="28"/>
  <c r="E24" i="28"/>
  <c r="F21" i="28"/>
  <c r="E16" i="28"/>
  <c r="F17" i="28"/>
  <c r="E23" i="28"/>
  <c r="F14" i="28"/>
  <c r="E25" i="28"/>
  <c r="E19" i="28"/>
  <c r="F16" i="28"/>
  <c r="F26" i="28"/>
  <c r="E28" i="28"/>
  <c r="F19" i="28"/>
  <c r="E17" i="28"/>
  <c r="E18" i="28"/>
  <c r="F24" i="28"/>
  <c r="F15" i="28"/>
  <c r="F23" i="28"/>
  <c r="E14" i="28"/>
  <c r="F25" i="28"/>
  <c r="E26" i="28"/>
  <c r="F18" i="28"/>
  <c r="F28" i="28"/>
  <c r="E15" i="28"/>
  <c r="E27" i="28"/>
  <c r="E22" i="28"/>
  <c r="F22" i="28"/>
  <c r="E20" i="28"/>
  <c r="F27" i="28"/>
  <c r="F20" i="28"/>
  <c r="E21" i="28"/>
  <c r="H13" i="28"/>
  <c r="E65" i="28"/>
  <c r="F65" i="28" s="1"/>
  <c r="G65" i="28" s="1"/>
  <c r="H65" i="28" s="1"/>
  <c r="I65" i="28" s="1"/>
  <c r="N29" i="55"/>
  <c r="N31" i="55" s="1"/>
  <c r="N33" i="55" s="1"/>
  <c r="O69" i="55" s="1"/>
  <c r="H24" i="10"/>
  <c r="I13" i="28"/>
  <c r="H27" i="10"/>
  <c r="F59" i="55"/>
  <c r="F60" i="55"/>
  <c r="F61" i="55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D648" i="2" l="1"/>
  <c r="D664" i="2"/>
  <c r="D680" i="2"/>
  <c r="D696" i="2"/>
  <c r="D712" i="2"/>
  <c r="D728" i="2"/>
  <c r="D649" i="2"/>
  <c r="D665" i="2"/>
  <c r="D681" i="2"/>
  <c r="D697" i="2"/>
  <c r="D713" i="2"/>
  <c r="D650" i="2"/>
  <c r="D666" i="2"/>
  <c r="D682" i="2"/>
  <c r="D698" i="2"/>
  <c r="D714" i="2"/>
  <c r="D651" i="2"/>
  <c r="D667" i="2"/>
  <c r="D683" i="2"/>
  <c r="D699" i="2"/>
  <c r="D715" i="2"/>
  <c r="D652" i="2"/>
  <c r="D668" i="2"/>
  <c r="D684" i="2"/>
  <c r="D700" i="2"/>
  <c r="D716" i="2"/>
  <c r="D653" i="2"/>
  <c r="D669" i="2"/>
  <c r="D685" i="2"/>
  <c r="D701" i="2"/>
  <c r="D717" i="2"/>
  <c r="D654" i="2"/>
  <c r="D670" i="2"/>
  <c r="D686" i="2"/>
  <c r="D702" i="2"/>
  <c r="D718" i="2"/>
  <c r="D719" i="2"/>
  <c r="D655" i="2"/>
  <c r="D671" i="2"/>
  <c r="D687" i="2"/>
  <c r="D703" i="2"/>
  <c r="D656" i="2"/>
  <c r="D672" i="2"/>
  <c r="D688" i="2"/>
  <c r="D704" i="2"/>
  <c r="D720" i="2"/>
  <c r="D657" i="2"/>
  <c r="D673" i="2"/>
  <c r="D689" i="2"/>
  <c r="D705" i="2"/>
  <c r="D721" i="2"/>
  <c r="D674" i="2"/>
  <c r="D706" i="2"/>
  <c r="D658" i="2"/>
  <c r="D690" i="2"/>
  <c r="D722" i="2"/>
  <c r="D659" i="2"/>
  <c r="D675" i="2"/>
  <c r="D691" i="2"/>
  <c r="D707" i="2"/>
  <c r="D723" i="2"/>
  <c r="D660" i="2"/>
  <c r="D676" i="2"/>
  <c r="D692" i="2"/>
  <c r="D708" i="2"/>
  <c r="D724" i="2"/>
  <c r="D645" i="2"/>
  <c r="D661" i="2"/>
  <c r="D677" i="2"/>
  <c r="D693" i="2"/>
  <c r="D709" i="2"/>
  <c r="D725" i="2"/>
  <c r="D646" i="2"/>
  <c r="D662" i="2"/>
  <c r="D678" i="2"/>
  <c r="D694" i="2"/>
  <c r="D710" i="2"/>
  <c r="D726" i="2"/>
  <c r="D647" i="2"/>
  <c r="D663" i="2"/>
  <c r="D679" i="2"/>
  <c r="D695" i="2"/>
  <c r="D711" i="2"/>
  <c r="D727" i="2"/>
  <c r="A24" i="28"/>
  <c r="D760" i="2"/>
  <c r="D776" i="2"/>
  <c r="D792" i="2"/>
  <c r="D808" i="2"/>
  <c r="D824" i="2"/>
  <c r="D745" i="2"/>
  <c r="D761" i="2"/>
  <c r="D777" i="2"/>
  <c r="D793" i="2"/>
  <c r="D809" i="2"/>
  <c r="D825" i="2"/>
  <c r="D746" i="2"/>
  <c r="D762" i="2"/>
  <c r="D778" i="2"/>
  <c r="D794" i="2"/>
  <c r="D810" i="2"/>
  <c r="D826" i="2"/>
  <c r="D747" i="2"/>
  <c r="D763" i="2"/>
  <c r="D779" i="2"/>
  <c r="D795" i="2"/>
  <c r="D811" i="2"/>
  <c r="D827" i="2"/>
  <c r="D748" i="2"/>
  <c r="D764" i="2"/>
  <c r="D780" i="2"/>
  <c r="D796" i="2"/>
  <c r="D812" i="2"/>
  <c r="D828" i="2"/>
  <c r="D749" i="2"/>
  <c r="D765" i="2"/>
  <c r="D781" i="2"/>
  <c r="D797" i="2"/>
  <c r="D813" i="2"/>
  <c r="D829" i="2"/>
  <c r="D750" i="2"/>
  <c r="D766" i="2"/>
  <c r="D782" i="2"/>
  <c r="D798" i="2"/>
  <c r="D814" i="2"/>
  <c r="D830" i="2"/>
  <c r="D831" i="2"/>
  <c r="D751" i="2"/>
  <c r="D767" i="2"/>
  <c r="D783" i="2"/>
  <c r="D799" i="2"/>
  <c r="D815" i="2"/>
  <c r="D752" i="2"/>
  <c r="D768" i="2"/>
  <c r="D784" i="2"/>
  <c r="D800" i="2"/>
  <c r="D816" i="2"/>
  <c r="D832" i="2"/>
  <c r="D770" i="2"/>
  <c r="D802" i="2"/>
  <c r="D834" i="2"/>
  <c r="D753" i="2"/>
  <c r="D769" i="2"/>
  <c r="D785" i="2"/>
  <c r="D801" i="2"/>
  <c r="D817" i="2"/>
  <c r="D833" i="2"/>
  <c r="D786" i="2"/>
  <c r="D818" i="2"/>
  <c r="D754" i="2"/>
  <c r="D755" i="2"/>
  <c r="D771" i="2"/>
  <c r="D787" i="2"/>
  <c r="D803" i="2"/>
  <c r="D819" i="2"/>
  <c r="D835" i="2"/>
  <c r="D756" i="2"/>
  <c r="D772" i="2"/>
  <c r="D788" i="2"/>
  <c r="D804" i="2"/>
  <c r="D820" i="2"/>
  <c r="D836" i="2"/>
  <c r="D757" i="2"/>
  <c r="D773" i="2"/>
  <c r="D789" i="2"/>
  <c r="D805" i="2"/>
  <c r="D821" i="2"/>
  <c r="D758" i="2"/>
  <c r="D774" i="2"/>
  <c r="D790" i="2"/>
  <c r="D806" i="2"/>
  <c r="D822" i="2"/>
  <c r="D759" i="2"/>
  <c r="D775" i="2"/>
  <c r="D791" i="2"/>
  <c r="D807" i="2"/>
  <c r="D823" i="2"/>
  <c r="A27" i="28"/>
  <c r="D840" i="2"/>
  <c r="D856" i="2"/>
  <c r="D872" i="2"/>
  <c r="D841" i="2"/>
  <c r="D857" i="2"/>
  <c r="D873" i="2"/>
  <c r="D842" i="2"/>
  <c r="D858" i="2"/>
  <c r="D874" i="2"/>
  <c r="D843" i="2"/>
  <c r="D859" i="2"/>
  <c r="D875" i="2"/>
  <c r="D844" i="2"/>
  <c r="D860" i="2"/>
  <c r="D876" i="2"/>
  <c r="D845" i="2"/>
  <c r="D861" i="2"/>
  <c r="D877" i="2"/>
  <c r="D846" i="2"/>
  <c r="D862" i="2"/>
  <c r="D878" i="2"/>
  <c r="D863" i="2"/>
  <c r="D847" i="2"/>
  <c r="D879" i="2"/>
  <c r="D848" i="2"/>
  <c r="D864" i="2"/>
  <c r="D849" i="2"/>
  <c r="D865" i="2"/>
  <c r="D866" i="2"/>
  <c r="D850" i="2"/>
  <c r="D851" i="2"/>
  <c r="D867" i="2"/>
  <c r="D852" i="2"/>
  <c r="D868" i="2"/>
  <c r="D837" i="2"/>
  <c r="D853" i="2"/>
  <c r="D869" i="2"/>
  <c r="D838" i="2"/>
  <c r="D854" i="2"/>
  <c r="D870" i="2"/>
  <c r="D839" i="2"/>
  <c r="D855" i="2"/>
  <c r="D871" i="2"/>
  <c r="A28" i="28"/>
  <c r="D312" i="2"/>
  <c r="D328" i="2"/>
  <c r="D344" i="2"/>
  <c r="D360" i="2"/>
  <c r="D376" i="2"/>
  <c r="D392" i="2"/>
  <c r="D313" i="2"/>
  <c r="D329" i="2"/>
  <c r="D345" i="2"/>
  <c r="D361" i="2"/>
  <c r="D377" i="2"/>
  <c r="D393" i="2"/>
  <c r="D314" i="2"/>
  <c r="D330" i="2"/>
  <c r="D346" i="2"/>
  <c r="D362" i="2"/>
  <c r="D378" i="2"/>
  <c r="D394" i="2"/>
  <c r="D315" i="2"/>
  <c r="D331" i="2"/>
  <c r="D347" i="2"/>
  <c r="D363" i="2"/>
  <c r="D379" i="2"/>
  <c r="D395" i="2"/>
  <c r="D316" i="2"/>
  <c r="D332" i="2"/>
  <c r="D348" i="2"/>
  <c r="D364" i="2"/>
  <c r="D380" i="2"/>
  <c r="D396" i="2"/>
  <c r="D317" i="2"/>
  <c r="D333" i="2"/>
  <c r="D349" i="2"/>
  <c r="D365" i="2"/>
  <c r="D381" i="2"/>
  <c r="D397" i="2"/>
  <c r="D318" i="2"/>
  <c r="D334" i="2"/>
  <c r="D350" i="2"/>
  <c r="D366" i="2"/>
  <c r="D382" i="2"/>
  <c r="D398" i="2"/>
  <c r="D319" i="2"/>
  <c r="D335" i="2"/>
  <c r="D351" i="2"/>
  <c r="D367" i="2"/>
  <c r="D383" i="2"/>
  <c r="D399" i="2"/>
  <c r="D304" i="2"/>
  <c r="D320" i="2"/>
  <c r="D336" i="2"/>
  <c r="D352" i="2"/>
  <c r="D368" i="2"/>
  <c r="D384" i="2"/>
  <c r="D400" i="2"/>
  <c r="D305" i="2"/>
  <c r="D321" i="2"/>
  <c r="D337" i="2"/>
  <c r="D353" i="2"/>
  <c r="D369" i="2"/>
  <c r="D385" i="2"/>
  <c r="D401" i="2"/>
  <c r="D370" i="2"/>
  <c r="D306" i="2"/>
  <c r="D322" i="2"/>
  <c r="D338" i="2"/>
  <c r="D354" i="2"/>
  <c r="D386" i="2"/>
  <c r="D402" i="2"/>
  <c r="D307" i="2"/>
  <c r="D323" i="2"/>
  <c r="D339" i="2"/>
  <c r="D355" i="2"/>
  <c r="D371" i="2"/>
  <c r="D387" i="2"/>
  <c r="D403" i="2"/>
  <c r="D308" i="2"/>
  <c r="D324" i="2"/>
  <c r="D340" i="2"/>
  <c r="D356" i="2"/>
  <c r="D372" i="2"/>
  <c r="D388" i="2"/>
  <c r="D404" i="2"/>
  <c r="D309" i="2"/>
  <c r="D325" i="2"/>
  <c r="D341" i="2"/>
  <c r="D357" i="2"/>
  <c r="D373" i="2"/>
  <c r="D389" i="2"/>
  <c r="D310" i="2"/>
  <c r="D326" i="2"/>
  <c r="D342" i="2"/>
  <c r="D358" i="2"/>
  <c r="D374" i="2"/>
  <c r="D390" i="2"/>
  <c r="D311" i="2"/>
  <c r="D327" i="2"/>
  <c r="D343" i="2"/>
  <c r="D359" i="2"/>
  <c r="D375" i="2"/>
  <c r="D391" i="2"/>
  <c r="A19" i="28"/>
  <c r="D280" i="2"/>
  <c r="D296" i="2"/>
  <c r="D281" i="2"/>
  <c r="D297" i="2"/>
  <c r="D282" i="2"/>
  <c r="D298" i="2"/>
  <c r="D283" i="2"/>
  <c r="D299" i="2"/>
  <c r="D284" i="2"/>
  <c r="D300" i="2"/>
  <c r="D285" i="2"/>
  <c r="D301" i="2"/>
  <c r="D270" i="2"/>
  <c r="D286" i="2"/>
  <c r="D302" i="2"/>
  <c r="D271" i="2"/>
  <c r="D287" i="2"/>
  <c r="D303" i="2"/>
  <c r="D272" i="2"/>
  <c r="D288" i="2"/>
  <c r="D273" i="2"/>
  <c r="D289" i="2"/>
  <c r="D274" i="2"/>
  <c r="D290" i="2"/>
  <c r="D275" i="2"/>
  <c r="D291" i="2"/>
  <c r="D276" i="2"/>
  <c r="D292" i="2"/>
  <c r="D277" i="2"/>
  <c r="D293" i="2"/>
  <c r="D278" i="2"/>
  <c r="D294" i="2"/>
  <c r="D279" i="2"/>
  <c r="D295" i="2"/>
  <c r="A18" i="28"/>
  <c r="D632" i="2"/>
  <c r="D633" i="2"/>
  <c r="D634" i="2"/>
  <c r="D635" i="2"/>
  <c r="D636" i="2"/>
  <c r="D637" i="2"/>
  <c r="D638" i="2"/>
  <c r="D639" i="2"/>
  <c r="D640" i="2"/>
  <c r="D641" i="2"/>
  <c r="D642" i="2"/>
  <c r="D626" i="2"/>
  <c r="D627" i="2"/>
  <c r="D643" i="2"/>
  <c r="D628" i="2"/>
  <c r="D644" i="2"/>
  <c r="D629" i="2"/>
  <c r="D630" i="2"/>
  <c r="D631" i="2"/>
  <c r="A25" i="28"/>
  <c r="D568" i="2"/>
  <c r="D584" i="2"/>
  <c r="D600" i="2"/>
  <c r="D616" i="2"/>
  <c r="D569" i="2"/>
  <c r="D585" i="2"/>
  <c r="D601" i="2"/>
  <c r="D617" i="2"/>
  <c r="D570" i="2"/>
  <c r="D586" i="2"/>
  <c r="D602" i="2"/>
  <c r="D618" i="2"/>
  <c r="D571" i="2"/>
  <c r="D587" i="2"/>
  <c r="D603" i="2"/>
  <c r="D619" i="2"/>
  <c r="D572" i="2"/>
  <c r="D588" i="2"/>
  <c r="D604" i="2"/>
  <c r="D620" i="2"/>
  <c r="D573" i="2"/>
  <c r="D589" i="2"/>
  <c r="D605" i="2"/>
  <c r="D621" i="2"/>
  <c r="D574" i="2"/>
  <c r="D590" i="2"/>
  <c r="D606" i="2"/>
  <c r="D622" i="2"/>
  <c r="D575" i="2"/>
  <c r="D591" i="2"/>
  <c r="D607" i="2"/>
  <c r="D623" i="2"/>
  <c r="D576" i="2"/>
  <c r="D592" i="2"/>
  <c r="D608" i="2"/>
  <c r="D624" i="2"/>
  <c r="D577" i="2"/>
  <c r="D593" i="2"/>
  <c r="D609" i="2"/>
  <c r="D625" i="2"/>
  <c r="D578" i="2"/>
  <c r="D594" i="2"/>
  <c r="D610" i="2"/>
  <c r="D562" i="2"/>
  <c r="D563" i="2"/>
  <c r="D579" i="2"/>
  <c r="D595" i="2"/>
  <c r="D611" i="2"/>
  <c r="D564" i="2"/>
  <c r="D580" i="2"/>
  <c r="D596" i="2"/>
  <c r="D612" i="2"/>
  <c r="D565" i="2"/>
  <c r="D581" i="2"/>
  <c r="D597" i="2"/>
  <c r="D613" i="2"/>
  <c r="D566" i="2"/>
  <c r="D582" i="2"/>
  <c r="D598" i="2"/>
  <c r="D614" i="2"/>
  <c r="D567" i="2"/>
  <c r="D583" i="2"/>
  <c r="D599" i="2"/>
  <c r="D615" i="2"/>
  <c r="A23" i="28"/>
  <c r="K24" i="28"/>
  <c r="K27" i="28"/>
  <c r="M27" i="28"/>
  <c r="K26" i="28"/>
  <c r="M26" i="28"/>
  <c r="K28" i="28"/>
  <c r="M28" i="28"/>
  <c r="K23" i="28"/>
  <c r="M23" i="28"/>
  <c r="M24" i="28"/>
  <c r="K22" i="28"/>
  <c r="M22" i="28"/>
  <c r="K25" i="28"/>
  <c r="M25" i="28"/>
  <c r="Q44" i="28"/>
  <c r="Q49" i="28"/>
  <c r="Q47" i="28"/>
  <c r="Q42" i="28"/>
  <c r="Q45" i="28"/>
  <c r="Q48" i="28"/>
  <c r="Q50" i="28"/>
  <c r="Q46" i="28"/>
  <c r="Q43" i="28"/>
  <c r="M21" i="28"/>
  <c r="K21" i="28"/>
  <c r="K16" i="28"/>
  <c r="M16" i="28"/>
  <c r="M19" i="28"/>
  <c r="K19" i="28"/>
  <c r="M20" i="28"/>
  <c r="K20" i="28"/>
  <c r="K17" i="28"/>
  <c r="M17" i="28"/>
  <c r="K14" i="28"/>
  <c r="M14" i="28"/>
  <c r="M15" i="28"/>
  <c r="K15" i="28"/>
  <c r="M18" i="28"/>
  <c r="K18" i="28"/>
  <c r="J65" i="28"/>
  <c r="K65" i="28" s="1"/>
  <c r="H29" i="10"/>
  <c r="H31" i="10" s="1"/>
  <c r="H94" i="10" s="1"/>
  <c r="H99" i="10" s="1"/>
  <c r="M13" i="28"/>
  <c r="K13" i="28"/>
  <c r="G63" i="55"/>
  <c r="M38" i="55" s="1"/>
  <c r="P31" i="55"/>
  <c r="P33" i="55" s="1"/>
  <c r="O71" i="55" s="1"/>
  <c r="A50" i="28" l="1"/>
  <c r="A45" i="28"/>
  <c r="A47" i="28"/>
  <c r="A40" i="28"/>
  <c r="A46" i="28"/>
  <c r="A41" i="28"/>
  <c r="A49" i="28"/>
  <c r="D456" i="2"/>
  <c r="D472" i="2"/>
  <c r="D488" i="2"/>
  <c r="D504" i="2"/>
  <c r="D520" i="2"/>
  <c r="D536" i="2"/>
  <c r="D457" i="2"/>
  <c r="D473" i="2"/>
  <c r="D489" i="2"/>
  <c r="D505" i="2"/>
  <c r="D521" i="2"/>
  <c r="D537" i="2"/>
  <c r="D458" i="2"/>
  <c r="D474" i="2"/>
  <c r="D490" i="2"/>
  <c r="D506" i="2"/>
  <c r="D522" i="2"/>
  <c r="D538" i="2"/>
  <c r="D459" i="2"/>
  <c r="D475" i="2"/>
  <c r="D491" i="2"/>
  <c r="D507" i="2"/>
  <c r="D523" i="2"/>
  <c r="D539" i="2"/>
  <c r="D460" i="2"/>
  <c r="D476" i="2"/>
  <c r="D492" i="2"/>
  <c r="D508" i="2"/>
  <c r="D524" i="2"/>
  <c r="D540" i="2"/>
  <c r="D461" i="2"/>
  <c r="D477" i="2"/>
  <c r="D493" i="2"/>
  <c r="D509" i="2"/>
  <c r="D525" i="2"/>
  <c r="D541" i="2"/>
  <c r="D462" i="2"/>
  <c r="D478" i="2"/>
  <c r="D494" i="2"/>
  <c r="D510" i="2"/>
  <c r="D526" i="2"/>
  <c r="D542" i="2"/>
  <c r="D463" i="2"/>
  <c r="D479" i="2"/>
  <c r="D495" i="2"/>
  <c r="D511" i="2"/>
  <c r="D527" i="2"/>
  <c r="D543" i="2"/>
  <c r="D464" i="2"/>
  <c r="D480" i="2"/>
  <c r="D496" i="2"/>
  <c r="D512" i="2"/>
  <c r="D528" i="2"/>
  <c r="D544" i="2"/>
  <c r="D465" i="2"/>
  <c r="D481" i="2"/>
  <c r="D497" i="2"/>
  <c r="D513" i="2"/>
  <c r="D529" i="2"/>
  <c r="D545" i="2"/>
  <c r="D482" i="2"/>
  <c r="D514" i="2"/>
  <c r="D466" i="2"/>
  <c r="D498" i="2"/>
  <c r="D530" i="2"/>
  <c r="D467" i="2"/>
  <c r="D483" i="2"/>
  <c r="D499" i="2"/>
  <c r="D515" i="2"/>
  <c r="D531" i="2"/>
  <c r="D468" i="2"/>
  <c r="D484" i="2"/>
  <c r="D500" i="2"/>
  <c r="D516" i="2"/>
  <c r="D532" i="2"/>
  <c r="D453" i="2"/>
  <c r="D469" i="2"/>
  <c r="D485" i="2"/>
  <c r="D501" i="2"/>
  <c r="D517" i="2"/>
  <c r="D533" i="2"/>
  <c r="D454" i="2"/>
  <c r="D470" i="2"/>
  <c r="D486" i="2"/>
  <c r="D502" i="2"/>
  <c r="D518" i="2"/>
  <c r="D534" i="2"/>
  <c r="D455" i="2"/>
  <c r="D471" i="2"/>
  <c r="D487" i="2"/>
  <c r="D503" i="2"/>
  <c r="D519" i="2"/>
  <c r="D535" i="2"/>
  <c r="A21" i="28"/>
  <c r="D152" i="2"/>
  <c r="D168" i="2"/>
  <c r="D184" i="2"/>
  <c r="D200" i="2"/>
  <c r="D153" i="2"/>
  <c r="D169" i="2"/>
  <c r="D185" i="2"/>
  <c r="D201" i="2"/>
  <c r="D154" i="2"/>
  <c r="D170" i="2"/>
  <c r="D186" i="2"/>
  <c r="D202" i="2"/>
  <c r="D155" i="2"/>
  <c r="D171" i="2"/>
  <c r="D187" i="2"/>
  <c r="D203" i="2"/>
  <c r="D156" i="2"/>
  <c r="D172" i="2"/>
  <c r="D188" i="2"/>
  <c r="D204" i="2"/>
  <c r="D157" i="2"/>
  <c r="D173" i="2"/>
  <c r="D189" i="2"/>
  <c r="D205" i="2"/>
  <c r="D158" i="2"/>
  <c r="D174" i="2"/>
  <c r="D190" i="2"/>
  <c r="D206" i="2"/>
  <c r="D159" i="2"/>
  <c r="D175" i="2"/>
  <c r="D191" i="2"/>
  <c r="D207" i="2"/>
  <c r="D160" i="2"/>
  <c r="D176" i="2"/>
  <c r="D192" i="2"/>
  <c r="D208" i="2"/>
  <c r="D161" i="2"/>
  <c r="D177" i="2"/>
  <c r="D193" i="2"/>
  <c r="D209" i="2"/>
  <c r="D162" i="2"/>
  <c r="D178" i="2"/>
  <c r="D194" i="2"/>
  <c r="D163" i="2"/>
  <c r="D179" i="2"/>
  <c r="D195" i="2"/>
  <c r="D164" i="2"/>
  <c r="D180" i="2"/>
  <c r="D196" i="2"/>
  <c r="D165" i="2"/>
  <c r="D181" i="2"/>
  <c r="D197" i="2"/>
  <c r="D166" i="2"/>
  <c r="D182" i="2"/>
  <c r="D198" i="2"/>
  <c r="D151" i="2"/>
  <c r="D167" i="2"/>
  <c r="D183" i="2"/>
  <c r="D199" i="2"/>
  <c r="A14" i="28"/>
  <c r="D248" i="2"/>
  <c r="D249" i="2"/>
  <c r="D250" i="2"/>
  <c r="D251" i="2"/>
  <c r="D252" i="2"/>
  <c r="D253" i="2"/>
  <c r="D254" i="2"/>
  <c r="D239" i="2"/>
  <c r="D255" i="2"/>
  <c r="D240" i="2"/>
  <c r="D241" i="2"/>
  <c r="D242" i="2"/>
  <c r="D243" i="2"/>
  <c r="D244" i="2"/>
  <c r="D245" i="2"/>
  <c r="D246" i="2"/>
  <c r="D247" i="2"/>
  <c r="A16" i="28"/>
  <c r="D552" i="2"/>
  <c r="D553" i="2"/>
  <c r="D554" i="2"/>
  <c r="D555" i="2"/>
  <c r="D556" i="2"/>
  <c r="D557" i="2"/>
  <c r="D558" i="2"/>
  <c r="D559" i="2"/>
  <c r="D560" i="2"/>
  <c r="D561" i="2"/>
  <c r="D546" i="2"/>
  <c r="D547" i="2"/>
  <c r="D548" i="2"/>
  <c r="D549" i="2"/>
  <c r="D550" i="2"/>
  <c r="D551" i="2"/>
  <c r="A22" i="28"/>
  <c r="D264" i="2"/>
  <c r="D265" i="2"/>
  <c r="D266" i="2"/>
  <c r="D267" i="2"/>
  <c r="D268" i="2"/>
  <c r="D269" i="2"/>
  <c r="D256" i="2"/>
  <c r="D257" i="2"/>
  <c r="D258" i="2"/>
  <c r="D259" i="2"/>
  <c r="D260" i="2"/>
  <c r="D261" i="2"/>
  <c r="D262" i="2"/>
  <c r="D263" i="2"/>
  <c r="A17" i="28"/>
  <c r="D408" i="2"/>
  <c r="D424" i="2"/>
  <c r="D440" i="2"/>
  <c r="D409" i="2"/>
  <c r="D425" i="2"/>
  <c r="D441" i="2"/>
  <c r="D410" i="2"/>
  <c r="D426" i="2"/>
  <c r="D442" i="2"/>
  <c r="D411" i="2"/>
  <c r="D427" i="2"/>
  <c r="D443" i="2"/>
  <c r="D412" i="2"/>
  <c r="D428" i="2"/>
  <c r="D444" i="2"/>
  <c r="D413" i="2"/>
  <c r="D429" i="2"/>
  <c r="D445" i="2"/>
  <c r="D414" i="2"/>
  <c r="D430" i="2"/>
  <c r="D446" i="2"/>
  <c r="D415" i="2"/>
  <c r="D431" i="2"/>
  <c r="D447" i="2"/>
  <c r="D416" i="2"/>
  <c r="D432" i="2"/>
  <c r="D448" i="2"/>
  <c r="D417" i="2"/>
  <c r="D433" i="2"/>
  <c r="D449" i="2"/>
  <c r="D450" i="2"/>
  <c r="D418" i="2"/>
  <c r="D434" i="2"/>
  <c r="D419" i="2"/>
  <c r="D435" i="2"/>
  <c r="D451" i="2"/>
  <c r="D420" i="2"/>
  <c r="D436" i="2"/>
  <c r="D452" i="2"/>
  <c r="D405" i="2"/>
  <c r="D421" i="2"/>
  <c r="D437" i="2"/>
  <c r="D406" i="2"/>
  <c r="D422" i="2"/>
  <c r="D438" i="2"/>
  <c r="D407" i="2"/>
  <c r="D423" i="2"/>
  <c r="D439" i="2"/>
  <c r="A20" i="28"/>
  <c r="D744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A26" i="28"/>
  <c r="D216" i="2"/>
  <c r="D232" i="2"/>
  <c r="D217" i="2"/>
  <c r="D233" i="2"/>
  <c r="D218" i="2"/>
  <c r="D234" i="2"/>
  <c r="D219" i="2"/>
  <c r="D235" i="2"/>
  <c r="D220" i="2"/>
  <c r="D236" i="2"/>
  <c r="D221" i="2"/>
  <c r="D237" i="2"/>
  <c r="D222" i="2"/>
  <c r="D238" i="2"/>
  <c r="D223" i="2"/>
  <c r="D224" i="2"/>
  <c r="D225" i="2"/>
  <c r="D210" i="2"/>
  <c r="D226" i="2"/>
  <c r="D211" i="2"/>
  <c r="D227" i="2"/>
  <c r="D212" i="2"/>
  <c r="D228" i="2"/>
  <c r="D213" i="2"/>
  <c r="D229" i="2"/>
  <c r="D214" i="2"/>
  <c r="D230" i="2"/>
  <c r="D215" i="2"/>
  <c r="D231" i="2"/>
  <c r="A15" i="28"/>
  <c r="H109" i="10"/>
  <c r="E45" i="28" s="1"/>
  <c r="H117" i="10"/>
  <c r="H125" i="10"/>
  <c r="H133" i="10"/>
  <c r="H141" i="10"/>
  <c r="H149" i="10"/>
  <c r="H110" i="10"/>
  <c r="E46" i="28" s="1"/>
  <c r="H118" i="10"/>
  <c r="H126" i="10"/>
  <c r="H134" i="10"/>
  <c r="H142" i="10"/>
  <c r="H111" i="10"/>
  <c r="E47" i="28" s="1"/>
  <c r="H119" i="10"/>
  <c r="H127" i="10"/>
  <c r="H135" i="10"/>
  <c r="H143" i="10"/>
  <c r="H112" i="10"/>
  <c r="E48" i="28" s="1"/>
  <c r="H120" i="10"/>
  <c r="H128" i="10"/>
  <c r="H136" i="10"/>
  <c r="H144" i="10"/>
  <c r="H121" i="10"/>
  <c r="H129" i="10"/>
  <c r="H137" i="10"/>
  <c r="H145" i="10"/>
  <c r="H130" i="10"/>
  <c r="H138" i="10"/>
  <c r="H146" i="10"/>
  <c r="H113" i="10"/>
  <c r="E49" i="28" s="1"/>
  <c r="H114" i="10"/>
  <c r="E50" i="28" s="1"/>
  <c r="H122" i="10"/>
  <c r="H123" i="10"/>
  <c r="H131" i="10"/>
  <c r="H139" i="10"/>
  <c r="H147" i="10"/>
  <c r="H115" i="10"/>
  <c r="H116" i="10"/>
  <c r="H124" i="10"/>
  <c r="H132" i="10"/>
  <c r="H140" i="10"/>
  <c r="H148" i="10"/>
  <c r="H102" i="10"/>
  <c r="E38" i="28" s="1"/>
  <c r="H101" i="10"/>
  <c r="E37" i="28" s="1"/>
  <c r="H103" i="10"/>
  <c r="E39" i="28" s="1"/>
  <c r="H104" i="10"/>
  <c r="E40" i="28" s="1"/>
  <c r="H105" i="10"/>
  <c r="E41" i="28" s="1"/>
  <c r="H106" i="10"/>
  <c r="E42" i="28" s="1"/>
  <c r="H107" i="10"/>
  <c r="E43" i="28" s="1"/>
  <c r="H108" i="10"/>
  <c r="E44" i="28" s="1"/>
  <c r="H100" i="10"/>
  <c r="E36" i="28" s="1"/>
  <c r="X632" i="2"/>
  <c r="X639" i="2"/>
  <c r="X630" i="2"/>
  <c r="X644" i="2"/>
  <c r="X643" i="2"/>
  <c r="X637" i="2"/>
  <c r="X628" i="2"/>
  <c r="X640" i="2"/>
  <c r="X635" i="2"/>
  <c r="X642" i="2"/>
  <c r="X638" i="2"/>
  <c r="X634" i="2"/>
  <c r="X626" i="2"/>
  <c r="X631" i="2"/>
  <c r="X641" i="2"/>
  <c r="X633" i="2"/>
  <c r="X627" i="2"/>
  <c r="X636" i="2"/>
  <c r="X629" i="2"/>
  <c r="L65" i="28"/>
  <c r="C66" i="28" s="1"/>
  <c r="A36" i="28" l="1"/>
  <c r="A48" i="28"/>
  <c r="A43" i="28"/>
  <c r="A42" i="28"/>
  <c r="A44" i="28"/>
  <c r="A37" i="28"/>
  <c r="A39" i="28"/>
  <c r="A38" i="28"/>
  <c r="J51" i="31"/>
  <c r="R20" i="56" l="1"/>
  <c r="W20" i="56" s="1"/>
  <c r="AD20" i="56" s="1"/>
  <c r="L36" i="28"/>
  <c r="L40" i="28"/>
  <c r="L39" i="28"/>
  <c r="L38" i="28"/>
  <c r="L37" i="28"/>
  <c r="L41" i="28"/>
  <c r="J52" i="31"/>
  <c r="J50" i="31"/>
  <c r="J49" i="31"/>
  <c r="Y34" i="55"/>
  <c r="Y36" i="55" s="1"/>
  <c r="Y38" i="55" s="1"/>
  <c r="Y39" i="55" s="1"/>
  <c r="X34" i="55"/>
  <c r="X36" i="55" s="1"/>
  <c r="X38" i="55" s="1"/>
  <c r="X39" i="55" s="1"/>
  <c r="Q41" i="28" l="1"/>
  <c r="Q37" i="28"/>
  <c r="Q38" i="28"/>
  <c r="Q40" i="28"/>
  <c r="Q36" i="28"/>
  <c r="Q39" i="28"/>
  <c r="L35" i="28"/>
  <c r="X44" i="55"/>
  <c r="X55" i="55" s="1"/>
  <c r="X57" i="55" s="1"/>
  <c r="X59" i="55" s="1"/>
  <c r="X65" i="55" s="1"/>
  <c r="Y44" i="55"/>
  <c r="Y55" i="55" s="1"/>
  <c r="Y57" i="55" s="1"/>
  <c r="Y59" i="55" s="1"/>
  <c r="Y61" i="55" s="1"/>
  <c r="X63" i="55" l="1"/>
  <c r="X61" i="55"/>
  <c r="Y65" i="55"/>
  <c r="Y63" i="55"/>
  <c r="H25" i="31" l="1"/>
  <c r="H20" i="31" l="1"/>
  <c r="H30" i="31"/>
  <c r="H24" i="31"/>
  <c r="N71" i="55" s="1"/>
  <c r="P71" i="55" s="1"/>
  <c r="H32" i="31"/>
  <c r="N74" i="55" s="1"/>
  <c r="P74" i="55" s="1"/>
  <c r="H22" i="31"/>
  <c r="N70" i="55" s="1"/>
  <c r="P70" i="55" s="1"/>
  <c r="H34" i="31"/>
  <c r="N75" i="55" s="1"/>
  <c r="P75" i="55" s="1"/>
  <c r="N73" i="55" l="1"/>
  <c r="P73" i="55" s="1"/>
  <c r="F32" i="31"/>
  <c r="J32" i="31"/>
  <c r="F34" i="31"/>
  <c r="F22" i="31"/>
  <c r="F24" i="31"/>
  <c r="F30" i="31"/>
  <c r="H35" i="31"/>
  <c r="F20" i="31"/>
  <c r="N69" i="55"/>
  <c r="F35" i="31" l="1"/>
  <c r="F25" i="31"/>
  <c r="P69" i="55"/>
  <c r="P76" i="55" s="1"/>
  <c r="N76" i="55"/>
  <c r="O78" i="55" l="1"/>
  <c r="G38" i="55" s="1"/>
  <c r="G40" i="55" s="1"/>
  <c r="G43" i="55" s="1"/>
  <c r="F154" i="10"/>
  <c r="G28" i="55" l="1"/>
  <c r="G33" i="55" s="1"/>
  <c r="O34" i="55" s="1"/>
  <c r="O36" i="55" s="1"/>
  <c r="O38" i="55" s="1"/>
  <c r="O39" i="55" s="1"/>
  <c r="U34" i="55"/>
  <c r="U36" i="55" s="1"/>
  <c r="U38" i="55" s="1"/>
  <c r="U39" i="55" s="1"/>
  <c r="V34" i="55"/>
  <c r="V36" i="55" s="1"/>
  <c r="V38" i="55" s="1"/>
  <c r="V39" i="55" s="1"/>
  <c r="P34" i="55"/>
  <c r="P36" i="55" s="1"/>
  <c r="P38" i="55" s="1"/>
  <c r="P39" i="55" s="1"/>
  <c r="E35" i="28"/>
  <c r="H154" i="10"/>
  <c r="R34" i="55" l="1"/>
  <c r="R36" i="55" s="1"/>
  <c r="R38" i="55" s="1"/>
  <c r="R39" i="55" s="1"/>
  <c r="T34" i="55"/>
  <c r="T36" i="55" s="1"/>
  <c r="T38" i="55" s="1"/>
  <c r="T39" i="55" s="1"/>
  <c r="T44" i="55" s="1"/>
  <c r="T55" i="55" s="1"/>
  <c r="T57" i="55" s="1"/>
  <c r="T59" i="55" s="1"/>
  <c r="I30" i="31" s="1"/>
  <c r="J30" i="31" s="1"/>
  <c r="M34" i="55"/>
  <c r="N34" i="55"/>
  <c r="N36" i="55" s="1"/>
  <c r="V44" i="55"/>
  <c r="V55" i="55" s="1"/>
  <c r="V57" i="55" s="1"/>
  <c r="V59" i="55" s="1"/>
  <c r="U44" i="55"/>
  <c r="U55" i="55" s="1"/>
  <c r="U57" i="55" s="1"/>
  <c r="U59" i="55" s="1"/>
  <c r="U65" i="55" s="1"/>
  <c r="O44" i="55"/>
  <c r="O55" i="55" s="1"/>
  <c r="O57" i="55" s="1"/>
  <c r="O59" i="55" s="1"/>
  <c r="P44" i="55"/>
  <c r="P55" i="55" s="1"/>
  <c r="P57" i="55" s="1"/>
  <c r="P59" i="55" s="1"/>
  <c r="I24" i="31" s="1"/>
  <c r="J24" i="31" s="1"/>
  <c r="N38" i="55" l="1"/>
  <c r="N39" i="55" s="1"/>
  <c r="N44" i="55" s="1"/>
  <c r="R44" i="55"/>
  <c r="R55" i="55" s="1"/>
  <c r="R57" i="55" s="1"/>
  <c r="R59" i="55" s="1"/>
  <c r="I22" i="31"/>
  <c r="J22" i="31" s="1"/>
  <c r="V61" i="55"/>
  <c r="I34" i="31"/>
  <c r="J34" i="31" s="1"/>
  <c r="J35" i="31" s="1"/>
  <c r="L35" i="31" s="1"/>
  <c r="L31" i="28" s="1"/>
  <c r="V63" i="55"/>
  <c r="U63" i="55"/>
  <c r="V65" i="55"/>
  <c r="U61" i="55"/>
  <c r="T63" i="55"/>
  <c r="T61" i="55"/>
  <c r="T65" i="55"/>
  <c r="O63" i="55"/>
  <c r="O65" i="55"/>
  <c r="O61" i="55"/>
  <c r="P63" i="55"/>
  <c r="P65" i="55"/>
  <c r="P61" i="55"/>
  <c r="N55" i="55" l="1"/>
  <c r="N57" i="55" s="1"/>
  <c r="N59" i="55" s="1"/>
  <c r="G44" i="28"/>
  <c r="G47" i="28"/>
  <c r="G50" i="28"/>
  <c r="G36" i="28"/>
  <c r="G39" i="28"/>
  <c r="G42" i="28"/>
  <c r="G45" i="28"/>
  <c r="G48" i="28"/>
  <c r="G37" i="28"/>
  <c r="G40" i="28"/>
  <c r="G43" i="28"/>
  <c r="G46" i="28"/>
  <c r="G49" i="28"/>
  <c r="G38" i="28"/>
  <c r="G41" i="28"/>
  <c r="G35" i="28"/>
  <c r="R63" i="55"/>
  <c r="R65" i="55"/>
  <c r="R61" i="55"/>
  <c r="N63" i="55" l="1"/>
  <c r="I20" i="31"/>
  <c r="J20" i="31" s="1"/>
  <c r="J25" i="31" s="1"/>
  <c r="L25" i="31" s="1"/>
  <c r="H31" i="28" s="1"/>
  <c r="N61" i="55"/>
  <c r="N65" i="55"/>
  <c r="N35" i="31" l="1"/>
  <c r="L37" i="31" s="1"/>
  <c r="W639" i="2" s="1"/>
  <c r="J39" i="31"/>
  <c r="J56" i="31" s="1"/>
  <c r="I31" i="28"/>
  <c r="F40" i="28" s="1"/>
  <c r="H48" i="28"/>
  <c r="H45" i="28"/>
  <c r="H42" i="28"/>
  <c r="H36" i="28"/>
  <c r="H39" i="28"/>
  <c r="H50" i="28"/>
  <c r="H47" i="28"/>
  <c r="H43" i="28"/>
  <c r="H35" i="28"/>
  <c r="H44" i="28"/>
  <c r="H38" i="28"/>
  <c r="H49" i="28"/>
  <c r="H41" i="28"/>
  <c r="H46" i="28"/>
  <c r="H40" i="28"/>
  <c r="H37" i="28"/>
  <c r="W644" i="2"/>
  <c r="W60" i="2"/>
  <c r="W149" i="2"/>
  <c r="W249" i="2"/>
  <c r="W199" i="2"/>
  <c r="W25" i="2"/>
  <c r="W168" i="2"/>
  <c r="W80" i="2"/>
  <c r="W182" i="2"/>
  <c r="W241" i="2"/>
  <c r="W210" i="2"/>
  <c r="W23" i="2"/>
  <c r="W142" i="2"/>
  <c r="W131" i="2"/>
  <c r="W183" i="2"/>
  <c r="W83" i="2"/>
  <c r="W69" i="2"/>
  <c r="W208" i="2"/>
  <c r="W117" i="2"/>
  <c r="W133" i="2"/>
  <c r="W246" i="2"/>
  <c r="W140" i="2"/>
  <c r="W97" i="2"/>
  <c r="W26" i="2"/>
  <c r="W32" i="2"/>
  <c r="W250" i="2"/>
  <c r="W128" i="2"/>
  <c r="W39" i="2"/>
  <c r="W100" i="2"/>
  <c r="W105" i="2"/>
  <c r="W75" i="2"/>
  <c r="W95" i="2"/>
  <c r="W104" i="2"/>
  <c r="W56" i="2"/>
  <c r="W157" i="2"/>
  <c r="W186" i="2"/>
  <c r="W113" i="2"/>
  <c r="W111" i="2"/>
  <c r="W138" i="2"/>
  <c r="W217" i="2"/>
  <c r="W195" i="2"/>
  <c r="W144" i="2"/>
  <c r="W219" i="2"/>
  <c r="W239" i="2"/>
  <c r="W114" i="2"/>
  <c r="W132" i="2"/>
  <c r="W101" i="2"/>
  <c r="W205" i="2"/>
  <c r="W82" i="2"/>
  <c r="W212" i="2"/>
  <c r="W229" i="2"/>
  <c r="W51" i="2"/>
  <c r="W222" i="2"/>
  <c r="W108" i="2"/>
  <c r="W152" i="2"/>
  <c r="W174" i="2"/>
  <c r="W350" i="2"/>
  <c r="W348" i="2"/>
  <c r="W343" i="2"/>
  <c r="W335" i="2"/>
  <c r="W327" i="2"/>
  <c r="W319" i="2"/>
  <c r="W311" i="2"/>
  <c r="W279" i="2"/>
  <c r="W478" i="2"/>
  <c r="W468" i="2"/>
  <c r="W404" i="2"/>
  <c r="W455" i="2"/>
  <c r="W447" i="2"/>
  <c r="W439" i="2"/>
  <c r="W431" i="2"/>
  <c r="W423" i="2"/>
  <c r="W415" i="2"/>
  <c r="W407" i="2"/>
  <c r="W401" i="2"/>
  <c r="W399" i="2"/>
  <c r="W383" i="2"/>
  <c r="W294" i="2"/>
  <c r="W491" i="2"/>
  <c r="W326" i="2"/>
  <c r="W344" i="2"/>
  <c r="W262" i="2"/>
  <c r="W443" i="2"/>
  <c r="W373" i="2"/>
  <c r="W424" i="2"/>
  <c r="W440" i="2"/>
  <c r="W264" i="2"/>
  <c r="W382" i="2"/>
  <c r="W405" i="2"/>
  <c r="W323" i="2"/>
  <c r="W321" i="2"/>
  <c r="W339" i="2"/>
  <c r="W367" i="2"/>
  <c r="W275" i="2"/>
  <c r="W445" i="2"/>
  <c r="W471" i="2"/>
  <c r="W448" i="2"/>
  <c r="W266" i="2"/>
  <c r="W458" i="2"/>
  <c r="W482" i="2"/>
  <c r="W277" i="2"/>
  <c r="W480" i="2"/>
  <c r="W334" i="2"/>
  <c r="W417" i="2"/>
  <c r="W364" i="2"/>
  <c r="W420" i="2"/>
  <c r="W291" i="2"/>
  <c r="W333" i="2"/>
  <c r="W479" i="2"/>
  <c r="W272" i="2"/>
  <c r="W464" i="2"/>
  <c r="W484" i="2"/>
  <c r="W314" i="2"/>
  <c r="W273" i="2"/>
  <c r="W394" i="2"/>
  <c r="W462" i="2"/>
  <c r="W475" i="2"/>
  <c r="W433" i="2"/>
  <c r="W320" i="2"/>
  <c r="W300" i="2"/>
  <c r="W377" i="2"/>
  <c r="W400" i="2"/>
  <c r="W282" i="2"/>
  <c r="W357" i="2"/>
  <c r="W274" i="2"/>
  <c r="W260" i="2"/>
  <c r="W466" i="2"/>
  <c r="W490" i="2"/>
  <c r="W329" i="2"/>
  <c r="W470" i="2"/>
  <c r="W485" i="2"/>
  <c r="W483" i="2"/>
  <c r="W467" i="2"/>
  <c r="W356" i="2"/>
  <c r="W261" i="2"/>
  <c r="W463" i="2"/>
  <c r="W352" i="2"/>
  <c r="W379" i="2"/>
  <c r="W410" i="2"/>
  <c r="W476" i="2"/>
  <c r="W293" i="2"/>
  <c r="W258" i="2"/>
  <c r="W492" i="2"/>
  <c r="W308" i="2"/>
  <c r="W354" i="2"/>
  <c r="W267" i="2"/>
  <c r="W265" i="2"/>
  <c r="W454" i="2"/>
  <c r="W473" i="2"/>
  <c r="W396" i="2"/>
  <c r="W298" i="2"/>
  <c r="W469" i="2"/>
  <c r="W381" i="2"/>
  <c r="W416" i="2"/>
  <c r="W268" i="2"/>
  <c r="W328" i="2"/>
  <c r="W341" i="2"/>
  <c r="W414" i="2"/>
  <c r="W296" i="2"/>
  <c r="W312" i="2"/>
  <c r="W460" i="2"/>
  <c r="W302" i="2"/>
  <c r="W409" i="2"/>
  <c r="W393" i="2"/>
  <c r="W477" i="2"/>
  <c r="W309" i="2"/>
  <c r="W301" i="2"/>
  <c r="W330" i="2"/>
  <c r="W425" i="2"/>
  <c r="W370" i="2"/>
  <c r="W375" i="2"/>
  <c r="W286" i="2"/>
  <c r="W369" i="2"/>
  <c r="W465" i="2"/>
  <c r="W419" i="2"/>
  <c r="W395" i="2"/>
  <c r="W361" i="2"/>
  <c r="W276" i="2"/>
  <c r="W336" i="2"/>
  <c r="W285" i="2"/>
  <c r="W316" i="2"/>
  <c r="W397" i="2"/>
  <c r="W438" i="2"/>
  <c r="W388" i="2"/>
  <c r="W406" i="2"/>
  <c r="W297" i="2"/>
  <c r="W446" i="2"/>
  <c r="W427" i="2"/>
  <c r="W325" i="2"/>
  <c r="W459" i="2"/>
  <c r="W284" i="2"/>
  <c r="W489" i="2"/>
  <c r="W363" i="2"/>
  <c r="W338" i="2"/>
  <c r="W322" i="2"/>
  <c r="W358" i="2"/>
  <c r="W457" i="2"/>
  <c r="W403" i="2"/>
  <c r="W428" i="2"/>
  <c r="W315" i="2"/>
  <c r="W452" i="2"/>
  <c r="W385" i="2"/>
  <c r="W288" i="2"/>
  <c r="W481" i="2"/>
  <c r="W365" i="2"/>
  <c r="W353" i="2"/>
  <c r="W280" i="2"/>
  <c r="W412" i="2"/>
  <c r="W283" i="2"/>
  <c r="W337" i="2"/>
  <c r="W488" i="2"/>
  <c r="W429" i="2"/>
  <c r="W387" i="2"/>
  <c r="W290" i="2"/>
  <c r="W487" i="2"/>
  <c r="W355" i="2"/>
  <c r="W324" i="2"/>
  <c r="W345" i="2"/>
  <c r="W421" i="2"/>
  <c r="W289" i="2"/>
  <c r="W436" i="2"/>
  <c r="W299" i="2"/>
  <c r="W380" i="2"/>
  <c r="W313" i="2"/>
  <c r="W434" i="2"/>
  <c r="W351" i="2"/>
  <c r="W413" i="2"/>
  <c r="W307" i="2"/>
  <c r="W449" i="2"/>
  <c r="W386" i="2"/>
  <c r="W391" i="2"/>
  <c r="W318" i="2"/>
  <c r="W398" i="2"/>
  <c r="W332" i="2"/>
  <c r="W442" i="2"/>
  <c r="W359" i="2"/>
  <c r="W256" i="2"/>
  <c r="W441" i="2"/>
  <c r="W422" i="2"/>
  <c r="W331" i="2"/>
  <c r="W269" i="2"/>
  <c r="W461" i="2"/>
  <c r="W389" i="2"/>
  <c r="W451" i="2"/>
  <c r="W317" i="2"/>
  <c r="W402" i="2"/>
  <c r="W390" i="2"/>
  <c r="W450" i="2"/>
  <c r="W374" i="2"/>
  <c r="W366" i="2"/>
  <c r="W372" i="2"/>
  <c r="W305" i="2"/>
  <c r="W259" i="2"/>
  <c r="W257" i="2"/>
  <c r="W349" i="2"/>
  <c r="W304" i="2"/>
  <c r="W435" i="2"/>
  <c r="W453" i="2"/>
  <c r="W346" i="2"/>
  <c r="W408" i="2"/>
  <c r="W340" i="2"/>
  <c r="W426" i="2"/>
  <c r="W456" i="2"/>
  <c r="W472" i="2"/>
  <c r="W278" i="2"/>
  <c r="W430" i="2"/>
  <c r="W270" i="2"/>
  <c r="W342" i="2"/>
  <c r="W411" i="2"/>
  <c r="W306" i="2"/>
  <c r="W437" i="2"/>
  <c r="W292" i="2"/>
  <c r="W371" i="2"/>
  <c r="W418" i="2"/>
  <c r="W432" i="2"/>
  <c r="W474" i="2"/>
  <c r="W579" i="2"/>
  <c r="W668" i="2"/>
  <c r="W660" i="2"/>
  <c r="W574" i="2"/>
  <c r="W599" i="2"/>
  <c r="W516" i="2"/>
  <c r="W671" i="2"/>
  <c r="W663" i="2"/>
  <c r="W655" i="2"/>
  <c r="W607" i="2"/>
  <c r="W563" i="2"/>
  <c r="W534" i="2"/>
  <c r="W517" i="2"/>
  <c r="W649" i="2"/>
  <c r="W687" i="2"/>
  <c r="W694" i="2"/>
  <c r="W703" i="2"/>
  <c r="W531" i="2"/>
  <c r="W742" i="2"/>
  <c r="W709" i="2"/>
  <c r="W699" i="2"/>
  <c r="W743" i="2"/>
  <c r="W513" i="2"/>
  <c r="W600" i="2"/>
  <c r="W621" i="2"/>
  <c r="W503" i="2"/>
  <c r="W551" i="2"/>
  <c r="W524" i="2"/>
  <c r="W676" i="2"/>
  <c r="W724" i="2"/>
  <c r="W500" i="2"/>
  <c r="W507" i="2"/>
  <c r="W716" i="2"/>
  <c r="W568" i="2"/>
  <c r="W719" i="2"/>
  <c r="W707" i="2"/>
  <c r="W495" i="2"/>
  <c r="W564" i="2"/>
  <c r="W682" i="2"/>
  <c r="W559" i="2"/>
  <c r="W536" i="2"/>
  <c r="W689" i="2"/>
  <c r="W747" i="2"/>
  <c r="W509" i="2"/>
  <c r="W546" i="2"/>
  <c r="W729" i="2"/>
  <c r="W684" i="2"/>
  <c r="W494" i="2"/>
  <c r="W725" i="2"/>
  <c r="W529" i="2"/>
  <c r="W578" i="2"/>
  <c r="W554" i="2"/>
  <c r="W722" i="2"/>
  <c r="W690" i="2"/>
  <c r="W561" i="2"/>
  <c r="W552" i="2"/>
  <c r="W555" i="2"/>
  <c r="W518" i="2"/>
  <c r="W558" i="2"/>
  <c r="W498" i="2"/>
  <c r="W697" i="2"/>
  <c r="W496" i="2"/>
  <c r="W597" i="2"/>
  <c r="W610" i="2"/>
  <c r="W572" i="2"/>
  <c r="W732" i="2"/>
  <c r="W698" i="2"/>
  <c r="W738" i="2"/>
  <c r="W603" i="2"/>
  <c r="W623" i="2"/>
  <c r="W560" i="2"/>
  <c r="W523" i="2"/>
  <c r="W565" i="2"/>
  <c r="W514" i="2"/>
  <c r="W723" i="2"/>
  <c r="W501" i="2"/>
  <c r="W677" i="2"/>
  <c r="W727" i="2"/>
  <c r="W589" i="2"/>
  <c r="W706" i="2"/>
  <c r="W543" i="2"/>
  <c r="W605" i="2"/>
  <c r="W678" i="2"/>
  <c r="W562" i="2"/>
  <c r="W606" i="2"/>
  <c r="W593" i="2"/>
  <c r="W586" i="2"/>
  <c r="W533" i="2"/>
  <c r="W510" i="2"/>
  <c r="W733" i="2"/>
  <c r="W714" i="2"/>
  <c r="W728" i="2"/>
  <c r="W669" i="2"/>
  <c r="W645" i="2"/>
  <c r="W508" i="2"/>
  <c r="W647" i="2"/>
  <c r="W615" i="2"/>
  <c r="W681" i="2"/>
  <c r="W609" i="2"/>
  <c r="W549" i="2"/>
  <c r="W547" i="2"/>
  <c r="W735" i="2"/>
  <c r="W535" i="2"/>
  <c r="W602" i="2"/>
  <c r="W720" i="2"/>
  <c r="W748" i="2"/>
  <c r="W575" i="2"/>
  <c r="W651" i="2"/>
  <c r="W515" i="2"/>
  <c r="W667" i="2"/>
  <c r="W652" i="2"/>
  <c r="W718" i="2"/>
  <c r="W620" i="2"/>
  <c r="W591" i="2"/>
  <c r="W512" i="2"/>
  <c r="W566" i="2"/>
  <c r="W685" i="2"/>
  <c r="W582" i="2"/>
  <c r="W658" i="2"/>
  <c r="W646" i="2"/>
  <c r="W577" i="2"/>
  <c r="W717" i="2"/>
  <c r="W702" i="2"/>
  <c r="W700" i="2"/>
  <c r="W711" i="2"/>
  <c r="W739" i="2"/>
  <c r="W650" i="2"/>
  <c r="W673" i="2"/>
  <c r="W540" i="2"/>
  <c r="W571" i="2"/>
  <c r="W614" i="2"/>
  <c r="W672" i="2"/>
  <c r="W648" i="2"/>
  <c r="W519" i="2"/>
  <c r="W740" i="2"/>
  <c r="W653" i="2"/>
  <c r="W726" i="2"/>
  <c r="W713" i="2"/>
  <c r="W741" i="2"/>
  <c r="W493" i="2"/>
  <c r="W657" i="2"/>
  <c r="W686" i="2"/>
  <c r="W573" i="2"/>
  <c r="W695" i="2"/>
  <c r="W595" i="2"/>
  <c r="W616" i="2"/>
  <c r="W580" i="2"/>
  <c r="W666" i="2"/>
  <c r="W730" i="2"/>
  <c r="W530" i="2"/>
  <c r="W581" i="2"/>
  <c r="W567" i="2"/>
  <c r="W734" i="2"/>
  <c r="W520" i="2"/>
  <c r="W502" i="2"/>
  <c r="W528" i="2"/>
  <c r="W659" i="2"/>
  <c r="W744" i="2"/>
  <c r="W596" i="2"/>
  <c r="W505" i="2"/>
  <c r="W693" i="2"/>
  <c r="W618" i="2"/>
  <c r="W608" i="2"/>
  <c r="W674" i="2"/>
  <c r="W537" i="2"/>
  <c r="W585" i="2"/>
  <c r="W569" i="2"/>
  <c r="W499" i="2"/>
  <c r="W525" i="2"/>
  <c r="W504" i="2"/>
  <c r="W588" i="2"/>
  <c r="W679" i="2"/>
  <c r="W542" i="2"/>
  <c r="W612" i="2"/>
  <c r="W527" i="2"/>
  <c r="W622" i="2"/>
  <c r="W680" i="2"/>
  <c r="W548" i="2"/>
  <c r="W592" i="2"/>
  <c r="W661" i="2"/>
  <c r="W550" i="2"/>
  <c r="W541" i="2"/>
  <c r="W532" i="2"/>
  <c r="W692" i="2"/>
  <c r="W544" i="2"/>
  <c r="W662" i="2"/>
  <c r="W538" i="2"/>
  <c r="W624" i="2"/>
  <c r="W688" i="2"/>
  <c r="W556" i="2"/>
  <c r="W611" i="2"/>
  <c r="W557" i="2"/>
  <c r="W576" i="2"/>
  <c r="W539" i="2"/>
  <c r="W705" i="2"/>
  <c r="W584" i="2"/>
  <c r="W708" i="2"/>
  <c r="W553" i="2"/>
  <c r="W701" i="2"/>
  <c r="W675" i="2"/>
  <c r="W745" i="2"/>
  <c r="W654" i="2"/>
  <c r="W696" i="2"/>
  <c r="W583" i="2"/>
  <c r="W613" i="2"/>
  <c r="W601" i="2"/>
  <c r="W590" i="2"/>
  <c r="W604" i="2"/>
  <c r="W731" i="2"/>
  <c r="W526" i="2"/>
  <c r="W625" i="2"/>
  <c r="W721" i="2"/>
  <c r="W683" i="2"/>
  <c r="W715" i="2"/>
  <c r="W511" i="2"/>
  <c r="W656" i="2"/>
  <c r="W497" i="2"/>
  <c r="W704" i="2"/>
  <c r="W587" i="2"/>
  <c r="W594" i="2"/>
  <c r="W746" i="2"/>
  <c r="W617" i="2"/>
  <c r="W665" i="2"/>
  <c r="W670" i="2"/>
  <c r="W570" i="2"/>
  <c r="W710" i="2"/>
  <c r="W736" i="2"/>
  <c r="W691" i="2"/>
  <c r="W737" i="2"/>
  <c r="W522" i="2"/>
  <c r="W664" i="2"/>
  <c r="W506" i="2"/>
  <c r="W712" i="2"/>
  <c r="W598" i="2"/>
  <c r="W619" i="2"/>
  <c r="W521" i="2"/>
  <c r="W545" i="2"/>
  <c r="W762" i="2"/>
  <c r="W822" i="2"/>
  <c r="W806" i="2"/>
  <c r="W772" i="2"/>
  <c r="W770" i="2"/>
  <c r="W876" i="2"/>
  <c r="W827" i="2"/>
  <c r="W787" i="2"/>
  <c r="W756" i="2"/>
  <c r="W779" i="2"/>
  <c r="W800" i="2"/>
  <c r="W836" i="2"/>
  <c r="W813" i="2"/>
  <c r="W801" i="2"/>
  <c r="W760" i="2"/>
  <c r="W752" i="2"/>
  <c r="W769" i="2"/>
  <c r="W855" i="2"/>
  <c r="W817" i="2"/>
  <c r="W851" i="2"/>
  <c r="W781" i="2"/>
  <c r="W812" i="2"/>
  <c r="W874" i="2"/>
  <c r="W786" i="2"/>
  <c r="W750" i="2"/>
  <c r="W764" i="2"/>
  <c r="W783" i="2"/>
  <c r="W860" i="2"/>
  <c r="W853" i="2"/>
  <c r="W823" i="2"/>
  <c r="W807" i="2"/>
  <c r="W818" i="2"/>
  <c r="W793" i="2"/>
  <c r="W840" i="2"/>
  <c r="W754" i="2"/>
  <c r="W830" i="2"/>
  <c r="W821" i="2"/>
  <c r="W838" i="2"/>
  <c r="W862" i="2"/>
  <c r="W824" i="2"/>
  <c r="W833" i="2"/>
  <c r="W829" i="2"/>
  <c r="W766" i="2"/>
  <c r="W879" i="2"/>
  <c r="W751" i="2"/>
  <c r="W849" i="2"/>
  <c r="W864" i="2"/>
  <c r="W877" i="2"/>
  <c r="W854" i="2"/>
  <c r="W869" i="2"/>
  <c r="W839" i="2"/>
  <c r="W753" i="2"/>
  <c r="W763" i="2"/>
  <c r="W768" i="2"/>
  <c r="W759" i="2"/>
  <c r="W755" i="2"/>
  <c r="W758" i="2"/>
  <c r="W809" i="2"/>
  <c r="W856" i="2"/>
  <c r="W749" i="2"/>
  <c r="W875" i="2"/>
  <c r="W846" i="2"/>
  <c r="W757" i="2"/>
  <c r="W791" i="2"/>
  <c r="W782" i="2"/>
  <c r="W775" i="2"/>
  <c r="W771" i="2"/>
  <c r="W835" i="2"/>
  <c r="W866" i="2"/>
  <c r="W815" i="2"/>
  <c r="W848" i="2"/>
  <c r="W784" i="2"/>
  <c r="W803" i="2"/>
  <c r="W794" i="2"/>
  <c r="W870" i="2"/>
  <c r="W858" i="2"/>
  <c r="W785" i="2"/>
  <c r="W798" i="2"/>
  <c r="W814" i="2"/>
  <c r="W819" i="2"/>
  <c r="W871" i="2"/>
  <c r="W872" i="2"/>
  <c r="W773" i="2"/>
  <c r="W832" i="2"/>
  <c r="W774" i="2"/>
  <c r="W805" i="2"/>
  <c r="W865" i="2"/>
  <c r="W861" i="2"/>
  <c r="W878" i="2"/>
  <c r="W804" i="2"/>
  <c r="W777" i="2"/>
  <c r="W868" i="2"/>
  <c r="W790" i="2"/>
  <c r="W796" i="2"/>
  <c r="W820" i="2"/>
  <c r="W867" i="2"/>
  <c r="W810" i="2"/>
  <c r="W780" i="2"/>
  <c r="W792" i="2"/>
  <c r="W795" i="2"/>
  <c r="W802" i="2"/>
  <c r="W826" i="2"/>
  <c r="W825" i="2"/>
  <c r="W852" i="2"/>
  <c r="W808" i="2"/>
  <c r="W811" i="2"/>
  <c r="W843" i="2"/>
  <c r="W797" i="2"/>
  <c r="W831" i="2"/>
  <c r="W863" i="2"/>
  <c r="W788" i="2"/>
  <c r="W828" i="2"/>
  <c r="W816" i="2"/>
  <c r="W789" i="2"/>
  <c r="W844" i="2"/>
  <c r="W847" i="2"/>
  <c r="W778" i="2"/>
  <c r="W767" i="2"/>
  <c r="W761" i="2"/>
  <c r="W834" i="2"/>
  <c r="W841" i="2"/>
  <c r="W837" i="2"/>
  <c r="W799" i="2"/>
  <c r="W859" i="2"/>
  <c r="W857" i="2"/>
  <c r="W776" i="2"/>
  <c r="W842" i="2"/>
  <c r="W765" i="2"/>
  <c r="W845" i="2"/>
  <c r="W873" i="2"/>
  <c r="W850" i="2"/>
  <c r="W15" i="2"/>
  <c r="W16" i="2"/>
  <c r="W17" i="2"/>
  <c r="W18" i="2"/>
  <c r="W14" i="2"/>
  <c r="J35" i="28"/>
  <c r="L52" i="31"/>
  <c r="W29" i="2" l="1"/>
  <c r="W227" i="2"/>
  <c r="W20" i="2"/>
  <c r="W93" i="2"/>
  <c r="W243" i="2"/>
  <c r="W45" i="2"/>
  <c r="W158" i="2"/>
  <c r="W154" i="2"/>
  <c r="W171" i="2"/>
  <c r="W281" i="2"/>
  <c r="W287" i="2"/>
  <c r="W103" i="2"/>
  <c r="W223" i="2"/>
  <c r="W48" i="2"/>
  <c r="W122" i="2"/>
  <c r="W107" i="2"/>
  <c r="W310" i="2"/>
  <c r="W295" i="2"/>
  <c r="W136" i="2"/>
  <c r="W188" i="2"/>
  <c r="W237" i="2"/>
  <c r="W112" i="2"/>
  <c r="W42" i="2"/>
  <c r="W444" i="2"/>
  <c r="W362" i="2"/>
  <c r="W303" i="2"/>
  <c r="W34" i="2"/>
  <c r="W74" i="2"/>
  <c r="W181" i="2"/>
  <c r="W253" i="2"/>
  <c r="W109" i="2"/>
  <c r="W166" i="2"/>
  <c r="W155" i="2"/>
  <c r="W173" i="2"/>
  <c r="W167" i="2"/>
  <c r="W31" i="2"/>
  <c r="W96" i="2"/>
  <c r="W176" i="2"/>
  <c r="W30" i="2"/>
  <c r="W78" i="2"/>
  <c r="W127" i="2"/>
  <c r="W236" i="2"/>
  <c r="W57" i="2"/>
  <c r="W52" i="2"/>
  <c r="W211" i="2"/>
  <c r="W177" i="2"/>
  <c r="W151" i="2"/>
  <c r="W631" i="2"/>
  <c r="W192" i="2"/>
  <c r="W77" i="2"/>
  <c r="W98" i="2"/>
  <c r="W28" i="2"/>
  <c r="W197" i="2"/>
  <c r="W70" i="2"/>
  <c r="W146" i="2"/>
  <c r="W200" i="2"/>
  <c r="W130" i="2"/>
  <c r="W135" i="2"/>
  <c r="W627" i="2"/>
  <c r="W41" i="2"/>
  <c r="W225" i="2"/>
  <c r="W628" i="2"/>
  <c r="W153" i="2"/>
  <c r="W179" i="2"/>
  <c r="W162" i="2"/>
  <c r="W64" i="2"/>
  <c r="W633" i="2"/>
  <c r="W79" i="2"/>
  <c r="W204" i="2"/>
  <c r="W254" i="2"/>
  <c r="W71" i="2"/>
  <c r="W255" i="2"/>
  <c r="W251" i="2"/>
  <c r="W61" i="2"/>
  <c r="W44" i="2"/>
  <c r="W68" i="2"/>
  <c r="W244" i="2"/>
  <c r="W640" i="2"/>
  <c r="W226" i="2"/>
  <c r="W81" i="2"/>
  <c r="W185" i="2"/>
  <c r="W66" i="2"/>
  <c r="W247" i="2"/>
  <c r="W49" i="2"/>
  <c r="W137" i="2"/>
  <c r="W115" i="2"/>
  <c r="W106" i="2"/>
  <c r="W190" i="2"/>
  <c r="W94" i="2"/>
  <c r="W178" i="2"/>
  <c r="W119" i="2"/>
  <c r="W643" i="2"/>
  <c r="W85" i="2"/>
  <c r="W172" i="2"/>
  <c r="W160" i="2"/>
  <c r="W252" i="2"/>
  <c r="W102" i="2"/>
  <c r="W230" i="2"/>
  <c r="W143" i="2"/>
  <c r="W139" i="2"/>
  <c r="W126" i="2"/>
  <c r="W141" i="2"/>
  <c r="W191" i="2"/>
  <c r="W118" i="2"/>
  <c r="W134" i="2"/>
  <c r="W637" i="2"/>
  <c r="W347" i="2"/>
  <c r="W360" i="2"/>
  <c r="W180" i="2"/>
  <c r="W43" i="2"/>
  <c r="W90" i="2"/>
  <c r="W184" i="2"/>
  <c r="W125" i="2"/>
  <c r="W47" i="2"/>
  <c r="W88" i="2"/>
  <c r="W55" i="2"/>
  <c r="W53" i="2"/>
  <c r="W194" i="2"/>
  <c r="W86" i="2"/>
  <c r="W156" i="2"/>
  <c r="W59" i="2"/>
  <c r="W635" i="2"/>
  <c r="W378" i="2"/>
  <c r="W368" i="2"/>
  <c r="W38" i="2"/>
  <c r="W202" i="2"/>
  <c r="W193" i="2"/>
  <c r="W50" i="2"/>
  <c r="W228" i="2"/>
  <c r="W150" i="2"/>
  <c r="W22" i="2"/>
  <c r="W40" i="2"/>
  <c r="W196" i="2"/>
  <c r="W207" i="2"/>
  <c r="W220" i="2"/>
  <c r="W145" i="2"/>
  <c r="W245" i="2"/>
  <c r="W630" i="2"/>
  <c r="W486" i="2"/>
  <c r="W376" i="2"/>
  <c r="W73" i="2"/>
  <c r="W120" i="2"/>
  <c r="W54" i="2"/>
  <c r="W116" i="2"/>
  <c r="W89" i="2"/>
  <c r="W165" i="2"/>
  <c r="W233" i="2"/>
  <c r="W235" i="2"/>
  <c r="W206" i="2"/>
  <c r="W19" i="2"/>
  <c r="W129" i="2"/>
  <c r="W189" i="2"/>
  <c r="W87" i="2"/>
  <c r="W642" i="2"/>
  <c r="W263" i="2"/>
  <c r="W384" i="2"/>
  <c r="W218" i="2"/>
  <c r="W187" i="2"/>
  <c r="W231" i="2"/>
  <c r="W175" i="2"/>
  <c r="W84" i="2"/>
  <c r="W99" i="2"/>
  <c r="W123" i="2"/>
  <c r="W224" i="2"/>
  <c r="W164" i="2"/>
  <c r="W35" i="2"/>
  <c r="W67" i="2"/>
  <c r="W147" i="2"/>
  <c r="W215" i="2"/>
  <c r="W636" i="2"/>
  <c r="W271" i="2"/>
  <c r="W392" i="2"/>
  <c r="W148" i="2"/>
  <c r="W121" i="2"/>
  <c r="W36" i="2"/>
  <c r="W24" i="2"/>
  <c r="W232" i="2"/>
  <c r="W248" i="2"/>
  <c r="W159" i="2"/>
  <c r="W213" i="2"/>
  <c r="W63" i="2"/>
  <c r="W161" i="2"/>
  <c r="W209" i="2"/>
  <c r="W72" i="2"/>
  <c r="W92" i="2"/>
  <c r="W632" i="2"/>
  <c r="W110" i="2"/>
  <c r="W638" i="2"/>
  <c r="W33" i="2"/>
  <c r="W21" i="2"/>
  <c r="W626" i="2"/>
  <c r="W203" i="2"/>
  <c r="W221" i="2"/>
  <c r="W65" i="2"/>
  <c r="W46" i="2"/>
  <c r="W641" i="2"/>
  <c r="W91" i="2"/>
  <c r="W242" i="2"/>
  <c r="W240" i="2"/>
  <c r="W37" i="2"/>
  <c r="W214" i="2"/>
  <c r="W27" i="2"/>
  <c r="W634" i="2"/>
  <c r="W234" i="2"/>
  <c r="W58" i="2"/>
  <c r="W198" i="2"/>
  <c r="W201" i="2"/>
  <c r="W163" i="2"/>
  <c r="W76" i="2"/>
  <c r="W629" i="2"/>
  <c r="W62" i="2"/>
  <c r="W216" i="2"/>
  <c r="W169" i="2"/>
  <c r="W238" i="2"/>
  <c r="W124" i="2"/>
  <c r="W170" i="2"/>
  <c r="F63" i="31"/>
  <c r="F43" i="28"/>
  <c r="I43" i="28" s="1"/>
  <c r="M43" i="28" s="1"/>
  <c r="F44" i="28"/>
  <c r="I44" i="28" s="1"/>
  <c r="M44" i="28" s="1"/>
  <c r="I40" i="28"/>
  <c r="M40" i="28" s="1"/>
  <c r="F50" i="28"/>
  <c r="I50" i="28" s="1"/>
  <c r="M50" i="28" s="1"/>
  <c r="F41" i="28"/>
  <c r="I41" i="28" s="1"/>
  <c r="M41" i="28" s="1"/>
  <c r="F36" i="28"/>
  <c r="I36" i="28" s="1"/>
  <c r="F35" i="28"/>
  <c r="I35" i="28" s="1"/>
  <c r="M35" i="28" s="1"/>
  <c r="F38" i="28"/>
  <c r="I38" i="28" s="1"/>
  <c r="M38" i="28" s="1"/>
  <c r="F49" i="28"/>
  <c r="I49" i="28" s="1"/>
  <c r="M49" i="28" s="1"/>
  <c r="F37" i="28"/>
  <c r="I37" i="28" s="1"/>
  <c r="M37" i="28" s="1"/>
  <c r="F46" i="28"/>
  <c r="I46" i="28" s="1"/>
  <c r="F48" i="28"/>
  <c r="I48" i="28" s="1"/>
  <c r="M48" i="28" s="1"/>
  <c r="F45" i="28"/>
  <c r="I45" i="28" s="1"/>
  <c r="M45" i="28" s="1"/>
  <c r="F47" i="28"/>
  <c r="I47" i="28" s="1"/>
  <c r="M47" i="28" s="1"/>
  <c r="F39" i="28"/>
  <c r="I39" i="28" s="1"/>
  <c r="M39" i="28" s="1"/>
  <c r="F42" i="28"/>
  <c r="I42" i="28" s="1"/>
  <c r="M42" i="28" s="1"/>
  <c r="J57" i="31"/>
  <c r="J58" i="31" s="1"/>
  <c r="E13" i="28"/>
  <c r="F13" i="28"/>
  <c r="T40" i="28" l="1"/>
  <c r="T38" i="28"/>
  <c r="T39" i="28"/>
  <c r="T42" i="28"/>
  <c r="M36" i="28"/>
  <c r="T36" i="28"/>
  <c r="M46" i="28"/>
  <c r="T46" i="28"/>
  <c r="T48" i="28"/>
  <c r="T45" i="28"/>
  <c r="T47" i="28"/>
  <c r="T41" i="28"/>
  <c r="T50" i="28"/>
  <c r="T49" i="28"/>
  <c r="T44" i="28"/>
  <c r="T43" i="28"/>
  <c r="T37" i="28"/>
  <c r="D16" i="2"/>
  <c r="D32" i="2"/>
  <c r="D48" i="2"/>
  <c r="D64" i="2"/>
  <c r="D80" i="2"/>
  <c r="D96" i="2"/>
  <c r="D112" i="2"/>
  <c r="D128" i="2"/>
  <c r="D144" i="2"/>
  <c r="D17" i="2"/>
  <c r="D33" i="2"/>
  <c r="D49" i="2"/>
  <c r="D65" i="2"/>
  <c r="D81" i="2"/>
  <c r="D97" i="2"/>
  <c r="D113" i="2"/>
  <c r="D129" i="2"/>
  <c r="D145" i="2"/>
  <c r="D18" i="2"/>
  <c r="D34" i="2"/>
  <c r="D50" i="2"/>
  <c r="D66" i="2"/>
  <c r="D82" i="2"/>
  <c r="D98" i="2"/>
  <c r="D114" i="2"/>
  <c r="D130" i="2"/>
  <c r="D146" i="2"/>
  <c r="D19" i="2"/>
  <c r="D35" i="2"/>
  <c r="D51" i="2"/>
  <c r="D67" i="2"/>
  <c r="D83" i="2"/>
  <c r="D99" i="2"/>
  <c r="D115" i="2"/>
  <c r="D131" i="2"/>
  <c r="D147" i="2"/>
  <c r="D20" i="2"/>
  <c r="D36" i="2"/>
  <c r="D52" i="2"/>
  <c r="D68" i="2"/>
  <c r="D84" i="2"/>
  <c r="D100" i="2"/>
  <c r="D116" i="2"/>
  <c r="D132" i="2"/>
  <c r="D148" i="2"/>
  <c r="D21" i="2"/>
  <c r="D37" i="2"/>
  <c r="D53" i="2"/>
  <c r="D69" i="2"/>
  <c r="D85" i="2"/>
  <c r="D101" i="2"/>
  <c r="D117" i="2"/>
  <c r="D133" i="2"/>
  <c r="D149" i="2"/>
  <c r="D22" i="2"/>
  <c r="D38" i="2"/>
  <c r="D54" i="2"/>
  <c r="D70" i="2"/>
  <c r="D86" i="2"/>
  <c r="D102" i="2"/>
  <c r="D118" i="2"/>
  <c r="D134" i="2"/>
  <c r="D150" i="2"/>
  <c r="D23" i="2"/>
  <c r="D39" i="2"/>
  <c r="D55" i="2"/>
  <c r="D71" i="2"/>
  <c r="D87" i="2"/>
  <c r="D103" i="2"/>
  <c r="D119" i="2"/>
  <c r="D135" i="2"/>
  <c r="D24" i="2"/>
  <c r="D40" i="2"/>
  <c r="D56" i="2"/>
  <c r="D72" i="2"/>
  <c r="D88" i="2"/>
  <c r="D104" i="2"/>
  <c r="D120" i="2"/>
  <c r="D136" i="2"/>
  <c r="D25" i="2"/>
  <c r="D41" i="2"/>
  <c r="D57" i="2"/>
  <c r="D73" i="2"/>
  <c r="D89" i="2"/>
  <c r="D105" i="2"/>
  <c r="D121" i="2"/>
  <c r="D137" i="2"/>
  <c r="D26" i="2"/>
  <c r="D42" i="2"/>
  <c r="D58" i="2"/>
  <c r="D74" i="2"/>
  <c r="D90" i="2"/>
  <c r="D106" i="2"/>
  <c r="D122" i="2"/>
  <c r="D138" i="2"/>
  <c r="D27" i="2"/>
  <c r="D43" i="2"/>
  <c r="D59" i="2"/>
  <c r="D75" i="2"/>
  <c r="D91" i="2"/>
  <c r="D107" i="2"/>
  <c r="D123" i="2"/>
  <c r="D139" i="2"/>
  <c r="D28" i="2"/>
  <c r="D44" i="2"/>
  <c r="D60" i="2"/>
  <c r="D76" i="2"/>
  <c r="D92" i="2"/>
  <c r="D108" i="2"/>
  <c r="D124" i="2"/>
  <c r="D140" i="2"/>
  <c r="D29" i="2"/>
  <c r="D45" i="2"/>
  <c r="D61" i="2"/>
  <c r="D77" i="2"/>
  <c r="D93" i="2"/>
  <c r="D109" i="2"/>
  <c r="D125" i="2"/>
  <c r="D141" i="2"/>
  <c r="D14" i="2"/>
  <c r="D30" i="2"/>
  <c r="D46" i="2"/>
  <c r="D62" i="2"/>
  <c r="D78" i="2"/>
  <c r="D94" i="2"/>
  <c r="D110" i="2"/>
  <c r="D126" i="2"/>
  <c r="D142" i="2"/>
  <c r="D15" i="2"/>
  <c r="D31" i="2"/>
  <c r="D47" i="2"/>
  <c r="D63" i="2"/>
  <c r="D79" i="2"/>
  <c r="D95" i="2"/>
  <c r="D111" i="2"/>
  <c r="D127" i="2"/>
  <c r="D143" i="2"/>
  <c r="A13" i="28"/>
  <c r="T35" i="28"/>
  <c r="A35" i="28" l="1"/>
  <c r="H54" i="28" s="1"/>
  <c r="J54" i="28"/>
  <c r="I54" i="28"/>
  <c r="G54" i="28"/>
  <c r="M54" i="28"/>
  <c r="F54" i="28"/>
  <c r="E54" i="28"/>
  <c r="L54" i="28"/>
  <c r="D54" i="28"/>
  <c r="X188" i="2"/>
  <c r="X201" i="2"/>
  <c r="X196" i="2"/>
  <c r="X198" i="2"/>
  <c r="X193" i="2"/>
  <c r="X163" i="2"/>
  <c r="X179" i="2"/>
  <c r="X205" i="2"/>
  <c r="X177" i="2"/>
  <c r="X199" i="2"/>
  <c r="X194" i="2"/>
  <c r="X164" i="2"/>
  <c r="X207" i="2"/>
  <c r="X165" i="2"/>
  <c r="X200" i="2"/>
  <c r="X169" i="2"/>
  <c r="X176" i="2"/>
  <c r="X154" i="2"/>
  <c r="X172" i="2"/>
  <c r="X203" i="2"/>
  <c r="X159" i="2"/>
  <c r="X151" i="2"/>
  <c r="X158" i="2"/>
  <c r="X175" i="2"/>
  <c r="X186" i="2"/>
  <c r="X192" i="2"/>
  <c r="X208" i="2"/>
  <c r="X183" i="2"/>
  <c r="X157" i="2"/>
  <c r="X162" i="2"/>
  <c r="X152" i="2"/>
  <c r="X197" i="2"/>
  <c r="X160" i="2"/>
  <c r="X168" i="2"/>
  <c r="X178" i="2"/>
  <c r="X209" i="2"/>
  <c r="X190" i="2"/>
  <c r="X191" i="2"/>
  <c r="X161" i="2"/>
  <c r="X206" i="2"/>
  <c r="X180" i="2"/>
  <c r="X171" i="2"/>
  <c r="X174" i="2"/>
  <c r="X170" i="2"/>
  <c r="X167" i="2"/>
  <c r="X204" i="2"/>
  <c r="X184" i="2"/>
  <c r="X181" i="2"/>
  <c r="X202" i="2"/>
  <c r="X195" i="2"/>
  <c r="X182" i="2"/>
  <c r="X153" i="2"/>
  <c r="X185" i="2"/>
  <c r="X189" i="2"/>
  <c r="X187" i="2"/>
  <c r="X173" i="2"/>
  <c r="X166" i="2"/>
  <c r="X155" i="2"/>
  <c r="X156" i="2"/>
  <c r="X261" i="2"/>
  <c r="X262" i="2"/>
  <c r="X257" i="2"/>
  <c r="X265" i="2"/>
  <c r="X264" i="2"/>
  <c r="X256" i="2"/>
  <c r="X263" i="2"/>
  <c r="X260" i="2"/>
  <c r="X258" i="2"/>
  <c r="X269" i="2"/>
  <c r="X267" i="2"/>
  <c r="X268" i="2"/>
  <c r="X266" i="2"/>
  <c r="X259" i="2"/>
  <c r="X214" i="2"/>
  <c r="X221" i="2"/>
  <c r="X229" i="2"/>
  <c r="X237" i="2"/>
  <c r="X212" i="2"/>
  <c r="X226" i="2"/>
  <c r="X225" i="2"/>
  <c r="X236" i="2"/>
  <c r="X230" i="2"/>
  <c r="X216" i="2"/>
  <c r="X218" i="2"/>
  <c r="X232" i="2"/>
  <c r="X213" i="2"/>
  <c r="X222" i="2"/>
  <c r="X210" i="2"/>
  <c r="X217" i="2"/>
  <c r="X235" i="2"/>
  <c r="X238" i="2"/>
  <c r="X227" i="2"/>
  <c r="X233" i="2"/>
  <c r="X219" i="2"/>
  <c r="X223" i="2"/>
  <c r="X220" i="2"/>
  <c r="X224" i="2"/>
  <c r="X234" i="2"/>
  <c r="X228" i="2"/>
  <c r="X211" i="2"/>
  <c r="X231" i="2"/>
  <c r="X215" i="2"/>
  <c r="X239" i="2"/>
  <c r="X254" i="2"/>
  <c r="X243" i="2"/>
  <c r="X255" i="2"/>
  <c r="X253" i="2"/>
  <c r="X247" i="2"/>
  <c r="X245" i="2"/>
  <c r="X248" i="2"/>
  <c r="X250" i="2"/>
  <c r="X246" i="2"/>
  <c r="X244" i="2"/>
  <c r="X252" i="2"/>
  <c r="X242" i="2"/>
  <c r="X251" i="2"/>
  <c r="X249" i="2"/>
  <c r="X240" i="2"/>
  <c r="X241" i="2"/>
  <c r="J73" i="31"/>
  <c r="J71" i="31"/>
  <c r="J72" i="31" l="1"/>
  <c r="J79" i="31" s="1"/>
  <c r="X274" i="2" l="1"/>
  <c r="X271" i="2"/>
  <c r="X294" i="2"/>
  <c r="X301" i="2"/>
  <c r="X280" i="2"/>
  <c r="X300" i="2"/>
  <c r="X292" i="2"/>
  <c r="X277" i="2"/>
  <c r="X270" i="2"/>
  <c r="X273" i="2"/>
  <c r="X282" i="2"/>
  <c r="X298" i="2"/>
  <c r="X297" i="2"/>
  <c r="X286" i="2"/>
  <c r="X276" i="2"/>
  <c r="X272" i="2"/>
  <c r="X295" i="2"/>
  <c r="X283" i="2"/>
  <c r="X299" i="2"/>
  <c r="X290" i="2"/>
  <c r="X302" i="2"/>
  <c r="X281" i="2"/>
  <c r="X293" i="2"/>
  <c r="X288" i="2"/>
  <c r="X296" i="2"/>
  <c r="X278" i="2"/>
  <c r="X275" i="2"/>
  <c r="X279" i="2"/>
  <c r="X287" i="2"/>
  <c r="X303" i="2"/>
  <c r="X289" i="2"/>
  <c r="X291" i="2"/>
  <c r="X284" i="2"/>
  <c r="X285" i="2"/>
  <c r="Q35" i="28"/>
  <c r="J80" i="31"/>
  <c r="J81" i="31" s="1"/>
  <c r="X542" i="2" l="1"/>
  <c r="X479" i="2"/>
  <c r="X489" i="2"/>
  <c r="X527" i="2"/>
  <c r="X453" i="2"/>
  <c r="X533" i="2"/>
  <c r="X508" i="2"/>
  <c r="X522" i="2"/>
  <c r="X544" i="2"/>
  <c r="X484" i="2"/>
  <c r="X502" i="2"/>
  <c r="X464" i="2"/>
  <c r="X541" i="2"/>
  <c r="X507" i="2"/>
  <c r="X503" i="2"/>
  <c r="X505" i="2"/>
  <c r="X482" i="2"/>
  <c r="X545" i="2"/>
  <c r="X519" i="2"/>
  <c r="X540" i="2"/>
  <c r="X490" i="2"/>
  <c r="X471" i="2"/>
  <c r="X497" i="2"/>
  <c r="X513" i="2"/>
  <c r="X475" i="2"/>
  <c r="X535" i="2"/>
  <c r="X539" i="2"/>
  <c r="X525" i="2"/>
  <c r="X523" i="2"/>
  <c r="X469" i="2"/>
  <c r="X457" i="2"/>
  <c r="X501" i="2"/>
  <c r="X537" i="2"/>
  <c r="X521" i="2"/>
  <c r="X506" i="2"/>
  <c r="X534" i="2"/>
  <c r="X470" i="2"/>
  <c r="X524" i="2"/>
  <c r="X455" i="2"/>
  <c r="X461" i="2"/>
  <c r="X498" i="2"/>
  <c r="X500" i="2"/>
  <c r="X472" i="2"/>
  <c r="X520" i="2"/>
  <c r="X496" i="2"/>
  <c r="X456" i="2"/>
  <c r="X483" i="2"/>
  <c r="X481" i="2"/>
  <c r="X488" i="2"/>
  <c r="X485" i="2"/>
  <c r="X465" i="2"/>
  <c r="X468" i="2"/>
  <c r="X454" i="2"/>
  <c r="X462" i="2"/>
  <c r="X466" i="2"/>
  <c r="X460" i="2"/>
  <c r="X526" i="2"/>
  <c r="X474" i="2"/>
  <c r="X530" i="2"/>
  <c r="X467" i="2"/>
  <c r="X531" i="2"/>
  <c r="X478" i="2"/>
  <c r="X504" i="2"/>
  <c r="X512" i="2"/>
  <c r="X543" i="2"/>
  <c r="X515" i="2"/>
  <c r="X494" i="2"/>
  <c r="X528" i="2"/>
  <c r="X491" i="2"/>
  <c r="X509" i="2"/>
  <c r="X511" i="2"/>
  <c r="X492" i="2"/>
  <c r="X499" i="2"/>
  <c r="X476" i="2"/>
  <c r="X487" i="2"/>
  <c r="X514" i="2"/>
  <c r="X458" i="2"/>
  <c r="X532" i="2"/>
  <c r="X538" i="2"/>
  <c r="X477" i="2"/>
  <c r="X493" i="2"/>
  <c r="X473" i="2"/>
  <c r="X495" i="2"/>
  <c r="X480" i="2"/>
  <c r="X518" i="2"/>
  <c r="X516" i="2"/>
  <c r="X459" i="2"/>
  <c r="X529" i="2"/>
  <c r="X517" i="2"/>
  <c r="X536" i="2"/>
  <c r="X486" i="2"/>
  <c r="X463" i="2"/>
  <c r="X510" i="2"/>
  <c r="X555" i="2"/>
  <c r="X558" i="2"/>
  <c r="X559" i="2"/>
  <c r="X560" i="2"/>
  <c r="X554" i="2"/>
  <c r="X550" i="2"/>
  <c r="X551" i="2"/>
  <c r="X557" i="2"/>
  <c r="X561" i="2"/>
  <c r="X556" i="2"/>
  <c r="X546" i="2"/>
  <c r="X548" i="2"/>
  <c r="X547" i="2"/>
  <c r="X549" i="2"/>
  <c r="X553" i="2"/>
  <c r="X552" i="2"/>
  <c r="X589" i="2"/>
  <c r="X590" i="2"/>
  <c r="X583" i="2"/>
  <c r="X604" i="2"/>
  <c r="X608" i="2"/>
  <c r="X578" i="2"/>
  <c r="X618" i="2"/>
  <c r="X617" i="2"/>
  <c r="X586" i="2"/>
  <c r="X601" i="2"/>
  <c r="X591" i="2"/>
  <c r="X587" i="2"/>
  <c r="X593" i="2"/>
  <c r="X622" i="2"/>
  <c r="X606" i="2"/>
  <c r="X624" i="2"/>
  <c r="X602" i="2"/>
  <c r="X611" i="2"/>
  <c r="X609" i="2"/>
  <c r="X572" i="2"/>
  <c r="X568" i="2"/>
  <c r="X566" i="2"/>
  <c r="X614" i="2"/>
  <c r="X615" i="2"/>
  <c r="X607" i="2"/>
  <c r="X600" i="2"/>
  <c r="X567" i="2"/>
  <c r="X592" i="2"/>
  <c r="X565" i="2"/>
  <c r="X577" i="2"/>
  <c r="X619" i="2"/>
  <c r="X610" i="2"/>
  <c r="X570" i="2"/>
  <c r="X564" i="2"/>
  <c r="X598" i="2"/>
  <c r="X580" i="2"/>
  <c r="X563" i="2"/>
  <c r="X576" i="2"/>
  <c r="X562" i="2"/>
  <c r="X616" i="2"/>
  <c r="X571" i="2"/>
  <c r="X612" i="2"/>
  <c r="X613" i="2"/>
  <c r="X621" i="2"/>
  <c r="X569" i="2"/>
  <c r="X623" i="2"/>
  <c r="X575" i="2"/>
  <c r="X594" i="2"/>
  <c r="X620" i="2"/>
  <c r="X625" i="2"/>
  <c r="X596" i="2"/>
  <c r="X574" i="2"/>
  <c r="X584" i="2"/>
  <c r="X581" i="2"/>
  <c r="X588" i="2"/>
  <c r="X603" i="2"/>
  <c r="X599" i="2"/>
  <c r="X595" i="2"/>
  <c r="X585" i="2"/>
  <c r="X597" i="2"/>
  <c r="X582" i="2"/>
  <c r="X605" i="2"/>
  <c r="X579" i="2"/>
  <c r="X573" i="2"/>
  <c r="X416" i="2"/>
  <c r="X424" i="2"/>
  <c r="X423" i="2"/>
  <c r="X445" i="2"/>
  <c r="X434" i="2"/>
  <c r="X450" i="2"/>
  <c r="X407" i="2"/>
  <c r="X437" i="2"/>
  <c r="X438" i="2"/>
  <c r="X439" i="2"/>
  <c r="X440" i="2"/>
  <c r="X429" i="2"/>
  <c r="X441" i="2"/>
  <c r="X420" i="2"/>
  <c r="X405" i="2"/>
  <c r="X412" i="2"/>
  <c r="X426" i="2"/>
  <c r="X410" i="2"/>
  <c r="X435" i="2"/>
  <c r="X449" i="2"/>
  <c r="X444" i="2"/>
  <c r="X427" i="2"/>
  <c r="X421" i="2"/>
  <c r="X433" i="2"/>
  <c r="X419" i="2"/>
  <c r="X413" i="2"/>
  <c r="X414" i="2"/>
  <c r="X425" i="2"/>
  <c r="X430" i="2"/>
  <c r="X417" i="2"/>
  <c r="X451" i="2"/>
  <c r="X432" i="2"/>
  <c r="X452" i="2"/>
  <c r="X447" i="2"/>
  <c r="X406" i="2"/>
  <c r="X431" i="2"/>
  <c r="X418" i="2"/>
  <c r="X409" i="2"/>
  <c r="X415" i="2"/>
  <c r="X408" i="2"/>
  <c r="X443" i="2"/>
  <c r="X411" i="2"/>
  <c r="X446" i="2"/>
  <c r="X442" i="2"/>
  <c r="X422" i="2"/>
  <c r="X436" i="2"/>
  <c r="X428" i="2"/>
  <c r="X448" i="2"/>
  <c r="X370" i="2"/>
  <c r="X372" i="2"/>
  <c r="X346" i="2"/>
  <c r="X351" i="2"/>
  <c r="X311" i="2"/>
  <c r="X328" i="2"/>
  <c r="X305" i="2"/>
  <c r="X349" i="2"/>
  <c r="X350" i="2"/>
  <c r="X347" i="2"/>
  <c r="X353" i="2"/>
  <c r="X309" i="2"/>
  <c r="X315" i="2"/>
  <c r="X330" i="2"/>
  <c r="X304" i="2"/>
  <c r="X390" i="2"/>
  <c r="X335" i="2"/>
  <c r="X342" i="2"/>
  <c r="X332" i="2"/>
  <c r="X396" i="2"/>
  <c r="X387" i="2"/>
  <c r="X318" i="2"/>
  <c r="X382" i="2"/>
  <c r="X308" i="2"/>
  <c r="X401" i="2"/>
  <c r="X375" i="2"/>
  <c r="X329" i="2"/>
  <c r="X360" i="2"/>
  <c r="X354" i="2"/>
  <c r="X384" i="2"/>
  <c r="X389" i="2"/>
  <c r="X306" i="2"/>
  <c r="X343" i="2"/>
  <c r="X365" i="2"/>
  <c r="X336" i="2"/>
  <c r="X399" i="2"/>
  <c r="X362" i="2"/>
  <c r="X397" i="2"/>
  <c r="X317" i="2"/>
  <c r="X357" i="2"/>
  <c r="X381" i="2"/>
  <c r="X378" i="2"/>
  <c r="X338" i="2"/>
  <c r="X377" i="2"/>
  <c r="X367" i="2"/>
  <c r="X345" i="2"/>
  <c r="X316" i="2"/>
  <c r="X385" i="2"/>
  <c r="X400" i="2"/>
  <c r="X313" i="2"/>
  <c r="X312" i="2"/>
  <c r="X326" i="2"/>
  <c r="X374" i="2"/>
  <c r="X339" i="2"/>
  <c r="X307" i="2"/>
  <c r="X337" i="2"/>
  <c r="X393" i="2"/>
  <c r="X361" i="2"/>
  <c r="X392" i="2"/>
  <c r="X359" i="2"/>
  <c r="X348" i="2"/>
  <c r="X310" i="2"/>
  <c r="X314" i="2"/>
  <c r="X364" i="2"/>
  <c r="X356" i="2"/>
  <c r="X394" i="2"/>
  <c r="X333" i="2"/>
  <c r="X391" i="2"/>
  <c r="X388" i="2"/>
  <c r="X373" i="2"/>
  <c r="X319" i="2"/>
  <c r="X331" i="2"/>
  <c r="X383" i="2"/>
  <c r="X341" i="2"/>
  <c r="X376" i="2"/>
  <c r="X371" i="2"/>
  <c r="X340" i="2"/>
  <c r="X404" i="2"/>
  <c r="X334" i="2"/>
  <c r="X323" i="2"/>
  <c r="X368" i="2"/>
  <c r="X403" i="2"/>
  <c r="X379" i="2"/>
  <c r="X321" i="2"/>
  <c r="X398" i="2"/>
  <c r="X325" i="2"/>
  <c r="X369" i="2"/>
  <c r="X402" i="2"/>
  <c r="X386" i="2"/>
  <c r="X358" i="2"/>
  <c r="X327" i="2"/>
  <c r="X355" i="2"/>
  <c r="X352" i="2"/>
  <c r="X363" i="2"/>
  <c r="X344" i="2"/>
  <c r="X395" i="2"/>
  <c r="X320" i="2"/>
  <c r="X324" i="2"/>
  <c r="X380" i="2"/>
  <c r="X366" i="2"/>
  <c r="X322" i="2"/>
  <c r="X24" i="2"/>
  <c r="X45" i="2"/>
  <c r="X112" i="2"/>
  <c r="X140" i="2"/>
  <c r="X38" i="2"/>
  <c r="X19" i="2"/>
  <c r="X28" i="2"/>
  <c r="X95" i="2"/>
  <c r="X129" i="2"/>
  <c r="X72" i="2"/>
  <c r="X66" i="2"/>
  <c r="X78" i="2"/>
  <c r="X42" i="2"/>
  <c r="X148" i="2"/>
  <c r="X71" i="2"/>
  <c r="X109" i="2"/>
  <c r="X91" i="2"/>
  <c r="X87" i="2"/>
  <c r="X55" i="2"/>
  <c r="X116" i="2"/>
  <c r="X51" i="2"/>
  <c r="X44" i="2"/>
  <c r="X46" i="2"/>
  <c r="X23" i="2"/>
  <c r="X86" i="2"/>
  <c r="X141" i="2"/>
  <c r="X106" i="2"/>
  <c r="X89" i="2"/>
  <c r="X136" i="2"/>
  <c r="X69" i="2"/>
  <c r="X118" i="2"/>
  <c r="X122" i="2"/>
  <c r="X53" i="2"/>
  <c r="X117" i="2"/>
  <c r="X119" i="2"/>
  <c r="X104" i="2"/>
  <c r="X114" i="2"/>
  <c r="X82" i="2"/>
  <c r="X77" i="2"/>
  <c r="X50" i="2"/>
  <c r="X149" i="2"/>
  <c r="X146" i="2"/>
  <c r="X107" i="2"/>
  <c r="X99" i="2"/>
  <c r="X80" i="2"/>
  <c r="X32" i="2"/>
  <c r="X120" i="2"/>
  <c r="X127" i="2"/>
  <c r="X75" i="2"/>
  <c r="X58" i="2"/>
  <c r="X37" i="2"/>
  <c r="X145" i="2"/>
  <c r="X125" i="2"/>
  <c r="X43" i="2"/>
  <c r="X139" i="2"/>
  <c r="X98" i="2"/>
  <c r="X34" i="2"/>
  <c r="X135" i="2"/>
  <c r="X47" i="2"/>
  <c r="X20" i="2"/>
  <c r="X67" i="2"/>
  <c r="X76" i="2"/>
  <c r="X133" i="2"/>
  <c r="X123" i="2"/>
  <c r="X81" i="2"/>
  <c r="X100" i="2"/>
  <c r="X124" i="2"/>
  <c r="X126" i="2"/>
  <c r="X64" i="2"/>
  <c r="X31" i="2"/>
  <c r="X29" i="2"/>
  <c r="X57" i="2"/>
  <c r="X33" i="2"/>
  <c r="X22" i="2"/>
  <c r="X97" i="2"/>
  <c r="X30" i="2"/>
  <c r="X61" i="2"/>
  <c r="X143" i="2"/>
  <c r="X150" i="2"/>
  <c r="X92" i="2"/>
  <c r="X128" i="2"/>
  <c r="X54" i="2"/>
  <c r="X59" i="2"/>
  <c r="X102" i="2"/>
  <c r="X101" i="2"/>
  <c r="X63" i="2"/>
  <c r="X83" i="2"/>
  <c r="X110" i="2"/>
  <c r="X73" i="2"/>
  <c r="X39" i="2"/>
  <c r="X36" i="2"/>
  <c r="X21" i="2"/>
  <c r="X111" i="2"/>
  <c r="X40" i="2"/>
  <c r="X93" i="2"/>
  <c r="X108" i="2"/>
  <c r="X74" i="2"/>
  <c r="X103" i="2"/>
  <c r="X52" i="2"/>
  <c r="X27" i="2"/>
  <c r="X56" i="2"/>
  <c r="X121" i="2"/>
  <c r="X144" i="2"/>
  <c r="X147" i="2"/>
  <c r="X41" i="2"/>
  <c r="X137" i="2"/>
  <c r="X113" i="2"/>
  <c r="X68" i="2"/>
  <c r="X49" i="2"/>
  <c r="X90" i="2"/>
  <c r="X105" i="2"/>
  <c r="X70" i="2"/>
  <c r="X35" i="2"/>
  <c r="X142" i="2"/>
  <c r="X88" i="2"/>
  <c r="X94" i="2"/>
  <c r="X130" i="2"/>
  <c r="X84" i="2"/>
  <c r="X65" i="2"/>
  <c r="X79" i="2"/>
  <c r="X131" i="2"/>
  <c r="X60" i="2"/>
  <c r="X96" i="2"/>
  <c r="X48" i="2"/>
  <c r="X62" i="2"/>
  <c r="X26" i="2"/>
  <c r="X25" i="2"/>
  <c r="X134" i="2"/>
  <c r="X138" i="2"/>
  <c r="X115" i="2"/>
  <c r="X85" i="2"/>
  <c r="X132" i="2"/>
  <c r="X682" i="2"/>
  <c r="X870" i="2"/>
  <c r="X735" i="2"/>
  <c r="X662" i="2"/>
  <c r="X836" i="2"/>
  <c r="X776" i="2"/>
  <c r="X827" i="2"/>
  <c r="X666" i="2"/>
  <c r="X718" i="2"/>
  <c r="X828" i="2"/>
  <c r="X806" i="2"/>
  <c r="X803" i="2"/>
  <c r="X788" i="2"/>
  <c r="X859" i="2"/>
  <c r="X728" i="2"/>
  <c r="X686" i="2"/>
  <c r="X862" i="2"/>
  <c r="X795" i="2"/>
  <c r="X674" i="2"/>
  <c r="X820" i="2"/>
  <c r="X744" i="2"/>
  <c r="X756" i="2"/>
  <c r="X830" i="2"/>
  <c r="X802" i="2"/>
  <c r="X787" i="2"/>
  <c r="X732" i="2"/>
  <c r="X647" i="2"/>
  <c r="X777" i="2"/>
  <c r="X774" i="2"/>
  <c r="X860" i="2"/>
  <c r="X771" i="2"/>
  <c r="X841" i="2"/>
  <c r="X753" i="2"/>
  <c r="X722" i="2"/>
  <c r="X791" i="2"/>
  <c r="X832" i="2"/>
  <c r="X658" i="2"/>
  <c r="X807" i="2"/>
  <c r="X717" i="2"/>
  <c r="X868" i="2"/>
  <c r="X700" i="2"/>
  <c r="X754" i="2"/>
  <c r="X741" i="2"/>
  <c r="X669" i="2"/>
  <c r="X715" i="2"/>
  <c r="X712" i="2"/>
  <c r="X689" i="2"/>
  <c r="X698" i="2"/>
  <c r="X738" i="2"/>
  <c r="X835" i="2"/>
  <c r="X743" i="2"/>
  <c r="X723" i="2"/>
  <c r="X842" i="2"/>
  <c r="X812" i="2"/>
  <c r="X852" i="2"/>
  <c r="X679" i="2"/>
  <c r="X784" i="2"/>
  <c r="X678" i="2"/>
  <c r="X811" i="2"/>
  <c r="X822" i="2"/>
  <c r="X672" i="2"/>
  <c r="X840" i="2"/>
  <c r="X654" i="2"/>
  <c r="X703" i="2"/>
  <c r="X725" i="2"/>
  <c r="X707" i="2"/>
  <c r="X769" i="2"/>
  <c r="X748" i="2"/>
  <c r="X779" i="2"/>
  <c r="X656" i="2"/>
  <c r="X696" i="2"/>
  <c r="X789" i="2"/>
  <c r="X848" i="2"/>
  <c r="X814" i="2"/>
  <c r="X844" i="2"/>
  <c r="X721" i="2"/>
  <c r="X866" i="2"/>
  <c r="X726" i="2"/>
  <c r="X653" i="2"/>
  <c r="X879" i="2"/>
  <c r="X873" i="2"/>
  <c r="X775" i="2"/>
  <c r="X813" i="2"/>
  <c r="X708" i="2"/>
  <c r="X745" i="2"/>
  <c r="X757" i="2"/>
  <c r="X846" i="2"/>
  <c r="X855" i="2"/>
  <c r="X687" i="2"/>
  <c r="X663" i="2"/>
  <c r="X724" i="2"/>
  <c r="X659" i="2"/>
  <c r="X733" i="2"/>
  <c r="X872" i="2"/>
  <c r="X856" i="2"/>
  <c r="X831" i="2"/>
  <c r="X671" i="2"/>
  <c r="X694" i="2"/>
  <c r="X819" i="2"/>
  <c r="X713" i="2"/>
  <c r="X683" i="2"/>
  <c r="X705" i="2"/>
  <c r="X858" i="2"/>
  <c r="X863" i="2"/>
  <c r="X808" i="2"/>
  <c r="X665" i="2"/>
  <c r="X758" i="2"/>
  <c r="X763" i="2"/>
  <c r="X755" i="2"/>
  <c r="X752" i="2"/>
  <c r="X849" i="2"/>
  <c r="X843" i="2"/>
  <c r="X734" i="2"/>
  <c r="X794" i="2"/>
  <c r="X781" i="2"/>
  <c r="X676" i="2"/>
  <c r="X810" i="2"/>
  <c r="X851" i="2"/>
  <c r="X877" i="2"/>
  <c r="X739" i="2"/>
  <c r="X675" i="2"/>
  <c r="X706" i="2"/>
  <c r="X651" i="2"/>
  <c r="X720" i="2"/>
  <c r="X646" i="2"/>
  <c r="X782" i="2"/>
  <c r="X871" i="2"/>
  <c r="X801" i="2"/>
  <c r="X681" i="2"/>
  <c r="X786" i="2"/>
  <c r="X697" i="2"/>
  <c r="X691" i="2"/>
  <c r="X685" i="2"/>
  <c r="X876" i="2"/>
  <c r="X865" i="2"/>
  <c r="X749" i="2"/>
  <c r="X838" i="2"/>
  <c r="X668" i="2"/>
  <c r="X664" i="2"/>
  <c r="X710" i="2"/>
  <c r="X652" i="2"/>
  <c r="X760" i="2"/>
  <c r="X680" i="2"/>
  <c r="X690" i="2"/>
  <c r="X770" i="2"/>
  <c r="X767" i="2"/>
  <c r="X768" i="2"/>
  <c r="X742" i="2"/>
  <c r="X648" i="2"/>
  <c r="X853" i="2"/>
  <c r="X837" i="2"/>
  <c r="X797" i="2"/>
  <c r="X650" i="2"/>
  <c r="X709" i="2"/>
  <c r="X667" i="2"/>
  <c r="X854" i="2"/>
  <c r="X778" i="2"/>
  <c r="X772" i="2"/>
  <c r="X826" i="2"/>
  <c r="X783" i="2"/>
  <c r="X711" i="2"/>
  <c r="X684" i="2"/>
  <c r="X790" i="2"/>
  <c r="X793" i="2"/>
  <c r="X834" i="2"/>
  <c r="X824" i="2"/>
  <c r="X809" i="2"/>
  <c r="X818" i="2"/>
  <c r="X816" i="2"/>
  <c r="X701" i="2"/>
  <c r="X747" i="2"/>
  <c r="X804" i="2"/>
  <c r="X833" i="2"/>
  <c r="X847" i="2"/>
  <c r="X850" i="2"/>
  <c r="X825" i="2"/>
  <c r="X800" i="2"/>
  <c r="X821" i="2"/>
  <c r="X731" i="2"/>
  <c r="X719" i="2"/>
  <c r="X673" i="2"/>
  <c r="X649" i="2"/>
  <c r="X798" i="2"/>
  <c r="X699" i="2"/>
  <c r="X805" i="2"/>
  <c r="X736" i="2"/>
  <c r="X670" i="2"/>
  <c r="X762" i="2"/>
  <c r="X823" i="2"/>
  <c r="X730" i="2"/>
  <c r="X727" i="2"/>
  <c r="X693" i="2"/>
  <c r="X746" i="2"/>
  <c r="X677" i="2"/>
  <c r="X766" i="2"/>
  <c r="X661" i="2"/>
  <c r="X829" i="2"/>
  <c r="X867" i="2"/>
  <c r="X839" i="2"/>
  <c r="X759" i="2"/>
  <c r="X773" i="2"/>
  <c r="X695" i="2"/>
  <c r="X845" i="2"/>
  <c r="X657" i="2"/>
  <c r="X869" i="2"/>
  <c r="X729" i="2"/>
  <c r="X645" i="2"/>
  <c r="X692" i="2"/>
  <c r="X861" i="2"/>
  <c r="X815" i="2"/>
  <c r="X655" i="2"/>
  <c r="X704" i="2"/>
  <c r="X817" i="2"/>
  <c r="X714" i="2"/>
  <c r="X688" i="2"/>
  <c r="X751" i="2"/>
  <c r="X660" i="2"/>
  <c r="X875" i="2"/>
  <c r="X796" i="2"/>
  <c r="X878" i="2"/>
  <c r="X857" i="2"/>
  <c r="X716" i="2"/>
  <c r="X750" i="2"/>
  <c r="X874" i="2"/>
  <c r="X792" i="2"/>
  <c r="X864" i="2"/>
  <c r="X761" i="2"/>
  <c r="X702" i="2"/>
  <c r="X799" i="2"/>
  <c r="X765" i="2"/>
  <c r="X780" i="2"/>
  <c r="X785" i="2"/>
  <c r="X764" i="2"/>
  <c r="X740" i="2"/>
  <c r="X737" i="2"/>
  <c r="X16" i="2"/>
  <c r="X17" i="2"/>
  <c r="X18" i="2"/>
  <c r="X15" i="2"/>
  <c r="X14" i="2"/>
  <c r="W30" i="31" l="1"/>
  <c r="W20" i="31"/>
</calcChain>
</file>

<file path=xl/sharedStrings.xml><?xml version="1.0" encoding="utf-8"?>
<sst xmlns="http://schemas.openxmlformats.org/spreadsheetml/2006/main" count="5532" uniqueCount="1299">
  <si>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</si>
  <si>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</si>
  <si>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</si>
  <si>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</si>
  <si>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</si>
  <si>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</si>
  <si>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</si>
  <si>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</si>
  <si>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</si>
  <si>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</si>
  <si>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</si>
  <si>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</si>
  <si>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</si>
  <si>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</si>
  <si>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</si>
  <si>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</si>
  <si>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</si>
  <si>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</si>
  <si>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</si>
  <si>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</si>
  <si>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</si>
  <si>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</si>
  <si>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</si>
  <si>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</si>
  <si>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</si>
  <si>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</si>
  <si>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</si>
  <si>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</si>
  <si>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</si>
  <si>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</si>
  <si>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</si>
  <si>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</si>
  <si>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</si>
  <si>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</si>
  <si>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</si>
  <si>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</si>
  <si>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</si>
  <si>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</si>
  <si>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</si>
  <si>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</si>
  <si>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</si>
  <si>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</si>
  <si>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</si>
  <si>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</si>
  <si>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</si>
  <si>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</si>
  <si>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</si>
  <si>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</si>
  <si>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</si>
  <si>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</si>
  <si>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</si>
  <si>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</si>
  <si>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</si>
  <si>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</si>
  <si>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Uitvoering normale werktijden: maandag t/m vrijdag [06.00 en 20.30 uur]</t>
  </si>
  <si>
    <t>Totaal kosten bij koop per jaar per machine</t>
  </si>
  <si>
    <t>P.Z. kosten</t>
  </si>
  <si>
    <t>Opleiding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</si>
  <si>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</si>
  <si>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</si>
  <si>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</si>
  <si>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</si>
  <si>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</si>
  <si>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</si>
  <si>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</si>
  <si>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</si>
  <si>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</si>
  <si>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</si>
  <si>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</si>
  <si>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</si>
  <si>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</si>
  <si>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</si>
  <si>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</si>
  <si>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</si>
  <si>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</si>
  <si>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</si>
  <si>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</si>
  <si>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</si>
  <si>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</si>
  <si>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</si>
  <si>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</si>
  <si>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</si>
  <si>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</si>
  <si>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</si>
  <si>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</si>
  <si>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</si>
  <si>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</si>
  <si>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</si>
  <si>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</si>
  <si>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</si>
  <si>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</si>
  <si>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</si>
  <si>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</si>
  <si>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</si>
  <si>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</si>
  <si>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</si>
  <si>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</si>
  <si>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</si>
  <si>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</si>
  <si>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</si>
  <si>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</si>
  <si>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</si>
  <si>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</si>
  <si>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</si>
  <si>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</si>
  <si>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</si>
  <si>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</si>
  <si>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</si>
  <si>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</si>
  <si>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</si>
  <si>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</si>
  <si>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</si>
  <si>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</si>
  <si>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</si>
  <si>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</si>
  <si>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</si>
  <si>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</si>
  <si>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</si>
  <si>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</si>
  <si>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</si>
  <si>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</si>
  <si>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</si>
  <si>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</si>
  <si>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</si>
  <si>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</si>
  <si>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</si>
  <si>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</si>
  <si>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</si>
  <si>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</si>
  <si>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</si>
  <si>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</si>
  <si>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</si>
  <si>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</si>
  <si>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</si>
  <si>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</si>
  <si>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</si>
  <si>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</si>
  <si>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</si>
  <si>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</si>
  <si>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</si>
  <si>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</si>
  <si>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</si>
  <si>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</si>
  <si>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</si>
  <si>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</si>
  <si>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</si>
  <si>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</si>
  <si>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</si>
  <si>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</si>
  <si>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</si>
  <si>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</si>
  <si>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</si>
  <si>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</si>
  <si>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</si>
  <si>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</si>
  <si>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</si>
  <si>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</si>
  <si>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</si>
  <si>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</si>
  <si>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</si>
  <si>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</si>
  <si>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</si>
  <si>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</si>
  <si>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</si>
  <si>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</si>
  <si>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</si>
  <si>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</si>
  <si>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</si>
  <si>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</si>
  <si>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</si>
  <si>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</si>
  <si>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</si>
  <si>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</si>
  <si>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</si>
  <si>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</si>
  <si>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</si>
  <si>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</si>
  <si>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</si>
  <si>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</si>
  <si>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</si>
  <si>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</si>
  <si>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</si>
  <si>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</si>
  <si>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</si>
  <si>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</si>
  <si>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</si>
  <si>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</si>
  <si>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</si>
  <si>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</si>
  <si>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</si>
  <si>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</si>
  <si>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</si>
  <si>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</si>
  <si>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</si>
  <si>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</si>
  <si>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</si>
  <si>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</si>
  <si>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</si>
  <si>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</si>
  <si>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</si>
  <si>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</si>
  <si>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</si>
  <si>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</si>
  <si>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</si>
  <si>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</si>
  <si>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</si>
  <si>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</si>
  <si>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</si>
  <si>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</si>
  <si>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</si>
  <si>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</si>
  <si>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</si>
  <si>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</si>
  <si>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</si>
  <si>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</si>
  <si>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</si>
  <si>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</si>
  <si>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</si>
  <si>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1 - 250</t>
  </si>
  <si>
    <t>251 - 500</t>
  </si>
  <si>
    <t>501 - 1.000</t>
  </si>
  <si>
    <t>&lt; 1.000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</si>
  <si>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</si>
  <si>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</si>
  <si>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</si>
  <si>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</si>
  <si>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</si>
  <si>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</si>
  <si>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</si>
  <si>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</si>
  <si>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</si>
  <si>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</si>
  <si>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</si>
  <si>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</si>
  <si>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</si>
  <si>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</si>
  <si>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</si>
  <si>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</si>
  <si>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</si>
  <si>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</si>
  <si>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</si>
  <si>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</si>
  <si>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Prijsvorming  extra werkzaamheden (inclusief middelen/materialen)</t>
  </si>
  <si>
    <t>Reiging meubilair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</si>
  <si>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</si>
  <si>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</si>
  <si>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</si>
  <si>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</si>
  <si>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</si>
  <si>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</si>
  <si>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</si>
  <si>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</si>
  <si>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</si>
  <si>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WGA sectorpremie</t>
  </si>
  <si>
    <t>ZW-flex</t>
  </si>
  <si>
    <t>Totaal premie Whk</t>
  </si>
  <si>
    <t>Project gemiddelde</t>
  </si>
  <si>
    <t>Selecteer tarief glazenwasser</t>
  </si>
  <si>
    <t>t</t>
  </si>
  <si>
    <t>Sporthal 't Spil</t>
  </si>
  <si>
    <t>Gymzaal Marijkehal</t>
  </si>
  <si>
    <t>Gymzaal Buurterstraat</t>
  </si>
  <si>
    <t>Gymzaal De Havenrakkers</t>
  </si>
  <si>
    <t>CALCULATIE-CODE MA-VR</t>
  </si>
  <si>
    <t>[A]</t>
  </si>
  <si>
    <t>[B]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</si>
  <si>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</si>
  <si>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</si>
  <si>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</si>
  <si>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</si>
  <si>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</si>
  <si>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</si>
  <si>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</si>
  <si>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</si>
  <si>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</si>
  <si>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</si>
  <si>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</si>
  <si>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</si>
  <si>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</si>
  <si>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</si>
  <si>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</si>
  <si>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</si>
  <si>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</si>
  <si>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Zorgverzekeringswet (Zvw)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</si>
  <si>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</si>
  <si>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</si>
  <si>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</si>
  <si>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</si>
  <si>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</si>
  <si>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</si>
  <si>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</si>
  <si>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</si>
  <si>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</si>
  <si>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</si>
  <si>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</si>
  <si>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</si>
  <si>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</si>
  <si>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tijdlk nvt</t>
  </si>
  <si>
    <t>tijdelijk niet van toepassing</t>
  </si>
  <si>
    <t>SUBTOTAAL [A+B]</t>
  </si>
  <si>
    <t>JAARPRIJS GLASBEWASSING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</si>
  <si>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</si>
  <si>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</si>
  <si>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</si>
  <si>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</si>
  <si>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</si>
  <si>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</si>
  <si>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</si>
  <si>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</si>
  <si>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</si>
  <si>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</si>
  <si>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</si>
  <si>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</si>
  <si>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</si>
  <si>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</si>
  <si>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</si>
  <si>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</si>
  <si>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</si>
  <si>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</si>
  <si>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</si>
  <si>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</si>
  <si>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</si>
  <si>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</si>
  <si>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</si>
  <si>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</si>
  <si>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</si>
  <si>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</si>
  <si>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</si>
  <si>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</si>
  <si>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</si>
  <si>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</si>
  <si>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</si>
  <si>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</si>
  <si>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</si>
  <si>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</si>
  <si>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</si>
  <si>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</si>
  <si>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</si>
  <si>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</si>
  <si>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</si>
  <si>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</si>
  <si>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</si>
  <si>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</si>
  <si>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-</t>
  </si>
  <si>
    <t>+</t>
  </si>
  <si>
    <t>Gemiddeld uurtarief excl. machinekosten excl. BTW</t>
  </si>
  <si>
    <t>Ruimte/-CAlCulAtiestAAt</t>
  </si>
  <si>
    <t xml:space="preserve"> = invulvelden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</si>
  <si>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</si>
  <si>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</si>
  <si>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* Prijzen p/m2 (separatieglas dubbelvoudig gemeten)</t>
  </si>
  <si>
    <t>GEMIDDELD SV-GRONDSLAG</t>
  </si>
  <si>
    <t xml:space="preserve">Overal waar in het Calculatiemodel de  invoervelden aanwezig  zijn, dient een getal (niet zijnde nul (0)) te worden ingevuld. </t>
  </si>
  <si>
    <t>Ingevoerde wijziging:</t>
  </si>
  <si>
    <t>&lt; 100 m2</t>
  </si>
  <si>
    <t>101-250 m2</t>
  </si>
  <si>
    <t>251-500 m2</t>
  </si>
  <si>
    <t>501-1.000 m2</t>
  </si>
  <si>
    <t>&gt; 1.000 m2</t>
  </si>
  <si>
    <t>Reinigen bureaustoelen</t>
  </si>
  <si>
    <t>Burostoel gestoffeerd injectie-extractie</t>
  </si>
  <si>
    <t>Aantal stuks</t>
  </si>
  <si>
    <t>Freq</t>
  </si>
  <si>
    <t>Prijs per stuk</t>
  </si>
  <si>
    <t>Totaal kosten</t>
  </si>
  <si>
    <t>Reinigen koelkasten</t>
  </si>
  <si>
    <t>Eenmaal per kwartaal reinigen van de binnen-/ en buitenzijde koelkasten (excl. vriesruimten) en verwijderen van artikelen over houdbaarheidsdatum</t>
  </si>
  <si>
    <t>Automatisch gekoppeld aan tabblad 1.0-Contractblad</t>
  </si>
  <si>
    <t>Reinigen magnetron</t>
  </si>
  <si>
    <t>Het in-/ en uitwendig reinigen</t>
  </si>
  <si>
    <t>Reinigen vaatwasser</t>
  </si>
  <si>
    <t>Alle prijzen inclusief materialen en middelen, voorrijkosten en overige bijkomende kosten.</t>
  </si>
  <si>
    <t>Het separatieglas is dubelzijdig gemeten, prijs dient voor enkelzijdig wassen te worden ingevoerd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</si>
  <si>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</si>
  <si>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</si>
  <si>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</si>
  <si>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</si>
  <si>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</si>
  <si>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</si>
  <si>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</si>
  <si>
    <t>Aantal</t>
  </si>
  <si>
    <t>Frequentie</t>
  </si>
  <si>
    <t>Prijs p/stuk</t>
  </si>
  <si>
    <t>1 x per maand</t>
  </si>
  <si>
    <t>S</t>
  </si>
  <si>
    <t>&lt; Cel F63</t>
  </si>
  <si>
    <t>Tabblad: 1.9-Sanitaire supples</t>
  </si>
  <si>
    <t>STAP 3: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</si>
  <si>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4: Voer in de gekleurde cellen de gevraagde informatie in. Let op: in de rood gekleurde cellen zijn formules of koppelingen aanwezig, deze mogen niet worden verwijderd of aangepast.</t>
  </si>
  <si>
    <t>= keuze velden *</t>
  </si>
  <si>
    <t>* Vul alleen de invulvelden in als er een keuzeveld is gekozen.</t>
  </si>
  <si>
    <t>: eventuele opmerkingen</t>
  </si>
  <si>
    <t>Bgg</t>
  </si>
  <si>
    <t>gang</t>
  </si>
  <si>
    <t>toiletruimte</t>
  </si>
  <si>
    <t>werkkast</t>
  </si>
  <si>
    <t>personeelsruimte</t>
  </si>
  <si>
    <t>speellokaal</t>
  </si>
  <si>
    <t>berging</t>
  </si>
  <si>
    <t>kantoor ib</t>
  </si>
  <si>
    <t>bibliotheek</t>
  </si>
  <si>
    <t>entreehal</t>
  </si>
  <si>
    <t>entree</t>
  </si>
  <si>
    <t>kantoor</t>
  </si>
  <si>
    <t>keuken</t>
  </si>
  <si>
    <t>aula</t>
  </si>
  <si>
    <t>spreekkamer</t>
  </si>
  <si>
    <t>buitenberging</t>
  </si>
  <si>
    <t>gymzaal</t>
  </si>
  <si>
    <t>trap</t>
  </si>
  <si>
    <t>opslag</t>
  </si>
  <si>
    <t>leslokaal</t>
  </si>
  <si>
    <t>administratieve -,  vergaderruimte</t>
  </si>
  <si>
    <t>1 x per week - 40 weken</t>
  </si>
  <si>
    <t>2 x per week - 40 weken</t>
  </si>
  <si>
    <t>5 x per week - 40 weken</t>
  </si>
  <si>
    <t>5 x per week - 52 weken</t>
  </si>
  <si>
    <t>entree, gang, hal, repro</t>
  </si>
  <si>
    <t>pantry/keuken</t>
  </si>
  <si>
    <t>praktijklokaal</t>
  </si>
  <si>
    <t>L</t>
  </si>
  <si>
    <t>leslokaal/bevo/handvaardigheid</t>
  </si>
  <si>
    <t>leslokaal groep 1 t/m 3</t>
  </si>
  <si>
    <t>leslokaal groep 1 t/m 3 + kinderopvang</t>
  </si>
  <si>
    <t>trappenhuis (nood)</t>
  </si>
  <si>
    <t>lift</t>
  </si>
  <si>
    <t>kinderverblijf ruimte</t>
  </si>
  <si>
    <t>kleedruimten</t>
  </si>
  <si>
    <t>gymzaal (berging)</t>
  </si>
  <si>
    <t>Sp</t>
  </si>
  <si>
    <t>leslokaal/leerplein groep 4 t/m 8</t>
  </si>
  <si>
    <t>vervallen</t>
  </si>
  <si>
    <t>vervallen (mutatie)</t>
  </si>
  <si>
    <t>s</t>
  </si>
  <si>
    <t>bu</t>
  </si>
  <si>
    <t>bi</t>
  </si>
  <si>
    <t>Topcoating</t>
  </si>
  <si>
    <t>Recoating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</si>
  <si>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</si>
  <si>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</si>
  <si>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</si>
  <si>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</si>
  <si>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</si>
  <si>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</si>
  <si>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</si>
  <si>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Sproei-extraheren</t>
  </si>
  <si>
    <t>Borstelzuigen</t>
  </si>
  <si>
    <t xml:space="preserve">Bonnetmethode </t>
  </si>
  <si>
    <t xml:space="preserve">Droge poederreiniging </t>
  </si>
  <si>
    <t>Gestoffeerde stoelen</t>
  </si>
  <si>
    <t>Koolzuurreiniging</t>
  </si>
  <si>
    <t>Prijs in €</t>
  </si>
  <si>
    <t>Zonwering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</si>
  <si>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</si>
  <si>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</si>
  <si>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</si>
  <si>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</si>
  <si>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</si>
  <si>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</si>
  <si>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</si>
  <si>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</si>
  <si>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</si>
  <si>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 xml:space="preserve">Prijsvorming Reinigen buitenterrein  (inclusief middelen/materialen) </t>
  </si>
  <si>
    <t>Buitenterrein (speelplein, fietsenstalling, etc.)</t>
  </si>
  <si>
    <t>Machinaal vegen</t>
  </si>
  <si>
    <t xml:space="preserve">Handmatig vegen </t>
  </si>
  <si>
    <t>Hogedruk reinigen</t>
  </si>
  <si>
    <t>Kauwgum verwijderen</t>
  </si>
  <si>
    <t>gietvloer</t>
  </si>
  <si>
    <t>tapijt</t>
  </si>
  <si>
    <t>sportvloer</t>
  </si>
  <si>
    <t>magazijn</t>
  </si>
  <si>
    <t>hout</t>
  </si>
  <si>
    <t>pvc</t>
  </si>
  <si>
    <t>toestelberging</t>
  </si>
  <si>
    <t>0.02</t>
  </si>
  <si>
    <t>0.03</t>
  </si>
  <si>
    <t>0.04</t>
  </si>
  <si>
    <t>0.05</t>
  </si>
  <si>
    <t>0.06</t>
  </si>
  <si>
    <t>0.07</t>
  </si>
  <si>
    <t>0.08</t>
  </si>
  <si>
    <t>0.01</t>
  </si>
  <si>
    <t>steen</t>
  </si>
  <si>
    <t>leerplein</t>
  </si>
  <si>
    <t>toilet</t>
  </si>
  <si>
    <t>handvaardigheidslokaal</t>
  </si>
  <si>
    <t>beton</t>
  </si>
  <si>
    <t>= Ruimte Kinderopvang</t>
  </si>
  <si>
    <t>= vaste waarde 'niet wijzigen'</t>
  </si>
  <si>
    <t>Strippen en conserveren</t>
  </si>
  <si>
    <t>Vervallen</t>
  </si>
  <si>
    <t>3 x per week - 40 weken</t>
  </si>
  <si>
    <t>WIA Basispremie</t>
  </si>
  <si>
    <t>Werkeloosheidswqet Awf</t>
  </si>
  <si>
    <t>Transitiekosten</t>
  </si>
  <si>
    <t>Reiskosten</t>
  </si>
  <si>
    <t>Naam organisatie</t>
  </si>
  <si>
    <t>Stichting opspoor - SKOP</t>
  </si>
  <si>
    <t>Purmerend e.o.</t>
  </si>
  <si>
    <t>OBS De Blauwe Morgenster</t>
  </si>
  <si>
    <t>L.001</t>
  </si>
  <si>
    <t>L.002</t>
  </si>
  <si>
    <t>L.003</t>
  </si>
  <si>
    <t>L.004</t>
  </si>
  <si>
    <t>L.005</t>
  </si>
  <si>
    <t>L.006</t>
  </si>
  <si>
    <t>L.007</t>
  </si>
  <si>
    <t>L.008</t>
  </si>
  <si>
    <t>L.009</t>
  </si>
  <si>
    <t>L.010</t>
  </si>
  <si>
    <t>L.011</t>
  </si>
  <si>
    <t>L.012</t>
  </si>
  <si>
    <t>L.013</t>
  </si>
  <si>
    <t>L.014</t>
  </si>
  <si>
    <t>L.015</t>
  </si>
  <si>
    <t>L.017</t>
  </si>
  <si>
    <t>L.018</t>
  </si>
  <si>
    <t>L.019</t>
  </si>
  <si>
    <t>L.020</t>
  </si>
  <si>
    <t>L.021</t>
  </si>
  <si>
    <t>L.022</t>
  </si>
  <si>
    <t>S.001</t>
  </si>
  <si>
    <t>S.002</t>
  </si>
  <si>
    <t>S.003</t>
  </si>
  <si>
    <t>S.004</t>
  </si>
  <si>
    <t>TR.001</t>
  </si>
  <si>
    <t>TR.002</t>
  </si>
  <si>
    <t>TR.003</t>
  </si>
  <si>
    <t>TR.004</t>
  </si>
  <si>
    <t>TR.005</t>
  </si>
  <si>
    <t>TR.006</t>
  </si>
  <si>
    <t>TR.007</t>
  </si>
  <si>
    <t>TR.008</t>
  </si>
  <si>
    <t>TR.009</t>
  </si>
  <si>
    <t>TR.010</t>
  </si>
  <si>
    <t>TR.011</t>
  </si>
  <si>
    <t>TR.012</t>
  </si>
  <si>
    <t>TR.013</t>
  </si>
  <si>
    <t>TR.014</t>
  </si>
  <si>
    <t>E.001</t>
  </si>
  <si>
    <t>E.002</t>
  </si>
  <si>
    <t>E.003</t>
  </si>
  <si>
    <t>G.001</t>
  </si>
  <si>
    <t>G.002</t>
  </si>
  <si>
    <t>G.003</t>
  </si>
  <si>
    <t>G.005</t>
  </si>
  <si>
    <t>G.006</t>
  </si>
  <si>
    <t>G.007</t>
  </si>
  <si>
    <t>G.008</t>
  </si>
  <si>
    <t>G.009</t>
  </si>
  <si>
    <t>T.001</t>
  </si>
  <si>
    <t>1 toilet</t>
  </si>
  <si>
    <t>T.002</t>
  </si>
  <si>
    <t>T.003</t>
  </si>
  <si>
    <t>T.004</t>
  </si>
  <si>
    <t>T.005</t>
  </si>
  <si>
    <t>2 toiletten</t>
  </si>
  <si>
    <t>T.006</t>
  </si>
  <si>
    <t>T.007</t>
  </si>
  <si>
    <t>T.008</t>
  </si>
  <si>
    <t>T.009</t>
  </si>
  <si>
    <t>T.010</t>
  </si>
  <si>
    <t>T.011</t>
  </si>
  <si>
    <t>T.012</t>
  </si>
  <si>
    <t>T.013</t>
  </si>
  <si>
    <t>3 toiletten</t>
  </si>
  <si>
    <t>T.014</t>
  </si>
  <si>
    <t>T.015</t>
  </si>
  <si>
    <t>T.016</t>
  </si>
  <si>
    <t>T.017</t>
  </si>
  <si>
    <t>T.018</t>
  </si>
  <si>
    <t>T.019</t>
  </si>
  <si>
    <t>T.020</t>
  </si>
  <si>
    <t>P.001</t>
  </si>
  <si>
    <t>directie</t>
  </si>
  <si>
    <t>P.002</t>
  </si>
  <si>
    <t>concierge</t>
  </si>
  <si>
    <t>P.003</t>
  </si>
  <si>
    <t>docentenkamer</t>
  </si>
  <si>
    <t>P.004</t>
  </si>
  <si>
    <t>P.005</t>
  </si>
  <si>
    <t>pantry</t>
  </si>
  <si>
    <t>P.007</t>
  </si>
  <si>
    <t>personeel</t>
  </si>
  <si>
    <t>P.008</t>
  </si>
  <si>
    <t>P.009</t>
  </si>
  <si>
    <t>P.010</t>
  </si>
  <si>
    <t>O.001</t>
  </si>
  <si>
    <t>meterkast</t>
  </si>
  <si>
    <t>O.002</t>
  </si>
  <si>
    <t>kleedruimte</t>
  </si>
  <si>
    <t>O.003</t>
  </si>
  <si>
    <t>doucheruimte</t>
  </si>
  <si>
    <t>O.005</t>
  </si>
  <si>
    <t>O.006</t>
  </si>
  <si>
    <t>O.007</t>
  </si>
  <si>
    <t>O.008</t>
  </si>
  <si>
    <t>O.009</t>
  </si>
  <si>
    <t>O.012</t>
  </si>
  <si>
    <t>kluis</t>
  </si>
  <si>
    <t>O.019</t>
  </si>
  <si>
    <t>O.020</t>
  </si>
  <si>
    <t>cv</t>
  </si>
  <si>
    <t>O.027</t>
  </si>
  <si>
    <t>O.028</t>
  </si>
  <si>
    <t>cv/werkkast</t>
  </si>
  <si>
    <t>O.035</t>
  </si>
  <si>
    <t>O.042</t>
  </si>
  <si>
    <t>O.043</t>
  </si>
  <si>
    <t>O.044</t>
  </si>
  <si>
    <t>entresol</t>
  </si>
  <si>
    <t>O.045</t>
  </si>
  <si>
    <t>O.046</t>
  </si>
  <si>
    <t>O.047</t>
  </si>
  <si>
    <t>O.048</t>
  </si>
  <si>
    <t>warmwater</t>
  </si>
  <si>
    <t>O.049</t>
  </si>
  <si>
    <t>O.050</t>
  </si>
  <si>
    <t>O.051</t>
  </si>
  <si>
    <t>O.052</t>
  </si>
  <si>
    <t>O.053</t>
  </si>
  <si>
    <t>O.054</t>
  </si>
  <si>
    <t>O.055</t>
  </si>
  <si>
    <t>O.056</t>
  </si>
  <si>
    <t>O.057</t>
  </si>
  <si>
    <t>O.058</t>
  </si>
  <si>
    <t>overig</t>
  </si>
  <si>
    <t>O.010</t>
  </si>
  <si>
    <t>O.040</t>
  </si>
  <si>
    <t>toestellenberging</t>
  </si>
  <si>
    <t>O.011</t>
  </si>
  <si>
    <t>O.013</t>
  </si>
  <si>
    <t>O.014</t>
  </si>
  <si>
    <t>O.015</t>
  </si>
  <si>
    <t>O.016</t>
  </si>
  <si>
    <t>O.017</t>
  </si>
  <si>
    <t>O.018</t>
  </si>
  <si>
    <t>O.021</t>
  </si>
  <si>
    <t>O.022</t>
  </si>
  <si>
    <t>O.023</t>
  </si>
  <si>
    <t>O.024</t>
  </si>
  <si>
    <t>O.025</t>
  </si>
  <si>
    <t>O.026</t>
  </si>
  <si>
    <t>O.029</t>
  </si>
  <si>
    <t>O.030</t>
  </si>
  <si>
    <t>O.031</t>
  </si>
  <si>
    <t>O.032</t>
  </si>
  <si>
    <t>O.033</t>
  </si>
  <si>
    <t>O.034</t>
  </si>
  <si>
    <t>O.036</t>
  </si>
  <si>
    <t>O.037</t>
  </si>
  <si>
    <t>O.038</t>
  </si>
  <si>
    <t>O.039</t>
  </si>
  <si>
    <t>O.04</t>
  </si>
  <si>
    <t>O.041</t>
  </si>
  <si>
    <t>OBS Het Koningsspil</t>
  </si>
  <si>
    <t>voorruimte</t>
  </si>
  <si>
    <t>toilet 2x</t>
  </si>
  <si>
    <t>toilet docenten</t>
  </si>
  <si>
    <t>kast</t>
  </si>
  <si>
    <t>0.09</t>
  </si>
  <si>
    <t>0.10</t>
  </si>
  <si>
    <t>lokaal 2</t>
  </si>
  <si>
    <t>0.11</t>
  </si>
  <si>
    <t>lokaal 1</t>
  </si>
  <si>
    <t>1.01</t>
  </si>
  <si>
    <t>1.02</t>
  </si>
  <si>
    <t>lokaal 3</t>
  </si>
  <si>
    <t>1.03</t>
  </si>
  <si>
    <t>lokaal 4</t>
  </si>
  <si>
    <t>1.04</t>
  </si>
  <si>
    <t>lokaal 5</t>
  </si>
  <si>
    <t>1.05</t>
  </si>
  <si>
    <t>OBS Meester Haye</t>
  </si>
  <si>
    <t>bgg</t>
  </si>
  <si>
    <t>centrale ruimte</t>
  </si>
  <si>
    <t>groepsruimte</t>
  </si>
  <si>
    <t>multifunctionele ruimte</t>
  </si>
  <si>
    <t>podium/werkruimte</t>
  </si>
  <si>
    <t>teamruimte</t>
  </si>
  <si>
    <t>0.12</t>
  </si>
  <si>
    <t>0.13</t>
  </si>
  <si>
    <t>buffer/wp</t>
  </si>
  <si>
    <t>0.14</t>
  </si>
  <si>
    <t>0.15</t>
  </si>
  <si>
    <t>toilet miva</t>
  </si>
  <si>
    <t>0.16</t>
  </si>
  <si>
    <t>0.17</t>
  </si>
  <si>
    <t>0.18</t>
  </si>
  <si>
    <t>0.19</t>
  </si>
  <si>
    <t>0.20</t>
  </si>
  <si>
    <t>0.21</t>
  </si>
  <si>
    <t>portaal entree</t>
  </si>
  <si>
    <t>0.22</t>
  </si>
  <si>
    <t>0.24</t>
  </si>
  <si>
    <t>0.25</t>
  </si>
  <si>
    <t>0.26</t>
  </si>
  <si>
    <t>0.27</t>
  </si>
  <si>
    <t>garderobe</t>
  </si>
  <si>
    <t>0.28</t>
  </si>
  <si>
    <t>toilet docent</t>
  </si>
  <si>
    <t>0.09a</t>
  </si>
  <si>
    <t>vlizotrap</t>
  </si>
  <si>
    <t>OBS Middelie</t>
  </si>
  <si>
    <t>S1</t>
  </si>
  <si>
    <t>S2</t>
  </si>
  <si>
    <t>L3</t>
  </si>
  <si>
    <t>L4</t>
  </si>
  <si>
    <t>L5</t>
  </si>
  <si>
    <t>S6</t>
  </si>
  <si>
    <t>L8</t>
  </si>
  <si>
    <t>V9</t>
  </si>
  <si>
    <t>B11</t>
  </si>
  <si>
    <t>V13</t>
  </si>
  <si>
    <t>B14</t>
  </si>
  <si>
    <t>V15</t>
  </si>
  <si>
    <t>S16</t>
  </si>
  <si>
    <t>V16</t>
  </si>
  <si>
    <t>V16a</t>
  </si>
  <si>
    <t>S17</t>
  </si>
  <si>
    <t>V18</t>
  </si>
  <si>
    <t>OBS Prinses Beatrix</t>
  </si>
  <si>
    <t>L1</t>
  </si>
  <si>
    <t>L2</t>
  </si>
  <si>
    <t>B005</t>
  </si>
  <si>
    <t>B005a</t>
  </si>
  <si>
    <t>V006</t>
  </si>
  <si>
    <t>V007</t>
  </si>
  <si>
    <t>V008</t>
  </si>
  <si>
    <t>V009</t>
  </si>
  <si>
    <t>S10</t>
  </si>
  <si>
    <t>S11</t>
  </si>
  <si>
    <t>S12</t>
  </si>
  <si>
    <t>OBS 't Tilletje</t>
  </si>
  <si>
    <t>1.06</t>
  </si>
  <si>
    <t>1.07</t>
  </si>
  <si>
    <t>OBS De Bloeiende Perelaar</t>
  </si>
  <si>
    <t>L.01</t>
  </si>
  <si>
    <t>L.02</t>
  </si>
  <si>
    <t>L.03</t>
  </si>
  <si>
    <t>L.11</t>
  </si>
  <si>
    <t>S.01</t>
  </si>
  <si>
    <t>TR.01</t>
  </si>
  <si>
    <t>TR.02</t>
  </si>
  <si>
    <t>TR.03</t>
  </si>
  <si>
    <t>TR.04</t>
  </si>
  <si>
    <t>TR.05</t>
  </si>
  <si>
    <t>TR.06</t>
  </si>
  <si>
    <t>TR.07</t>
  </si>
  <si>
    <t>TR.12</t>
  </si>
  <si>
    <t>liftschacht</t>
  </si>
  <si>
    <t>E.01</t>
  </si>
  <si>
    <t>gezamelijke entree</t>
  </si>
  <si>
    <t>E.02</t>
  </si>
  <si>
    <t>G.01</t>
  </si>
  <si>
    <t>liftportaal</t>
  </si>
  <si>
    <t>G.02</t>
  </si>
  <si>
    <t>G.03</t>
  </si>
  <si>
    <t>G.04</t>
  </si>
  <si>
    <t>G.05</t>
  </si>
  <si>
    <t>A.01</t>
  </si>
  <si>
    <t>T.01</t>
  </si>
  <si>
    <t>T.02</t>
  </si>
  <si>
    <t>T.03</t>
  </si>
  <si>
    <t>T.04</t>
  </si>
  <si>
    <t>T.05</t>
  </si>
  <si>
    <t>P.01</t>
  </si>
  <si>
    <t>P.02</t>
  </si>
  <si>
    <t>P.03</t>
  </si>
  <si>
    <t>P.04</t>
  </si>
  <si>
    <t>ib</t>
  </si>
  <si>
    <t>P.05</t>
  </si>
  <si>
    <t>ict</t>
  </si>
  <si>
    <t>P.06</t>
  </si>
  <si>
    <t>P.07</t>
  </si>
  <si>
    <t>concierge/administratie</t>
  </si>
  <si>
    <t>P.08</t>
  </si>
  <si>
    <t>beheerder</t>
  </si>
  <si>
    <t>O.06</t>
  </si>
  <si>
    <t>gaskast</t>
  </si>
  <si>
    <t>O.07</t>
  </si>
  <si>
    <t>techniek</t>
  </si>
  <si>
    <t>O.08</t>
  </si>
  <si>
    <t>hkl</t>
  </si>
  <si>
    <t>O.09</t>
  </si>
  <si>
    <t>schacht</t>
  </si>
  <si>
    <t>O.10</t>
  </si>
  <si>
    <t>verdeler</t>
  </si>
  <si>
    <t>O.11</t>
  </si>
  <si>
    <t>O.13</t>
  </si>
  <si>
    <t>O.21</t>
  </si>
  <si>
    <t>O.01</t>
  </si>
  <si>
    <t>O.02</t>
  </si>
  <si>
    <t>O.03</t>
  </si>
  <si>
    <t>containerberging</t>
  </si>
  <si>
    <t>O.05</t>
  </si>
  <si>
    <t>L.04</t>
  </si>
  <si>
    <t>L.05</t>
  </si>
  <si>
    <t>L.06</t>
  </si>
  <si>
    <t>L.07</t>
  </si>
  <si>
    <t>H.01</t>
  </si>
  <si>
    <t>TR.08</t>
  </si>
  <si>
    <t>TR.09</t>
  </si>
  <si>
    <t>TR.10</t>
  </si>
  <si>
    <t>TR.11</t>
  </si>
  <si>
    <t>TR.13</t>
  </si>
  <si>
    <t>G.06</t>
  </si>
  <si>
    <t>G.07</t>
  </si>
  <si>
    <t>G.08</t>
  </si>
  <si>
    <t>G.09</t>
  </si>
  <si>
    <t>G.10</t>
  </si>
  <si>
    <t>T.06</t>
  </si>
  <si>
    <t>T.07</t>
  </si>
  <si>
    <t>T.08</t>
  </si>
  <si>
    <t>T.09</t>
  </si>
  <si>
    <t>T.10</t>
  </si>
  <si>
    <t>T.11</t>
  </si>
  <si>
    <t>T.12</t>
  </si>
  <si>
    <t>O.12</t>
  </si>
  <si>
    <t>O.15</t>
  </si>
  <si>
    <t>O.14</t>
  </si>
  <si>
    <t>2e</t>
  </si>
  <si>
    <t>L.08</t>
  </si>
  <si>
    <t>L.09</t>
  </si>
  <si>
    <t>L.10</t>
  </si>
  <si>
    <t>TR.14</t>
  </si>
  <si>
    <t>TR.15</t>
  </si>
  <si>
    <t>TR.16</t>
  </si>
  <si>
    <t>TR.17</t>
  </si>
  <si>
    <t>TR.18</t>
  </si>
  <si>
    <t>G.11</t>
  </si>
  <si>
    <t>G.12</t>
  </si>
  <si>
    <t>G.13</t>
  </si>
  <si>
    <t>T.13</t>
  </si>
  <si>
    <t>T.14</t>
  </si>
  <si>
    <t>T.15</t>
  </si>
  <si>
    <t>T.16</t>
  </si>
  <si>
    <t>O.16</t>
  </si>
  <si>
    <t>lbk binnen</t>
  </si>
  <si>
    <t>O.20</t>
  </si>
  <si>
    <t>stookruimte</t>
  </si>
  <si>
    <t>O.17</t>
  </si>
  <si>
    <t>O.18</t>
  </si>
  <si>
    <t>O.19</t>
  </si>
  <si>
    <t>leslokaal noodlokaal</t>
  </si>
  <si>
    <t>entrée</t>
  </si>
  <si>
    <t>3 toiletten noodlokaal</t>
  </si>
  <si>
    <t>H.001</t>
  </si>
  <si>
    <t>hal</t>
  </si>
  <si>
    <t>OBS Gebouw Noord</t>
  </si>
  <si>
    <t>congierge</t>
  </si>
  <si>
    <t>teamkamer</t>
  </si>
  <si>
    <t>kantoor forte</t>
  </si>
  <si>
    <t>wasruimte</t>
  </si>
  <si>
    <t>miva toilet</t>
  </si>
  <si>
    <t>slaapkamer</t>
  </si>
  <si>
    <t>administratie</t>
  </si>
  <si>
    <t>1.04a</t>
  </si>
  <si>
    <t>repro</t>
  </si>
  <si>
    <t>1.08</t>
  </si>
  <si>
    <t>1.09</t>
  </si>
  <si>
    <t>1.10</t>
  </si>
  <si>
    <t>1.11</t>
  </si>
  <si>
    <t>1.12</t>
  </si>
  <si>
    <t>1.13</t>
  </si>
  <si>
    <t>1.14</t>
  </si>
  <si>
    <t>lokaal</t>
  </si>
  <si>
    <t>1.15</t>
  </si>
  <si>
    <t>1.16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</si>
  <si>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</si>
  <si>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</si>
  <si>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</si>
  <si>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</si>
  <si>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</si>
  <si>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</si>
  <si>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</si>
  <si>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</si>
  <si>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</si>
  <si>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</si>
  <si>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Martin Luther Kingschool</t>
  </si>
  <si>
    <t>V0.12</t>
  </si>
  <si>
    <t>V0.13</t>
  </si>
  <si>
    <t>V0.14</t>
  </si>
  <si>
    <t>werkruimte</t>
  </si>
  <si>
    <t>V0.15</t>
  </si>
  <si>
    <t>V0.16</t>
  </si>
  <si>
    <t>V0.17</t>
  </si>
  <si>
    <t>S0.16</t>
  </si>
  <si>
    <t>S0.17</t>
  </si>
  <si>
    <t>S0.18</t>
  </si>
  <si>
    <t>verschoonruimte</t>
  </si>
  <si>
    <t>S0.15</t>
  </si>
  <si>
    <t>V0.18</t>
  </si>
  <si>
    <t>V0.09</t>
  </si>
  <si>
    <t>V0.11</t>
  </si>
  <si>
    <t>V0.10</t>
  </si>
  <si>
    <t>V0.01</t>
  </si>
  <si>
    <t>V0.07</t>
  </si>
  <si>
    <t>V0.03</t>
  </si>
  <si>
    <t>kantoor directie</t>
  </si>
  <si>
    <t>S0.29</t>
  </si>
  <si>
    <t>mrt</t>
  </si>
  <si>
    <t>S0.19</t>
  </si>
  <si>
    <t>S0.20</t>
  </si>
  <si>
    <t>S0.14</t>
  </si>
  <si>
    <t>docent</t>
  </si>
  <si>
    <t>S0.13</t>
  </si>
  <si>
    <t>S0.12</t>
  </si>
  <si>
    <t>S0.18a</t>
  </si>
  <si>
    <t>S0.10</t>
  </si>
  <si>
    <t>S0.11</t>
  </si>
  <si>
    <t>V0.04</t>
  </si>
  <si>
    <t>technieklokaal</t>
  </si>
  <si>
    <t>V0.05A</t>
  </si>
  <si>
    <t>V0.05B</t>
  </si>
  <si>
    <t>V0.06A</t>
  </si>
  <si>
    <t>V0.06B</t>
  </si>
  <si>
    <t>D0.06</t>
  </si>
  <si>
    <t>V0.08</t>
  </si>
  <si>
    <t>S0.31</t>
  </si>
  <si>
    <t>S0.30</t>
  </si>
  <si>
    <t>nis</t>
  </si>
  <si>
    <t>D0.09</t>
  </si>
  <si>
    <t>D0.14</t>
  </si>
  <si>
    <t>D0.11</t>
  </si>
  <si>
    <t>D0.12</t>
  </si>
  <si>
    <t>verzorging</t>
  </si>
  <si>
    <t>D0.07</t>
  </si>
  <si>
    <t>D0.15</t>
  </si>
  <si>
    <t>D0.05</t>
  </si>
  <si>
    <t>groep dagbesteding</t>
  </si>
  <si>
    <t>D0.02</t>
  </si>
  <si>
    <t>D0.03</t>
  </si>
  <si>
    <t>D0.04</t>
  </si>
  <si>
    <t>D0.01</t>
  </si>
  <si>
    <t>D0.17</t>
  </si>
  <si>
    <t>D0.16</t>
  </si>
  <si>
    <t>S0.04</t>
  </si>
  <si>
    <t>S0.05</t>
  </si>
  <si>
    <t>D0.10</t>
  </si>
  <si>
    <t>S0.07</t>
  </si>
  <si>
    <t>S0.03</t>
  </si>
  <si>
    <t>S0.09</t>
  </si>
  <si>
    <t>archief</t>
  </si>
  <si>
    <t>S0.08</t>
  </si>
  <si>
    <t>S0.06</t>
  </si>
  <si>
    <t>S0.02</t>
  </si>
  <si>
    <t>S0.01</t>
  </si>
  <si>
    <t>S0.27B</t>
  </si>
  <si>
    <t>S0.28</t>
  </si>
  <si>
    <t>congiërge</t>
  </si>
  <si>
    <t>S0.21</t>
  </si>
  <si>
    <t>S0.22</t>
  </si>
  <si>
    <t>S0.23</t>
  </si>
  <si>
    <t>S0.24</t>
  </si>
  <si>
    <t>S0.25</t>
  </si>
  <si>
    <t>S0.26</t>
  </si>
  <si>
    <t>S0.27A</t>
  </si>
  <si>
    <t>V1.09</t>
  </si>
  <si>
    <t>V1.10</t>
  </si>
  <si>
    <t>V1.11</t>
  </si>
  <si>
    <t>V1.12</t>
  </si>
  <si>
    <t>V1.13</t>
  </si>
  <si>
    <t>V1.08</t>
  </si>
  <si>
    <t>V1.01</t>
  </si>
  <si>
    <t>V1.22</t>
  </si>
  <si>
    <t>V1.21</t>
  </si>
  <si>
    <t>lift schacht</t>
  </si>
  <si>
    <t>V1.20</t>
  </si>
  <si>
    <t>V1.07</t>
  </si>
  <si>
    <t>V1.06</t>
  </si>
  <si>
    <t>V1.14</t>
  </si>
  <si>
    <t>V1.15</t>
  </si>
  <si>
    <t>trappenhuis buiten entree)</t>
  </si>
  <si>
    <t>V1.16</t>
  </si>
  <si>
    <t>V1.18</t>
  </si>
  <si>
    <t>V1.17</t>
  </si>
  <si>
    <t>V1.19</t>
  </si>
  <si>
    <t>V1.02</t>
  </si>
  <si>
    <t>V1.03</t>
  </si>
  <si>
    <t>V1.05</t>
  </si>
  <si>
    <t>V1.24</t>
  </si>
  <si>
    <t>instalaties</t>
  </si>
  <si>
    <t>Martin Luther Kingschool bijgebouw</t>
  </si>
  <si>
    <t>OBS 't Carrousel</t>
  </si>
  <si>
    <t>speelhal</t>
  </si>
  <si>
    <t>handvaardig</t>
  </si>
  <si>
    <t>G.004</t>
  </si>
  <si>
    <t>A.001</t>
  </si>
  <si>
    <t>A.002</t>
  </si>
  <si>
    <t>toiletten</t>
  </si>
  <si>
    <t>P.101</t>
  </si>
  <si>
    <t>server</t>
  </si>
  <si>
    <t>O.004</t>
  </si>
  <si>
    <t>stadsverwarming</t>
  </si>
  <si>
    <t>O.101</t>
  </si>
  <si>
    <t>O.102</t>
  </si>
  <si>
    <t>lino</t>
  </si>
  <si>
    <t>Sportvloer</t>
  </si>
  <si>
    <t>Hout</t>
  </si>
  <si>
    <t>inloop/coral</t>
  </si>
  <si>
    <t>Lino</t>
  </si>
  <si>
    <t>Steen</t>
  </si>
  <si>
    <t>Nic. Cromhoutlaan 2</t>
  </si>
  <si>
    <t>Middenbeemster</t>
  </si>
  <si>
    <t>Seevancksweg 93</t>
  </si>
  <si>
    <t>Oosthuizen</t>
  </si>
  <si>
    <t>Beets 52</t>
  </si>
  <si>
    <t>Beets</t>
  </si>
  <si>
    <t>Middelie 92</t>
  </si>
  <si>
    <t>Middelie</t>
  </si>
  <si>
    <t>Kwadijk 92</t>
  </si>
  <si>
    <t>Kwadijk</t>
  </si>
  <si>
    <t>Warder 126-128</t>
  </si>
  <si>
    <t>Warder</t>
  </si>
  <si>
    <t>Middenpad 1</t>
  </si>
  <si>
    <t>Zuidoost Beemster</t>
  </si>
  <si>
    <t>Dr. J.M. den Uyllaan 10-12</t>
  </si>
  <si>
    <t>Purmerend</t>
  </si>
  <si>
    <t>Flevostraat 2</t>
  </si>
  <si>
    <t>aula, gemeenschappelijke ruimte, bibliotheek</t>
  </si>
  <si>
    <t>OBS De Weidevogels</t>
  </si>
  <si>
    <t>handvaardigheid</t>
  </si>
  <si>
    <t>L.102</t>
  </si>
  <si>
    <t>L.103</t>
  </si>
  <si>
    <t>L.104</t>
  </si>
  <si>
    <t>L.105</t>
  </si>
  <si>
    <t>L.106</t>
  </si>
  <si>
    <t>L.107</t>
  </si>
  <si>
    <t>L.108</t>
  </si>
  <si>
    <t>G.101</t>
  </si>
  <si>
    <t>G.102</t>
  </si>
  <si>
    <t>G.103</t>
  </si>
  <si>
    <t>G.104</t>
  </si>
  <si>
    <t>G.105</t>
  </si>
  <si>
    <t>T.101</t>
  </si>
  <si>
    <t>T.102</t>
  </si>
  <si>
    <t>T.103</t>
  </si>
  <si>
    <t>T.104</t>
  </si>
  <si>
    <t>T.105</t>
  </si>
  <si>
    <t>T.106</t>
  </si>
  <si>
    <t>T.107</t>
  </si>
  <si>
    <t>P.102</t>
  </si>
  <si>
    <t>P.103</t>
  </si>
  <si>
    <t>P.105</t>
  </si>
  <si>
    <t>P.107</t>
  </si>
  <si>
    <t>O.103</t>
  </si>
  <si>
    <t>P.104</t>
  </si>
  <si>
    <t>P.106</t>
  </si>
  <si>
    <t>P.108</t>
  </si>
  <si>
    <t>A.02</t>
  </si>
  <si>
    <t>A.03</t>
  </si>
  <si>
    <t>A.04</t>
  </si>
  <si>
    <t>A.04a</t>
  </si>
  <si>
    <t>A.05</t>
  </si>
  <si>
    <t>A.06</t>
  </si>
  <si>
    <t>A.101</t>
  </si>
  <si>
    <t>gemeenschappelijke ruimte</t>
  </si>
  <si>
    <t>G.106</t>
  </si>
  <si>
    <t>A.09</t>
  </si>
  <si>
    <t>A.10</t>
  </si>
  <si>
    <t>OBS De Weide dependance</t>
  </si>
  <si>
    <t>entre-gang</t>
  </si>
  <si>
    <t>Loirestraat 11</t>
  </si>
  <si>
    <t>KDV De Vlindertuin</t>
  </si>
  <si>
    <t>OBS H.M. van Randwijk</t>
  </si>
  <si>
    <t>Gruttostraat 3</t>
  </si>
  <si>
    <t>A0.01</t>
  </si>
  <si>
    <t>A0.02</t>
  </si>
  <si>
    <t>A0.0201</t>
  </si>
  <si>
    <t>A0.03</t>
  </si>
  <si>
    <t>A0.04</t>
  </si>
  <si>
    <t>A0.05</t>
  </si>
  <si>
    <t>A0.06</t>
  </si>
  <si>
    <t>A0.07</t>
  </si>
  <si>
    <t>A0.08</t>
  </si>
  <si>
    <t>A0.09</t>
  </si>
  <si>
    <t>A0.10</t>
  </si>
  <si>
    <t>A0.11</t>
  </si>
  <si>
    <t>A0.12</t>
  </si>
  <si>
    <t>A0.13</t>
  </si>
  <si>
    <t>A0.14</t>
  </si>
  <si>
    <t>A0.15</t>
  </si>
  <si>
    <t>A0.16</t>
  </si>
  <si>
    <t>A0.17</t>
  </si>
  <si>
    <t>A0.18</t>
  </si>
  <si>
    <t>A0.19</t>
  </si>
  <si>
    <t>A0.20</t>
  </si>
  <si>
    <t>A0.21</t>
  </si>
  <si>
    <t>A0.22</t>
  </si>
  <si>
    <t>A0.23</t>
  </si>
  <si>
    <t>A0.25</t>
  </si>
  <si>
    <t>A0.26</t>
  </si>
  <si>
    <t>A0.27</t>
  </si>
  <si>
    <t>A0.28</t>
  </si>
  <si>
    <t>A0.29</t>
  </si>
  <si>
    <t>A0.30</t>
  </si>
  <si>
    <t>A0.31</t>
  </si>
  <si>
    <t>A0.32</t>
  </si>
  <si>
    <t>A0.33</t>
  </si>
  <si>
    <t>A0.34</t>
  </si>
  <si>
    <t>A0.35</t>
  </si>
  <si>
    <t>A0.36</t>
  </si>
  <si>
    <t>A0.37</t>
  </si>
  <si>
    <t>A0.38</t>
  </si>
  <si>
    <t>A0.39</t>
  </si>
  <si>
    <t>A0.40</t>
  </si>
  <si>
    <t>A0.41</t>
  </si>
  <si>
    <t>A0.42</t>
  </si>
  <si>
    <t>A0.43</t>
  </si>
  <si>
    <t>A0.44</t>
  </si>
  <si>
    <t>A0.45</t>
  </si>
  <si>
    <t>A0.46</t>
  </si>
  <si>
    <t>A1.01</t>
  </si>
  <si>
    <t>A1.02</t>
  </si>
  <si>
    <t>A1.03</t>
  </si>
  <si>
    <t>A1.04</t>
  </si>
  <si>
    <t>A1.05</t>
  </si>
  <si>
    <t>A1.06</t>
  </si>
  <si>
    <t>A1.07</t>
  </si>
  <si>
    <t>A1.08</t>
  </si>
  <si>
    <t>A1.09</t>
  </si>
  <si>
    <t>A1.10</t>
  </si>
  <si>
    <t>A1.11</t>
  </si>
  <si>
    <t>A1.11a</t>
  </si>
  <si>
    <t>A1.12</t>
  </si>
  <si>
    <t>A1.13</t>
  </si>
  <si>
    <t>A1.14</t>
  </si>
  <si>
    <t>A1.15</t>
  </si>
  <si>
    <t>A1.16</t>
  </si>
  <si>
    <t>A1.17</t>
  </si>
  <si>
    <t>A1.18</t>
  </si>
  <si>
    <t>A1.19</t>
  </si>
  <si>
    <t>A1.20</t>
  </si>
  <si>
    <t>A1.21</t>
  </si>
  <si>
    <t>A1.22</t>
  </si>
  <si>
    <t>A1.23</t>
  </si>
  <si>
    <t>B0.01</t>
  </si>
  <si>
    <t>B0.02</t>
  </si>
  <si>
    <t>B0.03</t>
  </si>
  <si>
    <t>B0.04</t>
  </si>
  <si>
    <t>B0.05</t>
  </si>
  <si>
    <t>B0.06</t>
  </si>
  <si>
    <t>B0.07</t>
  </si>
  <si>
    <t>B0.08</t>
  </si>
  <si>
    <t>B0.09</t>
  </si>
  <si>
    <t>B0.10</t>
  </si>
  <si>
    <t>B0.11</t>
  </si>
  <si>
    <t>B0.12</t>
  </si>
  <si>
    <t>B0.13</t>
  </si>
  <si>
    <t>B0.14</t>
  </si>
  <si>
    <t>B1.01</t>
  </si>
  <si>
    <t xml:space="preserve">B1.02a </t>
  </si>
  <si>
    <t>B1.02b</t>
  </si>
  <si>
    <t>meter- water en gaskast</t>
  </si>
  <si>
    <t>tegel</t>
  </si>
  <si>
    <t>Verklaring :</t>
  </si>
  <si>
    <t>BSO = Buitenschoolse opvang</t>
  </si>
  <si>
    <t>VSO = Voorschoolse Opvang</t>
  </si>
  <si>
    <t>NSO = Naschoolse Opvang</t>
  </si>
  <si>
    <t>VVE  = Voor- en Vroegschoolse Educatie</t>
  </si>
  <si>
    <t>VKO = Voorschoolse Kinder opvang</t>
  </si>
  <si>
    <t>PSZ = Peuterspeelzaal</t>
  </si>
  <si>
    <t>KDV = Kinderdagverblijf</t>
  </si>
  <si>
    <t>4 x per week - 52 weken</t>
  </si>
  <si>
    <t>1 x per week 52 weken</t>
  </si>
  <si>
    <t>speellokaal (berging)</t>
  </si>
  <si>
    <t>OBS Bets Frijlingschool</t>
  </si>
  <si>
    <t>gas</t>
  </si>
  <si>
    <t>to ruimte</t>
  </si>
  <si>
    <t>werkplek</t>
  </si>
  <si>
    <t>schoolarts</t>
  </si>
  <si>
    <t>P.006</t>
  </si>
  <si>
    <t>lerarenkamer</t>
  </si>
  <si>
    <t>conciërge</t>
  </si>
  <si>
    <t>therapieruimte</t>
  </si>
  <si>
    <t>T0.12</t>
  </si>
  <si>
    <t>Sportlaan 153</t>
  </si>
  <si>
    <t>B.11</t>
  </si>
  <si>
    <t>B.12</t>
  </si>
  <si>
    <t>C.01</t>
  </si>
  <si>
    <t>C.02</t>
  </si>
  <si>
    <t>C.03</t>
  </si>
  <si>
    <t>C.04</t>
  </si>
  <si>
    <t>C.05</t>
  </si>
  <si>
    <t>C.06</t>
  </si>
  <si>
    <t>C.07</t>
  </si>
  <si>
    <t>C.08</t>
  </si>
  <si>
    <t>C.09</t>
  </si>
  <si>
    <t>C.10</t>
  </si>
  <si>
    <t>C.11</t>
  </si>
  <si>
    <t>C.12</t>
  </si>
  <si>
    <t>C.13</t>
  </si>
  <si>
    <t>C.14</t>
  </si>
  <si>
    <t>C.15</t>
  </si>
  <si>
    <t>C.16</t>
  </si>
  <si>
    <t>C.17</t>
  </si>
  <si>
    <t>centrale hal</t>
  </si>
  <si>
    <t>speelzaal</t>
  </si>
  <si>
    <t>podium</t>
  </si>
  <si>
    <t>technische ruimte</t>
  </si>
  <si>
    <t>sanitair</t>
  </si>
  <si>
    <t>Periodiek</t>
  </si>
  <si>
    <t>210 keer per jaar +  5 dagen Herfst en 5 dagen voorjaarvakantie</t>
  </si>
  <si>
    <t>210 keer per jaar</t>
  </si>
  <si>
    <t>noodlokaal 1e</t>
  </si>
  <si>
    <t>noodlokaal bgg</t>
  </si>
  <si>
    <t>hal bso</t>
  </si>
  <si>
    <t>lokaal bso</t>
  </si>
  <si>
    <t>sanitair bso</t>
  </si>
  <si>
    <t>lokaal (voorheen gymzaal)</t>
  </si>
  <si>
    <t>keuken bso</t>
  </si>
  <si>
    <t>printer</t>
  </si>
  <si>
    <t>hal keuken</t>
  </si>
  <si>
    <t>handenarbeid</t>
  </si>
  <si>
    <t>docentenruimte</t>
  </si>
  <si>
    <t>gem. ruimte</t>
  </si>
  <si>
    <t>sanitair kdv</t>
  </si>
  <si>
    <t>entrée kdv</t>
  </si>
  <si>
    <t>lokaal kdv</t>
  </si>
  <si>
    <t>hal entree</t>
  </si>
  <si>
    <t>hal (pc)</t>
  </si>
  <si>
    <t>vso onderbouw</t>
  </si>
  <si>
    <t>so auti</t>
  </si>
  <si>
    <t>ir</t>
  </si>
  <si>
    <t>so</t>
  </si>
  <si>
    <t>so lf</t>
  </si>
  <si>
    <t>vso auti</t>
  </si>
  <si>
    <t>verschonen</t>
  </si>
  <si>
    <t>speelgang</t>
  </si>
  <si>
    <t>bergruimte</t>
  </si>
  <si>
    <t>meterkast/buggy's</t>
  </si>
  <si>
    <t>slaapruimte</t>
  </si>
  <si>
    <t>toiletruimte personeel</t>
  </si>
  <si>
    <t>speelzaal / aula bso</t>
  </si>
  <si>
    <t>voorraadkast</t>
  </si>
  <si>
    <t>directiekamer 1</t>
  </si>
  <si>
    <t>directiekamer 2</t>
  </si>
  <si>
    <t>toiletgroep</t>
  </si>
  <si>
    <t>toiletgroep bso</t>
  </si>
  <si>
    <t>bibliotheek / mediatheek</t>
  </si>
  <si>
    <t>groepsruimte / bso</t>
  </si>
  <si>
    <t>was en droogruimte</t>
  </si>
  <si>
    <t>installatieruimte 1</t>
  </si>
  <si>
    <t>slaapruimte 1</t>
  </si>
  <si>
    <t>slaapruimte 2</t>
  </si>
  <si>
    <t>reproruimte</t>
  </si>
  <si>
    <t>overloop</t>
  </si>
  <si>
    <t>lokaal boven gymzaal</t>
  </si>
  <si>
    <t>handvaardigheidslokaal bso</t>
  </si>
  <si>
    <t>ib0ruimte 1</t>
  </si>
  <si>
    <t>ib0ruimte 2</t>
  </si>
  <si>
    <t>personeelskamer</t>
  </si>
  <si>
    <t>werkkamer divers</t>
  </si>
  <si>
    <t>fietsenberging</t>
  </si>
  <si>
    <t>douche</t>
  </si>
  <si>
    <t>docent / ehbo</t>
  </si>
  <si>
    <t>urinoir</t>
  </si>
  <si>
    <t>tribune</t>
  </si>
  <si>
    <t>installatieruimte 2</t>
  </si>
  <si>
    <t>kleed- douche ruimte</t>
  </si>
  <si>
    <t>Stichting Opspoor</t>
  </si>
  <si>
    <t>VSO-NSO De Loeiende Koe</t>
  </si>
  <si>
    <t>BSO "Berend Botje"</t>
  </si>
  <si>
    <t>BSO 't Tilletje</t>
  </si>
  <si>
    <t>in gebruik als leslokaal</t>
  </si>
  <si>
    <t>KDV '' Tilletje</t>
  </si>
  <si>
    <t>KDV '' Tilletje inclusief houten trap</t>
  </si>
  <si>
    <t>inclusief houten trap</t>
  </si>
  <si>
    <t>Elke vrijdag</t>
  </si>
  <si>
    <t>Zie opm. Bijlage D Gebouw gebonden bijzonderheden</t>
  </si>
  <si>
    <t>Peridiek vervalt, uren inzetten andere ruimten</t>
  </si>
  <si>
    <t>BSO</t>
  </si>
  <si>
    <t>Gebruik SKOP</t>
  </si>
  <si>
    <t>BSO "De Grote Grutto"  (4 x per week in de vakanties)</t>
  </si>
  <si>
    <t>BSO "De Grote Grutto" woensadg n.v.t.</t>
  </si>
  <si>
    <t>St. Sebastianus</t>
  </si>
  <si>
    <t>Bibliotheek</t>
  </si>
  <si>
    <t>KDV eigen schoonmaak</t>
  </si>
  <si>
    <t>Gemeente gymzaaal</t>
  </si>
  <si>
    <t>: afkortingen voor ruimtecategorieën bij toepassing van VSR-kwaliteitsmetingen V=verkeersruimten, S=Sanitaire ruimten, B=Bureaukamer, L=Leslokalen en Sp=Gym- sportzaal</t>
  </si>
  <si>
    <t>BSO "De Grote Grutto" woensdag n.v.t.</t>
  </si>
  <si>
    <t>Gebruik PSZ</t>
  </si>
  <si>
    <t>NA GOEDKEURING INVESTERING MACHINEKOSTEN (BLAD 1.6-MACHINE-INVESTERINGSKOSTEN)</t>
  </si>
  <si>
    <t>Perceel 1 totalen</t>
  </si>
  <si>
    <r>
      <t xml:space="preserve">Zie voor handeling </t>
    </r>
    <r>
      <rPr>
        <sz val="11"/>
        <color rgb="FF424242"/>
        <rFont val="Avenir Black Oblique"/>
      </rPr>
      <t>'Bijlage D, tabblad aanwiijzingen'</t>
    </r>
  </si>
  <si>
    <t xml:space="preserve">Prijsvorming dieptereiniging keuken </t>
  </si>
  <si>
    <t>Martin Luther Kingschool, Dr. J.M. den Uyllaan 10-12 te Purmerend</t>
  </si>
  <si>
    <t>Ruimte</t>
  </si>
  <si>
    <t>Vloer soort</t>
  </si>
  <si>
    <t>M2</t>
  </si>
  <si>
    <t>Uren per dag</t>
  </si>
  <si>
    <t>Tarief</t>
  </si>
  <si>
    <t>Kosten per jaar</t>
  </si>
  <si>
    <t>V0.12 Keuken</t>
  </si>
  <si>
    <t>In Bijlage E Dieptereiniging keuken zijn de reinheidseisen weergegeven.</t>
  </si>
  <si>
    <t>2027 V1</t>
  </si>
  <si>
    <t>1501-102-2026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</si>
</sst>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_-[$€-413]\ * #,##0.00_-;_-[$€-413]\ * #,##0.00\-;_-[$€-413]\ * &quot;-&quot;??_-;_-@_-"/>
    <numFmt numFmtId="191" formatCode="[$-413]d/mmm/yy;@"/>
    <numFmt numFmtId="192" formatCode="dd/mmmm/yyyy"/>
    <numFmt numFmtId="193" formatCode="[$-413]dd/mmm/yy;@"/>
    <numFmt numFmtId="194" formatCode="&quot;fl&quot;\ #,##0_-;[Red]&quot;fl&quot;\ #,##0\-"/>
    <numFmt numFmtId="195" formatCode="_-[$€]\ * #,##0.00_-;_-[$€]\ * #,##0.00\-;_-[$€]\ * &quot;-&quot;??_-;_-@_-"/>
    <numFmt numFmtId="196" formatCode="_([$€]\ * #,##0.00_);_([$€]\ * \(#,##0.00\);_([$€]\ * &quot;-&quot;??_);_(@_)"/>
    <numFmt numFmtId="197" formatCode="_-&quot;fl&quot;\ * #,##0.00_-;_-&quot;fl&quot;\ * #,##0.00\-;_-&quot;fl&quot;\ * &quot;-&quot;??_-;_-@_-"/>
    <numFmt numFmtId="198" formatCode="_ [$€-413]\ * #,##0.00_ ;_ [$€-413]\ * \-#,##0.00_ ;_ [$€-413]\ * &quot;-&quot;??_ ;_ @_ "/>
    <numFmt numFmtId="199" formatCode="00"/>
    <numFmt numFmtId="200" formatCode="yyyy/mm/dd;@"/>
    <numFmt numFmtId="201" formatCode="0\ &quot;x jaar&quot;"/>
    <numFmt numFmtId="202" formatCode="0.0000000%"/>
  </numFmts>
  <fonts count="154">
    <font>
      <sz val="10"/>
      <name val="MS Sans Serif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2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theme="2" tint="0.79998168889431442"/>
      <name val="Verdana"/>
      <family val="2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sz val="12"/>
      <color rgb="FF000000"/>
      <name val="Avenir Black"/>
      <family val="2"/>
    </font>
    <font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sz val="10"/>
      <color rgb="FF424242"/>
      <name val="Avenir Book"/>
      <family val="2"/>
    </font>
    <font>
      <b/>
      <sz val="10"/>
      <color indexed="9"/>
      <name val="Avenir Book"/>
      <family val="2"/>
    </font>
    <font>
      <b/>
      <sz val="14"/>
      <color indexed="63"/>
      <name val="Avenir Heavy"/>
      <family val="2"/>
    </font>
    <font>
      <sz val="10"/>
      <color indexed="63"/>
      <name val="Avenir Black"/>
      <family val="2"/>
    </font>
    <font>
      <sz val="11"/>
      <color rgb="FF424242"/>
      <name val="Avenir Black Oblique"/>
    </font>
    <font>
      <b/>
      <sz val="12"/>
      <color theme="0"/>
      <name val="Avenir Heavy"/>
      <family val="2"/>
    </font>
    <font>
      <sz val="10"/>
      <color rgb="FFFCFDF9"/>
      <name val="Avenir Book"/>
      <family val="2"/>
    </font>
    <font>
      <sz val="10"/>
      <color rgb="FFFCFDF9"/>
      <name val="Avenir Heavy"/>
      <family val="2"/>
    </font>
    <font>
      <b/>
      <sz val="10"/>
      <color rgb="FFFCFDF9"/>
      <name val="Avenir Book"/>
      <family val="2"/>
    </font>
    <font>
      <b/>
      <sz val="10"/>
      <color rgb="FFFCFDF9"/>
      <name val="Avenir Heavy"/>
      <family val="2"/>
    </font>
    <font>
      <sz val="10"/>
      <color theme="0"/>
      <name val="Avenir Black"/>
      <family val="2"/>
    </font>
    <font>
      <sz val="10"/>
      <color theme="1"/>
      <name val="MS Sans Serif"/>
      <family val="2"/>
    </font>
    <font>
      <sz val="10"/>
      <color indexed="63"/>
      <name val="MS Sans Serif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7A800"/>
        <bgColor indexed="64"/>
      </patternFill>
    </fill>
    <fill>
      <patternFill patternType="solid">
        <fgColor rgb="FF4451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/>
      <diagonal/>
    </border>
    <border>
      <left/>
      <right/>
      <top style="double">
        <color theme="0" tint="-0.34998626667073579"/>
      </top>
      <bottom/>
      <diagonal/>
    </border>
    <border>
      <left/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double">
        <color rgb="FFC4BA47"/>
      </left>
      <right/>
      <top style="double">
        <color rgb="FFC4BA47"/>
      </top>
      <bottom/>
      <diagonal/>
    </border>
    <border>
      <left/>
      <right style="double">
        <color rgb="FFC4BA47"/>
      </right>
      <top style="double">
        <color rgb="FFC4BA47"/>
      </top>
      <bottom/>
      <diagonal/>
    </border>
    <border>
      <left style="double">
        <color rgb="FFC4BA47"/>
      </left>
      <right/>
      <top/>
      <bottom/>
      <diagonal/>
    </border>
    <border>
      <left/>
      <right style="double">
        <color rgb="FFC4BA47"/>
      </right>
      <top/>
      <bottom/>
      <diagonal/>
    </border>
    <border>
      <left style="double">
        <color rgb="FFC4BA47"/>
      </left>
      <right/>
      <top/>
      <bottom style="double">
        <color rgb="FFC4BA47"/>
      </bottom>
      <diagonal/>
    </border>
    <border>
      <left/>
      <right style="double">
        <color rgb="FFC4BA47"/>
      </right>
      <top/>
      <bottom style="double">
        <color rgb="FFC4BA47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double">
        <color auto="1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333">
    <xf numFmtId="0" fontId="0" fillId="0" borderId="0"/>
    <xf numFmtId="0" fontId="21" fillId="3" borderId="1" applyNumberFormat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4" fillId="0" borderId="0"/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166" fontId="4" fillId="0" borderId="0" applyFont="0" applyFill="0" applyBorder="0" applyAlignment="0" applyProtection="0"/>
    <xf numFmtId="0" fontId="24" fillId="6" borderId="0"/>
    <xf numFmtId="166" fontId="25" fillId="0" borderId="0">
      <alignment horizontal="center" vertical="center" textRotation="90" wrapText="1"/>
    </xf>
    <xf numFmtId="0" fontId="26" fillId="5" borderId="3"/>
    <xf numFmtId="170" fontId="14" fillId="0" borderId="0"/>
    <xf numFmtId="0" fontId="27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26" fillId="7" borderId="4" applyNumberFormat="0" applyFont="0" applyBorder="0">
      <alignment horizontal="center"/>
    </xf>
    <xf numFmtId="0" fontId="5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172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3" borderId="0" applyNumberFormat="0" applyBorder="0" applyAlignment="0" applyProtection="0"/>
    <xf numFmtId="0" fontId="21" fillId="3" borderId="1" applyNumberFormat="0" applyAlignment="0" applyProtection="0"/>
    <xf numFmtId="0" fontId="21" fillId="29" borderId="1" applyNumberFormat="0" applyAlignment="0" applyProtection="0"/>
    <xf numFmtId="0" fontId="42" fillId="30" borderId="22" applyNumberFormat="0" applyAlignment="0" applyProtection="0"/>
    <xf numFmtId="38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30" borderId="22" applyNumberFormat="0" applyAlignment="0" applyProtection="0"/>
    <xf numFmtId="194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" borderId="1" applyNumberFormat="0" applyAlignment="0" applyProtection="0"/>
    <xf numFmtId="0" fontId="50" fillId="16" borderId="1" applyNumberFormat="0" applyAlignment="0" applyProtection="0"/>
    <xf numFmtId="166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26" applyNumberFormat="0" applyFill="0" applyAlignment="0" applyProtection="0"/>
    <xf numFmtId="0" fontId="52" fillId="0" borderId="24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0" borderId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4" fillId="31" borderId="28" applyNumberFormat="0" applyFont="0" applyAlignment="0" applyProtection="0"/>
    <xf numFmtId="0" fontId="7" fillId="31" borderId="28" applyNumberFormat="0" applyFont="0" applyAlignment="0" applyProtection="0"/>
    <xf numFmtId="0" fontId="41" fillId="13" borderId="0" applyNumberFormat="0" applyBorder="0" applyAlignment="0" applyProtection="0"/>
    <xf numFmtId="0" fontId="54" fillId="29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29" fillId="0" borderId="30" applyNumberFormat="0" applyFill="0" applyAlignment="0" applyProtection="0"/>
    <xf numFmtId="0" fontId="54" fillId="3" borderId="29" applyNumberFormat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4" fillId="0" borderId="0"/>
    <xf numFmtId="0" fontId="58" fillId="0" borderId="0"/>
    <xf numFmtId="0" fontId="59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1" fillId="0" borderId="0"/>
  </cellStyleXfs>
  <cellXfs count="841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8" fillId="0" borderId="0" xfId="19" applyFont="1" applyAlignment="1">
      <alignment vertical="center"/>
    </xf>
    <xf numFmtId="184" fontId="18" fillId="0" borderId="0" xfId="19" applyNumberFormat="1" applyFont="1" applyAlignment="1">
      <alignment vertical="center"/>
    </xf>
    <xf numFmtId="43" fontId="18" fillId="0" borderId="0" xfId="19" applyNumberFormat="1" applyFont="1" applyAlignment="1">
      <alignment vertical="center"/>
    </xf>
    <xf numFmtId="0" fontId="33" fillId="0" borderId="0" xfId="19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quotePrefix="1" applyFont="1" applyAlignment="1">
      <alignment vertical="center"/>
    </xf>
    <xf numFmtId="2" fontId="36" fillId="10" borderId="0" xfId="0" applyNumberFormat="1" applyFont="1" applyFill="1" applyAlignment="1">
      <alignment horizontal="center" vertical="center" wrapText="1"/>
    </xf>
    <xf numFmtId="188" fontId="18" fillId="0" borderId="9" xfId="0" applyNumberFormat="1" applyFont="1" applyBorder="1" applyAlignment="1">
      <alignment vertical="center"/>
    </xf>
    <xf numFmtId="191" fontId="18" fillId="0" borderId="9" xfId="0" applyNumberFormat="1" applyFont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193" fontId="18" fillId="0" borderId="10" xfId="0" applyNumberFormat="1" applyFont="1" applyBorder="1" applyAlignment="1">
      <alignment horizontal="center" vertical="center"/>
    </xf>
    <xf numFmtId="190" fontId="14" fillId="0" borderId="7" xfId="31" applyNumberFormat="1" applyFont="1" applyBorder="1" applyAlignment="1">
      <alignment vertical="center"/>
    </xf>
    <xf numFmtId="190" fontId="14" fillId="0" borderId="7" xfId="0" applyNumberFormat="1" applyFont="1" applyBorder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90" fontId="14" fillId="0" borderId="0" xfId="0" applyNumberFormat="1" applyFont="1"/>
    <xf numFmtId="0" fontId="17" fillId="0" borderId="0" xfId="19" applyFont="1" applyAlignment="1">
      <alignment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9" fillId="0" borderId="0" xfId="19" applyFont="1" applyAlignment="1">
      <alignment vertical="center"/>
    </xf>
    <xf numFmtId="49" fontId="18" fillId="0" borderId="0" xfId="16" applyNumberFormat="1" applyFont="1" applyAlignment="1" applyProtection="1">
      <alignment horizontal="left" vertical="center"/>
      <protection hidden="1"/>
    </xf>
    <xf numFmtId="0" fontId="33" fillId="0" borderId="8" xfId="19" applyFont="1" applyBorder="1" applyAlignment="1">
      <alignment vertical="center"/>
    </xf>
    <xf numFmtId="187" fontId="17" fillId="9" borderId="0" xfId="19" applyNumberFormat="1" applyFont="1" applyFill="1" applyAlignment="1">
      <alignment vertical="center"/>
    </xf>
    <xf numFmtId="43" fontId="18" fillId="0" borderId="0" xfId="2" applyFont="1" applyFill="1" applyAlignment="1">
      <alignment vertical="center"/>
    </xf>
    <xf numFmtId="187" fontId="18" fillId="0" borderId="0" xfId="19" applyNumberFormat="1" applyFont="1" applyAlignment="1">
      <alignment vertical="center"/>
    </xf>
    <xf numFmtId="0" fontId="60" fillId="0" borderId="0" xfId="0" applyFont="1" applyAlignment="1">
      <alignment horizontal="left" vertical="center"/>
    </xf>
    <xf numFmtId="0" fontId="61" fillId="0" borderId="0" xfId="19" applyFont="1" applyAlignment="1">
      <alignment vertical="center"/>
    </xf>
    <xf numFmtId="49" fontId="61" fillId="0" borderId="0" xfId="16" applyNumberFormat="1" applyFont="1" applyAlignment="1" applyProtection="1">
      <alignment horizontal="left" vertical="center"/>
      <protection hidden="1"/>
    </xf>
    <xf numFmtId="0" fontId="62" fillId="0" borderId="0" xfId="19" applyFont="1" applyAlignment="1">
      <alignment vertical="center"/>
    </xf>
    <xf numFmtId="0" fontId="63" fillId="0" borderId="0" xfId="19" applyFont="1" applyAlignment="1">
      <alignment vertical="center"/>
    </xf>
    <xf numFmtId="0" fontId="64" fillId="0" borderId="0" xfId="19" applyFont="1" applyAlignment="1">
      <alignment vertical="center"/>
    </xf>
    <xf numFmtId="2" fontId="64" fillId="0" borderId="0" xfId="19" applyNumberFormat="1" applyFont="1" applyAlignment="1">
      <alignment vertical="center"/>
    </xf>
    <xf numFmtId="2" fontId="66" fillId="0" borderId="0" xfId="19" applyNumberFormat="1" applyFont="1" applyAlignment="1">
      <alignment vertical="center"/>
    </xf>
    <xf numFmtId="0" fontId="67" fillId="0" borderId="0" xfId="19" applyFont="1" applyAlignment="1">
      <alignment vertical="center"/>
    </xf>
    <xf numFmtId="2" fontId="68" fillId="0" borderId="0" xfId="19" applyNumberFormat="1" applyFont="1" applyAlignment="1">
      <alignment vertical="center"/>
    </xf>
    <xf numFmtId="0" fontId="69" fillId="0" borderId="0" xfId="0" applyFont="1" applyAlignment="1">
      <alignment vertical="center"/>
    </xf>
    <xf numFmtId="1" fontId="70" fillId="0" borderId="0" xfId="19" applyNumberFormat="1" applyFont="1" applyAlignment="1">
      <alignment horizontal="left" vertical="center"/>
    </xf>
    <xf numFmtId="191" fontId="68" fillId="0" borderId="0" xfId="19" applyNumberFormat="1" applyFont="1" applyAlignment="1">
      <alignment horizontal="left" vertical="center"/>
    </xf>
    <xf numFmtId="2" fontId="61" fillId="10" borderId="7" xfId="26" applyNumberFormat="1" applyFont="1" applyFill="1" applyBorder="1" applyAlignment="1" applyProtection="1">
      <alignment horizontal="center" vertical="center"/>
      <protection hidden="1"/>
    </xf>
    <xf numFmtId="0" fontId="71" fillId="0" borderId="0" xfId="0" applyFont="1" applyAlignment="1">
      <alignment vertical="center"/>
    </xf>
    <xf numFmtId="2" fontId="61" fillId="10" borderId="7" xfId="2517" applyNumberFormat="1" applyFont="1" applyFill="1" applyBorder="1" applyAlignment="1" applyProtection="1">
      <alignment horizontal="center" vertical="center"/>
      <protection hidden="1"/>
    </xf>
    <xf numFmtId="15" fontId="68" fillId="0" borderId="0" xfId="19" applyNumberFormat="1" applyFont="1" applyAlignment="1">
      <alignment horizontal="left" vertical="center"/>
    </xf>
    <xf numFmtId="49" fontId="66" fillId="0" borderId="0" xfId="19" applyNumberFormat="1" applyFont="1" applyAlignment="1">
      <alignment vertical="center"/>
    </xf>
    <xf numFmtId="0" fontId="72" fillId="0" borderId="0" xfId="19" applyFont="1" applyAlignment="1">
      <alignment vertical="center"/>
    </xf>
    <xf numFmtId="0" fontId="73" fillId="0" borderId="0" xfId="19" applyFont="1" applyAlignment="1">
      <alignment vertical="center"/>
    </xf>
    <xf numFmtId="49" fontId="61" fillId="0" borderId="0" xfId="19" applyNumberFormat="1" applyFont="1" applyAlignment="1">
      <alignment vertical="center"/>
    </xf>
    <xf numFmtId="0" fontId="62" fillId="0" borderId="0" xfId="19" applyFont="1" applyAlignment="1">
      <alignment vertical="center" wrapText="1"/>
    </xf>
    <xf numFmtId="0" fontId="74" fillId="0" borderId="0" xfId="19" applyFont="1" applyAlignment="1">
      <alignment vertical="center" wrapText="1"/>
    </xf>
    <xf numFmtId="0" fontId="62" fillId="0" borderId="0" xfId="16" applyFont="1" applyAlignment="1" applyProtection="1">
      <alignment horizontal="left" vertical="center"/>
      <protection hidden="1"/>
    </xf>
    <xf numFmtId="177" fontId="61" fillId="0" borderId="0" xfId="16" applyNumberFormat="1" applyFont="1" applyAlignment="1" applyProtection="1">
      <alignment horizontal="left" vertical="center"/>
      <protection hidden="1"/>
    </xf>
    <xf numFmtId="184" fontId="61" fillId="0" borderId="0" xfId="19" applyNumberFormat="1" applyFont="1" applyAlignment="1">
      <alignment horizontal="right" vertical="center"/>
    </xf>
    <xf numFmtId="2" fontId="61" fillId="0" borderId="0" xfId="2" applyNumberFormat="1" applyFont="1" applyFill="1" applyAlignment="1">
      <alignment horizontal="center" vertical="center"/>
    </xf>
    <xf numFmtId="1" fontId="61" fillId="0" borderId="0" xfId="2" applyNumberFormat="1" applyFont="1" applyFill="1" applyAlignment="1">
      <alignment horizontal="center" vertical="center"/>
    </xf>
    <xf numFmtId="4" fontId="61" fillId="0" borderId="0" xfId="2" applyNumberFormat="1" applyFont="1" applyFill="1" applyAlignment="1">
      <alignment horizontal="center" vertical="center"/>
    </xf>
    <xf numFmtId="184" fontId="61" fillId="0" borderId="0" xfId="5" applyNumberFormat="1" applyFont="1" applyFill="1" applyAlignment="1">
      <alignment vertical="center"/>
    </xf>
    <xf numFmtId="190" fontId="61" fillId="0" borderId="0" xfId="3" applyNumberFormat="1" applyFont="1" applyFill="1" applyBorder="1" applyAlignment="1" applyProtection="1">
      <alignment horizontal="center" vertical="center"/>
      <protection hidden="1"/>
    </xf>
    <xf numFmtId="10" fontId="61" fillId="0" borderId="0" xfId="19" applyNumberFormat="1" applyFont="1" applyAlignment="1">
      <alignment vertical="center"/>
    </xf>
    <xf numFmtId="2" fontId="61" fillId="0" borderId="0" xfId="19" applyNumberFormat="1" applyFont="1" applyAlignment="1">
      <alignment horizontal="center" vertical="center"/>
    </xf>
    <xf numFmtId="4" fontId="61" fillId="0" borderId="0" xfId="19" applyNumberFormat="1" applyFont="1" applyAlignment="1">
      <alignment horizontal="center" vertical="center"/>
    </xf>
    <xf numFmtId="10" fontId="61" fillId="0" borderId="0" xfId="16" applyNumberFormat="1" applyFont="1" applyAlignment="1" applyProtection="1">
      <alignment horizontal="left" vertical="center"/>
      <protection hidden="1"/>
    </xf>
    <xf numFmtId="2" fontId="61" fillId="0" borderId="0" xfId="16" applyNumberFormat="1" applyFont="1" applyAlignment="1" applyProtection="1">
      <alignment horizontal="center" vertical="center"/>
      <protection hidden="1"/>
    </xf>
    <xf numFmtId="4" fontId="61" fillId="0" borderId="0" xfId="16" applyNumberFormat="1" applyFont="1" applyAlignment="1" applyProtection="1">
      <alignment horizontal="center" vertical="center"/>
      <protection hidden="1"/>
    </xf>
    <xf numFmtId="49" fontId="63" fillId="0" borderId="0" xfId="16" applyNumberFormat="1" applyFont="1" applyAlignment="1" applyProtection="1">
      <alignment horizontal="left" vertical="center"/>
      <protection hidden="1"/>
    </xf>
    <xf numFmtId="2" fontId="61" fillId="0" borderId="6" xfId="2" applyNumberFormat="1" applyFont="1" applyFill="1" applyBorder="1" applyAlignment="1">
      <alignment horizontal="center" vertical="center"/>
    </xf>
    <xf numFmtId="10" fontId="62" fillId="0" borderId="0" xfId="16" applyNumberFormat="1" applyFont="1" applyAlignment="1" applyProtection="1">
      <alignment horizontal="center" vertical="center"/>
      <protection hidden="1"/>
    </xf>
    <xf numFmtId="2" fontId="62" fillId="0" borderId="0" xfId="2" applyNumberFormat="1" applyFont="1" applyFill="1" applyBorder="1" applyAlignment="1" applyProtection="1">
      <alignment horizontal="center" vertical="center"/>
      <protection hidden="1"/>
    </xf>
    <xf numFmtId="0" fontId="62" fillId="0" borderId="0" xfId="16" applyFont="1" applyAlignment="1" applyProtection="1">
      <alignment horizontal="right" vertical="center"/>
      <protection hidden="1"/>
    </xf>
    <xf numFmtId="4" fontId="62" fillId="0" borderId="0" xfId="2" applyNumberFormat="1" applyFont="1" applyFill="1" applyBorder="1" applyAlignment="1" applyProtection="1">
      <alignment horizontal="center" vertical="center"/>
      <protection hidden="1"/>
    </xf>
    <xf numFmtId="190" fontId="62" fillId="0" borderId="0" xfId="3" applyNumberFormat="1" applyFont="1" applyFill="1" applyBorder="1" applyAlignment="1" applyProtection="1">
      <alignment horizontal="center" vertical="center"/>
      <protection hidden="1"/>
    </xf>
    <xf numFmtId="179" fontId="62" fillId="0" borderId="0" xfId="16" applyNumberFormat="1" applyFont="1" applyAlignment="1" applyProtection="1">
      <alignment horizontal="center" vertical="center"/>
      <protection hidden="1"/>
    </xf>
    <xf numFmtId="198" fontId="62" fillId="0" borderId="0" xfId="16" applyNumberFormat="1" applyFont="1" applyAlignment="1" applyProtection="1">
      <alignment horizontal="left" vertical="center"/>
      <protection hidden="1"/>
    </xf>
    <xf numFmtId="0" fontId="62" fillId="0" borderId="0" xfId="3" applyNumberFormat="1" applyFont="1" applyFill="1" applyBorder="1" applyAlignment="1" applyProtection="1">
      <alignment horizontal="center" vertical="center"/>
      <protection hidden="1"/>
    </xf>
    <xf numFmtId="184" fontId="61" fillId="0" borderId="0" xfId="5" applyNumberFormat="1" applyFont="1" applyFill="1" applyAlignment="1">
      <alignment horizontal="right" vertical="center"/>
    </xf>
    <xf numFmtId="4" fontId="61" fillId="0" borderId="6" xfId="2" applyNumberFormat="1" applyFont="1" applyFill="1" applyBorder="1" applyAlignment="1">
      <alignment horizontal="center" vertical="center"/>
    </xf>
    <xf numFmtId="43" fontId="62" fillId="0" borderId="0" xfId="2" applyFont="1" applyFill="1" applyBorder="1" applyAlignment="1" applyProtection="1">
      <alignment horizontal="left" vertical="center"/>
      <protection hidden="1"/>
    </xf>
    <xf numFmtId="184" fontId="62" fillId="0" borderId="0" xfId="16" applyNumberFormat="1" applyFont="1" applyAlignment="1" applyProtection="1">
      <alignment horizontal="left" vertical="center"/>
      <protection hidden="1"/>
    </xf>
    <xf numFmtId="179" fontId="62" fillId="0" borderId="0" xfId="26" applyNumberFormat="1" applyFont="1" applyFill="1" applyBorder="1" applyAlignment="1" applyProtection="1">
      <alignment horizontal="center" vertical="center"/>
      <protection hidden="1"/>
    </xf>
    <xf numFmtId="0" fontId="62" fillId="0" borderId="0" xfId="16" applyFont="1" applyAlignment="1" applyProtection="1">
      <alignment horizontal="center" vertical="center"/>
      <protection hidden="1"/>
    </xf>
    <xf numFmtId="43" fontId="62" fillId="0" borderId="0" xfId="16" applyNumberFormat="1" applyFont="1" applyAlignment="1" applyProtection="1">
      <alignment horizontal="left" vertical="center"/>
      <protection hidden="1"/>
    </xf>
    <xf numFmtId="0" fontId="71" fillId="0" borderId="0" xfId="0" applyFont="1" applyAlignment="1">
      <alignment horizontal="right" vertical="center"/>
    </xf>
    <xf numFmtId="10" fontId="61" fillId="0" borderId="0" xfId="19" applyNumberFormat="1" applyFont="1" applyAlignment="1">
      <alignment horizontal="right" vertical="center"/>
    </xf>
    <xf numFmtId="184" fontId="61" fillId="0" borderId="6" xfId="5" applyNumberFormat="1" applyFont="1" applyFill="1" applyBorder="1" applyAlignment="1">
      <alignment horizontal="right" vertical="center"/>
    </xf>
    <xf numFmtId="181" fontId="61" fillId="0" borderId="0" xfId="19" applyNumberFormat="1" applyFont="1" applyAlignment="1">
      <alignment horizontal="center" vertical="center"/>
    </xf>
    <xf numFmtId="198" fontId="61" fillId="0" borderId="0" xfId="19" applyNumberFormat="1" applyFont="1" applyAlignment="1">
      <alignment horizontal="center" vertical="center"/>
    </xf>
    <xf numFmtId="198" fontId="61" fillId="35" borderId="34" xfId="19" applyNumberFormat="1" applyFont="1" applyFill="1" applyBorder="1" applyAlignment="1">
      <alignment vertical="center"/>
    </xf>
    <xf numFmtId="49" fontId="80" fillId="0" borderId="0" xfId="19" applyNumberFormat="1" applyFont="1" applyAlignment="1">
      <alignment horizontal="right" vertical="center"/>
    </xf>
    <xf numFmtId="2" fontId="80" fillId="0" borderId="0" xfId="19" applyNumberFormat="1" applyFont="1" applyAlignment="1">
      <alignment vertical="center"/>
    </xf>
    <xf numFmtId="2" fontId="81" fillId="0" borderId="0" xfId="19" applyNumberFormat="1" applyFont="1" applyAlignment="1">
      <alignment vertical="center"/>
    </xf>
    <xf numFmtId="49" fontId="85" fillId="36" borderId="0" xfId="16" applyNumberFormat="1" applyFont="1" applyFill="1" applyAlignment="1" applyProtection="1">
      <alignment horizontal="center" vertical="center" wrapText="1"/>
      <protection hidden="1"/>
    </xf>
    <xf numFmtId="0" fontId="85" fillId="36" borderId="0" xfId="19" applyFont="1" applyFill="1" applyAlignment="1">
      <alignment horizontal="center" vertical="center" wrapText="1"/>
    </xf>
    <xf numFmtId="0" fontId="85" fillId="36" borderId="0" xfId="16" applyFont="1" applyFill="1" applyAlignment="1" applyProtection="1">
      <alignment horizontal="center" vertical="center" wrapText="1"/>
      <protection hidden="1"/>
    </xf>
    <xf numFmtId="49" fontId="85" fillId="0" borderId="0" xfId="16" applyNumberFormat="1" applyFont="1" applyAlignment="1" applyProtection="1">
      <alignment horizontal="center" vertical="center" wrapText="1"/>
      <protection hidden="1"/>
    </xf>
    <xf numFmtId="0" fontId="85" fillId="0" borderId="0" xfId="19" applyFont="1" applyAlignment="1">
      <alignment horizontal="center" vertical="center" wrapText="1"/>
    </xf>
    <xf numFmtId="0" fontId="85" fillId="0" borderId="0" xfId="16" applyFont="1" applyAlignment="1" applyProtection="1">
      <alignment horizontal="center" vertical="center" wrapText="1"/>
      <protection hidden="1"/>
    </xf>
    <xf numFmtId="49" fontId="85" fillId="37" borderId="0" xfId="16" applyNumberFormat="1" applyFont="1" applyFill="1" applyAlignment="1" applyProtection="1">
      <alignment horizontal="center" vertical="center" wrapText="1"/>
      <protection hidden="1"/>
    </xf>
    <xf numFmtId="0" fontId="61" fillId="37" borderId="0" xfId="19" applyFont="1" applyFill="1" applyAlignment="1">
      <alignment vertical="center"/>
    </xf>
    <xf numFmtId="0" fontId="63" fillId="37" borderId="0" xfId="19" applyFont="1" applyFill="1" applyAlignment="1">
      <alignment vertical="center"/>
    </xf>
    <xf numFmtId="49" fontId="61" fillId="0" borderId="39" xfId="19" applyNumberFormat="1" applyFont="1" applyBorder="1" applyAlignment="1">
      <alignment vertical="center"/>
    </xf>
    <xf numFmtId="0" fontId="61" fillId="0" borderId="39" xfId="19" applyFont="1" applyBorder="1" applyAlignment="1">
      <alignment vertical="center"/>
    </xf>
    <xf numFmtId="2" fontId="62" fillId="0" borderId="33" xfId="2" applyNumberFormat="1" applyFont="1" applyFill="1" applyBorder="1" applyAlignment="1" applyProtection="1">
      <alignment horizontal="center" vertical="center"/>
      <protection hidden="1"/>
    </xf>
    <xf numFmtId="4" fontId="62" fillId="0" borderId="33" xfId="2" applyNumberFormat="1" applyFont="1" applyFill="1" applyBorder="1" applyAlignment="1" applyProtection="1">
      <alignment horizontal="center" vertical="center"/>
      <protection hidden="1"/>
    </xf>
    <xf numFmtId="190" fontId="62" fillId="0" borderId="33" xfId="3" applyNumberFormat="1" applyFont="1" applyFill="1" applyBorder="1" applyAlignment="1" applyProtection="1">
      <alignment horizontal="center" vertical="center"/>
      <protection hidden="1"/>
    </xf>
    <xf numFmtId="49" fontId="84" fillId="0" borderId="0" xfId="16" applyNumberFormat="1" applyFont="1" applyAlignment="1" applyProtection="1">
      <alignment horizontal="left" vertical="center" indent="1"/>
      <protection hidden="1"/>
    </xf>
    <xf numFmtId="0" fontId="61" fillId="0" borderId="0" xfId="19" applyFont="1" applyAlignment="1">
      <alignment horizontal="left" vertical="center" indent="1"/>
    </xf>
    <xf numFmtId="49" fontId="61" fillId="0" borderId="0" xfId="16" applyNumberFormat="1" applyFont="1" applyAlignment="1" applyProtection="1">
      <alignment horizontal="left" vertical="center" indent="1"/>
      <protection hidden="1"/>
    </xf>
    <xf numFmtId="43" fontId="77" fillId="0" borderId="0" xfId="2" applyFont="1" applyFill="1" applyAlignment="1">
      <alignment horizontal="left" vertical="center" indent="1"/>
    </xf>
    <xf numFmtId="49" fontId="75" fillId="0" borderId="0" xfId="16" applyNumberFormat="1" applyFont="1" applyAlignment="1" applyProtection="1">
      <alignment horizontal="left" vertical="center" indent="1"/>
      <protection hidden="1"/>
    </xf>
    <xf numFmtId="49" fontId="78" fillId="0" borderId="0" xfId="16" applyNumberFormat="1" applyFont="1" applyAlignment="1" applyProtection="1">
      <alignment horizontal="left" vertical="center" indent="1"/>
      <protection hidden="1"/>
    </xf>
    <xf numFmtId="49" fontId="62" fillId="0" borderId="0" xfId="16" applyNumberFormat="1" applyFont="1" applyAlignment="1" applyProtection="1">
      <alignment horizontal="left" vertical="center" indent="1"/>
      <protection hidden="1"/>
    </xf>
    <xf numFmtId="190" fontId="62" fillId="0" borderId="0" xfId="3" applyNumberFormat="1" applyFont="1" applyFill="1" applyBorder="1" applyAlignment="1" applyProtection="1">
      <alignment horizontal="left" vertical="center" indent="1"/>
      <protection hidden="1"/>
    </xf>
    <xf numFmtId="49" fontId="61" fillId="0" borderId="0" xfId="19" applyNumberFormat="1" applyFont="1" applyAlignment="1">
      <alignment horizontal="left" vertical="center" indent="1"/>
    </xf>
    <xf numFmtId="49" fontId="61" fillId="35" borderId="32" xfId="19" applyNumberFormat="1" applyFont="1" applyFill="1" applyBorder="1" applyAlignment="1">
      <alignment horizontal="left" vertical="center" indent="1"/>
    </xf>
    <xf numFmtId="0" fontId="83" fillId="0" borderId="0" xfId="19" applyFont="1" applyAlignment="1">
      <alignment horizontal="left" vertical="center" indent="1"/>
    </xf>
    <xf numFmtId="49" fontId="83" fillId="0" borderId="0" xfId="16" applyNumberFormat="1" applyFont="1" applyAlignment="1" applyProtection="1">
      <alignment horizontal="left" vertical="center" indent="1"/>
      <protection hidden="1"/>
    </xf>
    <xf numFmtId="49" fontId="82" fillId="0" borderId="0" xfId="19" applyNumberFormat="1" applyFont="1" applyAlignment="1">
      <alignment vertical="center"/>
    </xf>
    <xf numFmtId="0" fontId="88" fillId="0" borderId="0" xfId="19" applyFont="1" applyAlignment="1">
      <alignment vertical="center"/>
    </xf>
    <xf numFmtId="0" fontId="88" fillId="0" borderId="0" xfId="19" applyFont="1" applyAlignment="1">
      <alignment horizontal="right" vertical="center"/>
    </xf>
    <xf numFmtId="43" fontId="62" fillId="0" borderId="0" xfId="2" applyFont="1" applyFill="1" applyBorder="1" applyAlignment="1" applyProtection="1">
      <alignment horizontal="right" vertical="center"/>
      <protection hidden="1"/>
    </xf>
    <xf numFmtId="0" fontId="71" fillId="0" borderId="0" xfId="0" applyFont="1" applyAlignment="1">
      <alignment horizontal="center" vertical="center"/>
    </xf>
    <xf numFmtId="49" fontId="65" fillId="0" borderId="0" xfId="19" applyNumberFormat="1" applyFont="1" applyAlignment="1">
      <alignment horizontal="left" vertical="center" indent="1"/>
    </xf>
    <xf numFmtId="2" fontId="71" fillId="0" borderId="0" xfId="0" applyNumberFormat="1" applyFont="1" applyAlignment="1">
      <alignment vertical="center"/>
    </xf>
    <xf numFmtId="192" fontId="90" fillId="0" borderId="0" xfId="19" applyNumberFormat="1" applyFont="1" applyAlignment="1">
      <alignment vertical="center"/>
    </xf>
    <xf numFmtId="0" fontId="91" fillId="0" borderId="0" xfId="0" applyFont="1" applyAlignment="1">
      <alignment vertical="center"/>
    </xf>
    <xf numFmtId="0" fontId="71" fillId="0" borderId="0" xfId="0" quotePrefix="1" applyFont="1" applyAlignment="1">
      <alignment vertical="center"/>
    </xf>
    <xf numFmtId="181" fontId="71" fillId="0" borderId="0" xfId="0" applyNumberFormat="1" applyFont="1" applyAlignment="1">
      <alignment horizontal="center" vertical="center"/>
    </xf>
    <xf numFmtId="0" fontId="71" fillId="33" borderId="0" xfId="0" applyFont="1" applyFill="1" applyAlignment="1">
      <alignment horizontal="center" vertical="center"/>
    </xf>
    <xf numFmtId="4" fontId="61" fillId="0" borderId="0" xfId="2" applyNumberFormat="1" applyFont="1" applyFill="1" applyBorder="1" applyAlignment="1">
      <alignment horizontal="center" vertical="center"/>
    </xf>
    <xf numFmtId="185" fontId="61" fillId="0" borderId="0" xfId="0" applyNumberFormat="1" applyFont="1" applyAlignment="1">
      <alignment horizontal="center" vertical="center"/>
    </xf>
    <xf numFmtId="4" fontId="93" fillId="0" borderId="0" xfId="0" applyNumberFormat="1" applyFont="1" applyAlignment="1">
      <alignment horizontal="center" vertical="center"/>
    </xf>
    <xf numFmtId="181" fontId="61" fillId="0" borderId="0" xfId="0" applyNumberFormat="1" applyFont="1" applyAlignment="1">
      <alignment horizontal="center" vertical="center"/>
    </xf>
    <xf numFmtId="3" fontId="94" fillId="0" borderId="0" xfId="2" applyNumberFormat="1" applyFont="1" applyAlignment="1">
      <alignment horizontal="center" vertical="center"/>
    </xf>
    <xf numFmtId="4" fontId="71" fillId="0" borderId="0" xfId="0" applyNumberFormat="1" applyFont="1" applyAlignment="1">
      <alignment horizontal="center" vertical="center" wrapText="1"/>
    </xf>
    <xf numFmtId="4" fontId="71" fillId="0" borderId="0" xfId="0" applyNumberFormat="1" applyFont="1" applyAlignment="1">
      <alignment horizontal="center" vertical="center"/>
    </xf>
    <xf numFmtId="4" fontId="71" fillId="0" borderId="0" xfId="0" applyNumberFormat="1" applyFont="1" applyAlignment="1">
      <alignment vertical="center"/>
    </xf>
    <xf numFmtId="0" fontId="92" fillId="0" borderId="0" xfId="0" applyFont="1" applyAlignment="1">
      <alignment horizontal="center" vertical="center"/>
    </xf>
    <xf numFmtId="180" fontId="93" fillId="0" borderId="0" xfId="0" applyNumberFormat="1" applyFont="1" applyAlignment="1">
      <alignment horizontal="center" vertical="center"/>
    </xf>
    <xf numFmtId="4" fontId="94" fillId="0" borderId="0" xfId="2" applyNumberFormat="1" applyFont="1" applyAlignment="1">
      <alignment horizontal="center" vertical="center"/>
    </xf>
    <xf numFmtId="0" fontId="95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 indent="1"/>
    </xf>
    <xf numFmtId="198" fontId="71" fillId="0" borderId="0" xfId="0" applyNumberFormat="1" applyFont="1" applyAlignment="1">
      <alignment vertical="center"/>
    </xf>
    <xf numFmtId="43" fontId="71" fillId="0" borderId="0" xfId="0" applyNumberFormat="1" applyFont="1" applyAlignment="1">
      <alignment vertical="center"/>
    </xf>
    <xf numFmtId="0" fontId="86" fillId="0" borderId="0" xfId="0" applyFont="1" applyAlignment="1">
      <alignment vertical="center"/>
    </xf>
    <xf numFmtId="4" fontId="86" fillId="0" borderId="0" xfId="0" applyNumberFormat="1" applyFont="1" applyAlignment="1">
      <alignment vertical="center"/>
    </xf>
    <xf numFmtId="187" fontId="71" fillId="0" borderId="0" xfId="0" applyNumberFormat="1" applyFont="1" applyAlignment="1">
      <alignment vertical="center"/>
    </xf>
    <xf numFmtId="185" fontId="61" fillId="0" borderId="0" xfId="0" applyNumberFormat="1" applyFont="1" applyAlignment="1">
      <alignment vertical="center"/>
    </xf>
    <xf numFmtId="4" fontId="61" fillId="0" borderId="0" xfId="0" applyNumberFormat="1" applyFont="1" applyAlignment="1">
      <alignment horizontal="center" vertical="center"/>
    </xf>
    <xf numFmtId="198" fontId="86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right" vertical="center"/>
    </xf>
    <xf numFmtId="185" fontId="72" fillId="0" borderId="0" xfId="0" applyNumberFormat="1" applyFont="1" applyAlignment="1">
      <alignment vertical="center"/>
    </xf>
    <xf numFmtId="183" fontId="86" fillId="0" borderId="0" xfId="26" applyNumberFormat="1" applyFont="1" applyFill="1" applyAlignment="1">
      <alignment horizontal="right" vertical="center"/>
    </xf>
    <xf numFmtId="185" fontId="86" fillId="0" borderId="0" xfId="0" applyNumberFormat="1" applyFont="1" applyAlignment="1">
      <alignment vertical="center"/>
    </xf>
    <xf numFmtId="198" fontId="71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187" fontId="68" fillId="0" borderId="0" xfId="0" applyNumberFormat="1" applyFont="1" applyAlignment="1">
      <alignment vertical="center"/>
    </xf>
    <xf numFmtId="187" fontId="65" fillId="0" borderId="0" xfId="0" applyNumberFormat="1" applyFont="1" applyAlignment="1">
      <alignment vertical="center"/>
    </xf>
    <xf numFmtId="185" fontId="78" fillId="0" borderId="0" xfId="0" applyNumberFormat="1" applyFont="1" applyAlignment="1">
      <alignment vertical="center"/>
    </xf>
    <xf numFmtId="185" fontId="71" fillId="0" borderId="0" xfId="0" applyNumberFormat="1" applyFont="1" applyAlignment="1">
      <alignment vertical="center"/>
    </xf>
    <xf numFmtId="0" fontId="78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0" fontId="78" fillId="0" borderId="0" xfId="22" applyFont="1" applyAlignment="1">
      <alignment vertical="center"/>
    </xf>
    <xf numFmtId="3" fontId="99" fillId="0" borderId="0" xfId="0" applyNumberFormat="1" applyFont="1"/>
    <xf numFmtId="9" fontId="76" fillId="0" borderId="0" xfId="22" applyNumberFormat="1" applyFont="1" applyAlignment="1">
      <alignment vertical="center"/>
    </xf>
    <xf numFmtId="10" fontId="78" fillId="0" borderId="31" xfId="22" applyNumberFormat="1" applyFont="1" applyBorder="1" applyAlignment="1" applyProtection="1">
      <alignment horizontal="center" vertical="center"/>
      <protection locked="0" hidden="1"/>
    </xf>
    <xf numFmtId="49" fontId="80" fillId="0" borderId="0" xfId="19" applyNumberFormat="1" applyFont="1" applyAlignment="1">
      <alignment horizontal="left" vertical="center" indent="1"/>
    </xf>
    <xf numFmtId="2" fontId="101" fillId="0" borderId="0" xfId="19" applyNumberFormat="1" applyFont="1" applyAlignment="1">
      <alignment vertical="center"/>
    </xf>
    <xf numFmtId="2" fontId="102" fillId="0" borderId="0" xfId="19" applyNumberFormat="1" applyFont="1" applyAlignment="1">
      <alignment vertical="center"/>
    </xf>
    <xf numFmtId="0" fontId="103" fillId="0" borderId="0" xfId="0" applyFont="1" applyAlignment="1">
      <alignment vertical="center"/>
    </xf>
    <xf numFmtId="2" fontId="85" fillId="36" borderId="0" xfId="0" applyNumberFormat="1" applyFont="1" applyFill="1" applyAlignment="1">
      <alignment horizontal="left" vertical="center" wrapText="1" indent="1"/>
    </xf>
    <xf numFmtId="2" fontId="85" fillId="36" borderId="0" xfId="0" applyNumberFormat="1" applyFont="1" applyFill="1" applyAlignment="1">
      <alignment vertical="center" wrapText="1"/>
    </xf>
    <xf numFmtId="2" fontId="85" fillId="36" borderId="0" xfId="0" applyNumberFormat="1" applyFont="1" applyFill="1" applyAlignment="1">
      <alignment horizontal="center" vertical="center" wrapText="1"/>
    </xf>
    <xf numFmtId="0" fontId="85" fillId="36" borderId="0" xfId="0" applyFont="1" applyFill="1" applyAlignment="1">
      <alignment horizontal="center" vertical="center" wrapText="1"/>
    </xf>
    <xf numFmtId="0" fontId="104" fillId="36" borderId="0" xfId="0" applyFont="1" applyFill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103" fillId="0" borderId="0" xfId="0" applyFont="1" applyAlignment="1">
      <alignment horizontal="center" vertical="center" wrapText="1"/>
    </xf>
    <xf numFmtId="2" fontId="85" fillId="0" borderId="0" xfId="0" applyNumberFormat="1" applyFont="1" applyAlignment="1">
      <alignment vertical="center" wrapText="1"/>
    </xf>
    <xf numFmtId="2" fontId="85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2" fontId="85" fillId="37" borderId="0" xfId="0" applyNumberFormat="1" applyFont="1" applyFill="1" applyAlignment="1">
      <alignment horizontal="left" vertical="center" wrapText="1" indent="1"/>
    </xf>
    <xf numFmtId="49" fontId="61" fillId="0" borderId="39" xfId="19" applyNumberFormat="1" applyFont="1" applyBorder="1" applyAlignment="1">
      <alignment horizontal="left" vertical="center" indent="1"/>
    </xf>
    <xf numFmtId="0" fontId="63" fillId="0" borderId="39" xfId="19" applyFont="1" applyBorder="1" applyAlignment="1">
      <alignment vertical="center"/>
    </xf>
    <xf numFmtId="0" fontId="71" fillId="0" borderId="39" xfId="0" applyFont="1" applyBorder="1" applyAlignment="1">
      <alignment vertical="center"/>
    </xf>
    <xf numFmtId="0" fontId="61" fillId="0" borderId="0" xfId="28" applyFont="1"/>
    <xf numFmtId="1" fontId="61" fillId="0" borderId="0" xfId="28" applyNumberFormat="1" applyFont="1" applyAlignment="1">
      <alignment horizontal="center"/>
    </xf>
    <xf numFmtId="166" fontId="61" fillId="0" borderId="0" xfId="10" applyFont="1" applyAlignment="1">
      <alignment horizontal="left"/>
    </xf>
    <xf numFmtId="166" fontId="61" fillId="0" borderId="0" xfId="10" applyFont="1" applyAlignment="1">
      <alignment horizontal="center"/>
    </xf>
    <xf numFmtId="176" fontId="61" fillId="0" borderId="0" xfId="28" applyNumberFormat="1" applyFont="1" applyAlignment="1">
      <alignment horizontal="center"/>
    </xf>
    <xf numFmtId="3" fontId="61" fillId="0" borderId="0" xfId="28" applyNumberFormat="1" applyFont="1" applyAlignment="1">
      <alignment horizontal="center"/>
    </xf>
    <xf numFmtId="3" fontId="61" fillId="0" borderId="0" xfId="10" applyNumberFormat="1" applyFont="1" applyAlignment="1">
      <alignment horizontal="center"/>
    </xf>
    <xf numFmtId="3" fontId="61" fillId="0" borderId="0" xfId="10" applyNumberFormat="1" applyFont="1" applyAlignment="1">
      <alignment horizontal="right"/>
    </xf>
    <xf numFmtId="166" fontId="61" fillId="0" borderId="0" xfId="10" applyFont="1" applyAlignment="1">
      <alignment horizontal="right" wrapText="1"/>
    </xf>
    <xf numFmtId="166" fontId="61" fillId="0" borderId="0" xfId="10" applyFont="1" applyAlignment="1">
      <alignment horizontal="right"/>
    </xf>
    <xf numFmtId="49" fontId="65" fillId="0" borderId="0" xfId="19" applyNumberFormat="1" applyFont="1"/>
    <xf numFmtId="2" fontId="66" fillId="0" borderId="0" xfId="19" applyNumberFormat="1" applyFont="1"/>
    <xf numFmtId="0" fontId="64" fillId="0" borderId="0" xfId="19" applyFont="1" applyAlignment="1">
      <alignment horizontal="center"/>
    </xf>
    <xf numFmtId="0" fontId="64" fillId="0" borderId="0" xfId="19" applyFont="1"/>
    <xf numFmtId="2" fontId="68" fillId="0" borderId="0" xfId="19" applyNumberFormat="1" applyFont="1"/>
    <xf numFmtId="4" fontId="61" fillId="0" borderId="0" xfId="19" applyNumberFormat="1" applyFont="1" applyAlignment="1">
      <alignment horizontal="center"/>
    </xf>
    <xf numFmtId="4" fontId="61" fillId="0" borderId="0" xfId="19" applyNumberFormat="1" applyFont="1" applyAlignment="1">
      <alignment horizontal="right"/>
    </xf>
    <xf numFmtId="198" fontId="64" fillId="0" borderId="0" xfId="19" applyNumberFormat="1" applyFont="1" applyAlignment="1">
      <alignment horizontal="right" wrapText="1"/>
    </xf>
    <xf numFmtId="0" fontId="64" fillId="0" borderId="0" xfId="19" applyFont="1" applyAlignment="1">
      <alignment horizontal="right"/>
    </xf>
    <xf numFmtId="198" fontId="64" fillId="0" borderId="0" xfId="19" applyNumberFormat="1" applyFont="1"/>
    <xf numFmtId="1" fontId="68" fillId="0" borderId="0" xfId="19" applyNumberFormat="1" applyFont="1" applyAlignment="1">
      <alignment horizontal="left"/>
    </xf>
    <xf numFmtId="198" fontId="64" fillId="0" borderId="0" xfId="19" applyNumberFormat="1" applyFont="1" applyAlignment="1">
      <alignment horizontal="center"/>
    </xf>
    <xf numFmtId="0" fontId="61" fillId="0" borderId="0" xfId="0" applyFont="1" applyAlignment="1">
      <alignment vertical="top"/>
    </xf>
    <xf numFmtId="2" fontId="61" fillId="0" borderId="0" xfId="0" applyNumberFormat="1" applyFont="1" applyAlignment="1">
      <alignment vertical="top"/>
    </xf>
    <xf numFmtId="3" fontId="64" fillId="0" borderId="0" xfId="19" applyNumberFormat="1" applyFont="1" applyAlignment="1">
      <alignment horizontal="center"/>
    </xf>
    <xf numFmtId="191" fontId="68" fillId="0" borderId="0" xfId="19" applyNumberFormat="1" applyFont="1" applyAlignment="1">
      <alignment horizontal="left"/>
    </xf>
    <xf numFmtId="4" fontId="61" fillId="0" borderId="0" xfId="28" applyNumberFormat="1" applyFont="1" applyAlignment="1">
      <alignment horizontal="center"/>
    </xf>
    <xf numFmtId="3" fontId="64" fillId="0" borderId="0" xfId="19" applyNumberFormat="1" applyFont="1" applyAlignment="1">
      <alignment horizontal="right"/>
    </xf>
    <xf numFmtId="0" fontId="64" fillId="0" borderId="0" xfId="19" applyFont="1" applyAlignment="1">
      <alignment horizontal="right" wrapText="1"/>
    </xf>
    <xf numFmtId="2" fontId="70" fillId="0" borderId="0" xfId="19" applyNumberFormat="1" applyFont="1"/>
    <xf numFmtId="198" fontId="62" fillId="0" borderId="0" xfId="28" applyNumberFormat="1" applyFont="1" applyAlignment="1">
      <alignment horizontal="center"/>
    </xf>
    <xf numFmtId="176" fontId="64" fillId="0" borderId="0" xfId="19" applyNumberFormat="1" applyFont="1"/>
    <xf numFmtId="15" fontId="68" fillId="0" borderId="0" xfId="19" applyNumberFormat="1" applyFont="1" applyAlignment="1">
      <alignment horizontal="left"/>
    </xf>
    <xf numFmtId="0" fontId="61" fillId="0" borderId="0" xfId="28" applyFont="1" applyAlignment="1">
      <alignment horizontal="center"/>
    </xf>
    <xf numFmtId="2" fontId="61" fillId="0" borderId="0" xfId="28" applyNumberFormat="1" applyFont="1" applyAlignment="1">
      <alignment horizontal="center"/>
    </xf>
    <xf numFmtId="2" fontId="61" fillId="0" borderId="0" xfId="10" applyNumberFormat="1" applyFont="1" applyAlignment="1">
      <alignment horizontal="left"/>
    </xf>
    <xf numFmtId="2" fontId="61" fillId="0" borderId="0" xfId="10" applyNumberFormat="1" applyFont="1" applyAlignment="1">
      <alignment horizontal="center"/>
    </xf>
    <xf numFmtId="2" fontId="61" fillId="0" borderId="0" xfId="10" applyNumberFormat="1" applyFont="1" applyAlignment="1">
      <alignment horizontal="left" wrapText="1"/>
    </xf>
    <xf numFmtId="0" fontId="93" fillId="0" borderId="0" xfId="28" applyFont="1"/>
    <xf numFmtId="166" fontId="61" fillId="0" borderId="0" xfId="10" applyFont="1" applyFill="1" applyAlignment="1">
      <alignment horizontal="left"/>
    </xf>
    <xf numFmtId="166" fontId="61" fillId="0" borderId="0" xfId="10" applyFont="1" applyFill="1" applyAlignment="1">
      <alignment horizontal="center"/>
    </xf>
    <xf numFmtId="3" fontId="61" fillId="0" borderId="0" xfId="10" applyNumberFormat="1" applyFont="1" applyFill="1" applyAlignment="1">
      <alignment horizontal="right"/>
    </xf>
    <xf numFmtId="181" fontId="95" fillId="0" borderId="0" xfId="28" applyNumberFormat="1" applyFont="1" applyAlignment="1">
      <alignment horizontal="center" vertical="center"/>
    </xf>
    <xf numFmtId="166" fontId="61" fillId="0" borderId="0" xfId="10" applyFont="1" applyFill="1" applyAlignment="1">
      <alignment horizontal="right" wrapText="1"/>
    </xf>
    <xf numFmtId="166" fontId="94" fillId="0" borderId="0" xfId="10" applyFont="1" applyAlignment="1">
      <alignment horizontal="center"/>
    </xf>
    <xf numFmtId="0" fontId="94" fillId="0" borderId="0" xfId="28" applyFont="1" applyAlignment="1">
      <alignment horizontal="center"/>
    </xf>
    <xf numFmtId="3" fontId="61" fillId="0" borderId="0" xfId="10" applyNumberFormat="1" applyFont="1" applyFill="1" applyAlignment="1">
      <alignment horizontal="center"/>
    </xf>
    <xf numFmtId="3" fontId="94" fillId="0" borderId="0" xfId="10" applyNumberFormat="1" applyFont="1" applyFill="1" applyAlignment="1">
      <alignment horizontal="right"/>
    </xf>
    <xf numFmtId="3" fontId="94" fillId="0" borderId="0" xfId="10" applyNumberFormat="1" applyFont="1" applyFill="1" applyAlignment="1">
      <alignment horizontal="center" wrapText="1"/>
    </xf>
    <xf numFmtId="0" fontId="62" fillId="0" borderId="0" xfId="0" applyFont="1"/>
    <xf numFmtId="0" fontId="61" fillId="0" borderId="0" xfId="0" applyFont="1"/>
    <xf numFmtId="3" fontId="94" fillId="0" borderId="0" xfId="28" applyNumberFormat="1" applyFont="1" applyAlignment="1">
      <alignment horizontal="center"/>
    </xf>
    <xf numFmtId="3" fontId="94" fillId="0" borderId="0" xfId="10" applyNumberFormat="1" applyFont="1" applyFill="1" applyAlignment="1">
      <alignment horizontal="center"/>
    </xf>
    <xf numFmtId="166" fontId="61" fillId="0" borderId="0" xfId="10" applyFont="1" applyFill="1" applyAlignment="1">
      <alignment horizontal="right"/>
    </xf>
    <xf numFmtId="166" fontId="94" fillId="0" borderId="0" xfId="10" applyFont="1" applyFill="1" applyAlignment="1">
      <alignment horizontal="right"/>
    </xf>
    <xf numFmtId="0" fontId="94" fillId="0" borderId="0" xfId="28" applyFont="1"/>
    <xf numFmtId="166" fontId="94" fillId="0" borderId="0" xfId="10" applyFont="1" applyFill="1" applyAlignment="1">
      <alignment horizontal="center"/>
    </xf>
    <xf numFmtId="166" fontId="94" fillId="0" borderId="0" xfId="10" applyFont="1" applyFill="1" applyAlignment="1">
      <alignment horizontal="right" wrapText="1"/>
    </xf>
    <xf numFmtId="2" fontId="101" fillId="0" borderId="0" xfId="19" applyNumberFormat="1" applyFont="1"/>
    <xf numFmtId="2" fontId="106" fillId="0" borderId="0" xfId="19" applyNumberFormat="1" applyFont="1"/>
    <xf numFmtId="0" fontId="88" fillId="0" borderId="0" xfId="0" applyFont="1" applyAlignment="1">
      <alignment vertical="center"/>
    </xf>
    <xf numFmtId="181" fontId="85" fillId="36" borderId="0" xfId="0" applyNumberFormat="1" applyFont="1" applyFill="1" applyAlignment="1">
      <alignment horizontal="center" vertical="center" wrapText="1"/>
    </xf>
    <xf numFmtId="0" fontId="88" fillId="0" borderId="0" xfId="28" applyFont="1" applyAlignment="1">
      <alignment vertical="center"/>
    </xf>
    <xf numFmtId="0" fontId="107" fillId="0" borderId="0" xfId="19" applyFont="1"/>
    <xf numFmtId="181" fontId="94" fillId="0" borderId="0" xfId="10" applyNumberFormat="1" applyFont="1" applyFill="1" applyBorder="1" applyAlignment="1">
      <alignment horizontal="center" vertical="center"/>
    </xf>
    <xf numFmtId="181" fontId="94" fillId="0" borderId="0" xfId="10" applyNumberFormat="1" applyFont="1" applyFill="1" applyBorder="1" applyAlignment="1">
      <alignment horizontal="right" vertical="center"/>
    </xf>
    <xf numFmtId="0" fontId="94" fillId="0" borderId="0" xfId="10" applyNumberFormat="1" applyFont="1" applyFill="1" applyBorder="1" applyAlignment="1">
      <alignment horizontal="left" vertical="center"/>
    </xf>
    <xf numFmtId="0" fontId="94" fillId="0" borderId="0" xfId="10" applyNumberFormat="1" applyFont="1" applyFill="1" applyBorder="1" applyAlignment="1">
      <alignment horizontal="center" vertical="center" wrapText="1"/>
    </xf>
    <xf numFmtId="0" fontId="61" fillId="0" borderId="39" xfId="28" applyFont="1" applyBorder="1" applyAlignment="1">
      <alignment horizontal="center"/>
    </xf>
    <xf numFmtId="1" fontId="61" fillId="0" borderId="39" xfId="28" applyNumberFormat="1" applyFont="1" applyBorder="1" applyAlignment="1">
      <alignment horizontal="center"/>
    </xf>
    <xf numFmtId="166" fontId="61" fillId="0" borderId="39" xfId="10" applyFont="1" applyFill="1" applyBorder="1" applyAlignment="1">
      <alignment horizontal="left"/>
    </xf>
    <xf numFmtId="166" fontId="61" fillId="0" borderId="39" xfId="10" applyFont="1" applyFill="1" applyBorder="1" applyAlignment="1">
      <alignment horizontal="center"/>
    </xf>
    <xf numFmtId="176" fontId="61" fillId="0" borderId="39" xfId="28" applyNumberFormat="1" applyFont="1" applyBorder="1" applyAlignment="1">
      <alignment horizontal="center"/>
    </xf>
    <xf numFmtId="3" fontId="61" fillId="0" borderId="39" xfId="28" applyNumberFormat="1" applyFont="1" applyBorder="1" applyAlignment="1">
      <alignment horizontal="center"/>
    </xf>
    <xf numFmtId="3" fontId="61" fillId="0" borderId="39" xfId="10" applyNumberFormat="1" applyFont="1" applyFill="1" applyBorder="1" applyAlignment="1">
      <alignment horizontal="center"/>
    </xf>
    <xf numFmtId="3" fontId="61" fillId="0" borderId="39" xfId="10" applyNumberFormat="1" applyFont="1" applyFill="1" applyBorder="1" applyAlignment="1">
      <alignment horizontal="right"/>
    </xf>
    <xf numFmtId="166" fontId="61" fillId="0" borderId="39" xfId="10" applyFont="1" applyFill="1" applyBorder="1" applyAlignment="1">
      <alignment horizontal="right" wrapText="1"/>
    </xf>
    <xf numFmtId="166" fontId="61" fillId="0" borderId="39" xfId="10" applyFont="1" applyFill="1" applyBorder="1" applyAlignment="1">
      <alignment horizontal="right"/>
    </xf>
    <xf numFmtId="9" fontId="95" fillId="11" borderId="33" xfId="26" applyFont="1" applyFill="1" applyBorder="1" applyAlignment="1" applyProtection="1">
      <alignment horizontal="center" vertical="center"/>
    </xf>
    <xf numFmtId="49" fontId="65" fillId="0" borderId="0" xfId="19" applyNumberFormat="1" applyFont="1" applyAlignment="1">
      <alignment horizontal="left" indent="1"/>
    </xf>
    <xf numFmtId="0" fontId="61" fillId="0" borderId="0" xfId="0" applyFont="1" applyAlignment="1">
      <alignment horizontal="center"/>
    </xf>
    <xf numFmtId="193" fontId="61" fillId="0" borderId="0" xfId="0" applyNumberFormat="1" applyFont="1" applyAlignment="1">
      <alignment horizontal="center"/>
    </xf>
    <xf numFmtId="2" fontId="86" fillId="0" borderId="0" xfId="0" applyNumberFormat="1" applyFont="1"/>
    <xf numFmtId="2" fontId="62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2" fontId="62" fillId="0" borderId="0" xfId="0" applyNumberFormat="1" applyFont="1"/>
    <xf numFmtId="0" fontId="95" fillId="0" borderId="0" xfId="0" applyFont="1"/>
    <xf numFmtId="181" fontId="62" fillId="0" borderId="0" xfId="0" applyNumberFormat="1" applyFont="1" applyAlignment="1">
      <alignment horizontal="center"/>
    </xf>
    <xf numFmtId="178" fontId="62" fillId="0" borderId="0" xfId="0" applyNumberFormat="1" applyFont="1" applyAlignment="1">
      <alignment horizontal="center"/>
    </xf>
    <xf numFmtId="2" fontId="62" fillId="0" borderId="0" xfId="10" applyNumberFormat="1" applyFont="1" applyFill="1" applyAlignment="1">
      <alignment horizontal="center"/>
    </xf>
    <xf numFmtId="2" fontId="71" fillId="0" borderId="0" xfId="26" applyNumberFormat="1" applyFont="1" applyFill="1" applyAlignment="1">
      <alignment horizontal="center"/>
    </xf>
    <xf numFmtId="166" fontId="62" fillId="0" borderId="0" xfId="10" applyFont="1" applyFill="1" applyAlignment="1"/>
    <xf numFmtId="166" fontId="62" fillId="0" borderId="0" xfId="10" applyFont="1" applyFill="1" applyAlignment="1">
      <alignment horizontal="center"/>
    </xf>
    <xf numFmtId="2" fontId="65" fillId="0" borderId="0" xfId="19" applyNumberFormat="1" applyFont="1"/>
    <xf numFmtId="2" fontId="66" fillId="0" borderId="0" xfId="0" applyNumberFormat="1" applyFont="1" applyAlignment="1">
      <alignment horizontal="center"/>
    </xf>
    <xf numFmtId="0" fontId="64" fillId="0" borderId="0" xfId="0" applyFont="1"/>
    <xf numFmtId="2" fontId="61" fillId="0" borderId="0" xfId="0" applyNumberFormat="1" applyFont="1"/>
    <xf numFmtId="1" fontId="62" fillId="0" borderId="0" xfId="0" applyNumberFormat="1" applyFont="1" applyAlignment="1">
      <alignment horizontal="left"/>
    </xf>
    <xf numFmtId="2" fontId="62" fillId="0" borderId="0" xfId="0" applyNumberFormat="1" applyFont="1" applyAlignment="1">
      <alignment horizontal="right"/>
    </xf>
    <xf numFmtId="0" fontId="94" fillId="0" borderId="0" xfId="0" applyFont="1"/>
    <xf numFmtId="181" fontId="71" fillId="0" borderId="0" xfId="0" applyNumberFormat="1" applyFont="1" applyAlignment="1">
      <alignment horizontal="center"/>
    </xf>
    <xf numFmtId="181" fontId="61" fillId="0" borderId="0" xfId="0" applyNumberFormat="1" applyFont="1" applyAlignment="1">
      <alignment horizontal="center"/>
    </xf>
    <xf numFmtId="178" fontId="61" fillId="0" borderId="0" xfId="0" applyNumberFormat="1" applyFont="1" applyAlignment="1">
      <alignment horizontal="center"/>
    </xf>
    <xf numFmtId="2" fontId="61" fillId="0" borderId="0" xfId="0" applyNumberFormat="1" applyFont="1" applyAlignment="1">
      <alignment horizontal="center"/>
    </xf>
    <xf numFmtId="192" fontId="109" fillId="0" borderId="0" xfId="19" applyNumberFormat="1" applyFont="1" applyAlignment="1">
      <alignment horizontal="left"/>
    </xf>
    <xf numFmtId="2" fontId="61" fillId="0" borderId="0" xfId="10" applyNumberFormat="1" applyFont="1" applyFill="1" applyBorder="1" applyAlignment="1">
      <alignment horizontal="center" vertical="center"/>
    </xf>
    <xf numFmtId="192" fontId="110" fillId="0" borderId="0" xfId="19" applyNumberFormat="1" applyFont="1"/>
    <xf numFmtId="0" fontId="94" fillId="0" borderId="35" xfId="0" applyFont="1" applyBorder="1" applyAlignment="1">
      <alignment vertical="center"/>
    </xf>
    <xf numFmtId="0" fontId="94" fillId="0" borderId="35" xfId="0" applyFont="1" applyBorder="1" applyAlignment="1">
      <alignment horizontal="center" vertical="center"/>
    </xf>
    <xf numFmtId="199" fontId="94" fillId="0" borderId="35" xfId="0" applyNumberFormat="1" applyFont="1" applyBorder="1" applyAlignment="1">
      <alignment horizontal="center" vertical="center"/>
    </xf>
    <xf numFmtId="0" fontId="94" fillId="0" borderId="35" xfId="10" applyNumberFormat="1" applyFont="1" applyFill="1" applyBorder="1" applyAlignment="1">
      <alignment vertical="center"/>
    </xf>
    <xf numFmtId="181" fontId="94" fillId="0" borderId="35" xfId="0" applyNumberFormat="1" applyFont="1" applyBorder="1" applyAlignment="1">
      <alignment horizontal="center" vertical="center"/>
    </xf>
    <xf numFmtId="178" fontId="94" fillId="0" borderId="35" xfId="0" applyNumberFormat="1" applyFont="1" applyBorder="1" applyAlignment="1">
      <alignment horizontal="center" vertical="center"/>
    </xf>
    <xf numFmtId="1" fontId="94" fillId="0" borderId="35" xfId="0" applyNumberFormat="1" applyFont="1" applyBorder="1" applyAlignment="1">
      <alignment horizontal="center" vertical="center"/>
    </xf>
    <xf numFmtId="176" fontId="61" fillId="0" borderId="36" xfId="10" applyNumberFormat="1" applyFont="1" applyFill="1" applyBorder="1" applyAlignment="1">
      <alignment horizontal="center" vertical="center"/>
    </xf>
    <xf numFmtId="2" fontId="61" fillId="0" borderId="35" xfId="10" applyNumberFormat="1" applyFont="1" applyFill="1" applyBorder="1" applyAlignment="1">
      <alignment horizontal="center" vertical="center"/>
    </xf>
    <xf numFmtId="0" fontId="61" fillId="0" borderId="18" xfId="10" applyNumberFormat="1" applyFont="1" applyFill="1" applyBorder="1" applyAlignment="1">
      <alignment horizontal="left" vertical="center"/>
    </xf>
    <xf numFmtId="185" fontId="61" fillId="0" borderId="37" xfId="0" applyNumberFormat="1" applyFont="1" applyBorder="1" applyAlignment="1">
      <alignment horizontal="center" vertical="center"/>
    </xf>
    <xf numFmtId="193" fontId="61" fillId="0" borderId="0" xfId="0" applyNumberFormat="1" applyFont="1"/>
    <xf numFmtId="0" fontId="71" fillId="0" borderId="0" xfId="0" applyFont="1"/>
    <xf numFmtId="199" fontId="61" fillId="0" borderId="0" xfId="0" applyNumberFormat="1" applyFont="1" applyAlignment="1">
      <alignment horizontal="center"/>
    </xf>
    <xf numFmtId="1" fontId="61" fillId="0" borderId="0" xfId="0" applyNumberFormat="1" applyFont="1" applyAlignment="1">
      <alignment horizontal="left"/>
    </xf>
    <xf numFmtId="0" fontId="84" fillId="0" borderId="0" xfId="0" applyFont="1" applyAlignment="1">
      <alignment horizontal="center" vertical="center"/>
    </xf>
    <xf numFmtId="193" fontId="85" fillId="36" borderId="0" xfId="0" applyNumberFormat="1" applyFont="1" applyFill="1" applyAlignment="1">
      <alignment horizontal="center" vertical="center" wrapText="1"/>
    </xf>
    <xf numFmtId="199" fontId="85" fillId="36" borderId="0" xfId="0" applyNumberFormat="1" applyFont="1" applyFill="1" applyAlignment="1">
      <alignment horizontal="center" vertical="center" wrapText="1"/>
    </xf>
    <xf numFmtId="0" fontId="85" fillId="36" borderId="0" xfId="0" applyFont="1" applyFill="1" applyAlignment="1">
      <alignment vertical="center" wrapText="1"/>
    </xf>
    <xf numFmtId="178" fontId="85" fillId="36" borderId="0" xfId="0" applyNumberFormat="1" applyFont="1" applyFill="1" applyAlignment="1">
      <alignment horizontal="center" vertical="center" wrapText="1"/>
    </xf>
    <xf numFmtId="166" fontId="85" fillId="36" borderId="0" xfId="10" applyFont="1" applyFill="1" applyBorder="1" applyAlignment="1">
      <alignment horizontal="center" vertical="center" wrapText="1"/>
    </xf>
    <xf numFmtId="2" fontId="85" fillId="36" borderId="0" xfId="10" applyNumberFormat="1" applyFont="1" applyFill="1" applyBorder="1" applyAlignment="1">
      <alignment horizontal="center" vertical="center" wrapText="1"/>
    </xf>
    <xf numFmtId="182" fontId="85" fillId="36" borderId="0" xfId="10" applyNumberFormat="1" applyFont="1" applyFill="1" applyBorder="1" applyAlignment="1">
      <alignment horizontal="center" vertical="center" wrapText="1"/>
    </xf>
    <xf numFmtId="1" fontId="85" fillId="36" borderId="0" xfId="0" applyNumberFormat="1" applyFont="1" applyFill="1" applyAlignment="1">
      <alignment horizontal="left" vertical="center" wrapText="1"/>
    </xf>
    <xf numFmtId="0" fontId="84" fillId="0" borderId="0" xfId="0" applyFont="1" applyAlignment="1">
      <alignment vertical="center"/>
    </xf>
    <xf numFmtId="199" fontId="85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vertical="center" wrapText="1"/>
    </xf>
    <xf numFmtId="181" fontId="85" fillId="0" borderId="0" xfId="0" applyNumberFormat="1" applyFont="1" applyAlignment="1">
      <alignment horizontal="center" vertical="center" wrapText="1"/>
    </xf>
    <xf numFmtId="178" fontId="85" fillId="0" borderId="0" xfId="0" applyNumberFormat="1" applyFont="1" applyAlignment="1">
      <alignment horizontal="center" vertical="center" wrapText="1"/>
    </xf>
    <xf numFmtId="166" fontId="85" fillId="0" borderId="0" xfId="10" applyFont="1" applyFill="1" applyBorder="1" applyAlignment="1">
      <alignment horizontal="center" vertical="center" wrapText="1"/>
    </xf>
    <xf numFmtId="2" fontId="85" fillId="0" borderId="0" xfId="10" applyNumberFormat="1" applyFont="1" applyFill="1" applyBorder="1" applyAlignment="1">
      <alignment horizontal="center" vertical="center" wrapText="1"/>
    </xf>
    <xf numFmtId="182" fontId="85" fillId="0" borderId="0" xfId="10" applyNumberFormat="1" applyFont="1" applyFill="1" applyBorder="1" applyAlignment="1">
      <alignment horizontal="center" vertical="center" wrapText="1"/>
    </xf>
    <xf numFmtId="1" fontId="85" fillId="0" borderId="0" xfId="0" applyNumberFormat="1" applyFont="1" applyAlignment="1">
      <alignment horizontal="left" vertical="center" wrapText="1"/>
    </xf>
    <xf numFmtId="0" fontId="85" fillId="37" borderId="0" xfId="0" applyFont="1" applyFill="1" applyAlignment="1">
      <alignment horizontal="center" vertical="center" wrapText="1"/>
    </xf>
    <xf numFmtId="193" fontId="85" fillId="37" borderId="0" xfId="0" applyNumberFormat="1" applyFont="1" applyFill="1" applyAlignment="1">
      <alignment horizontal="center" vertical="center" wrapText="1"/>
    </xf>
    <xf numFmtId="2" fontId="85" fillId="37" borderId="0" xfId="0" applyNumberFormat="1" applyFont="1" applyFill="1" applyAlignment="1">
      <alignment vertical="center" wrapText="1"/>
    </xf>
    <xf numFmtId="0" fontId="61" fillId="0" borderId="41" xfId="0" applyFont="1" applyBorder="1" applyAlignment="1">
      <alignment horizontal="center" vertical="center"/>
    </xf>
    <xf numFmtId="193" fontId="61" fillId="0" borderId="41" xfId="0" applyNumberFormat="1" applyFont="1" applyBorder="1" applyAlignment="1">
      <alignment horizontal="center" vertical="center"/>
    </xf>
    <xf numFmtId="2" fontId="68" fillId="0" borderId="0" xfId="19" applyNumberFormat="1" applyFont="1" applyAlignment="1">
      <alignment horizontal="left"/>
    </xf>
    <xf numFmtId="0" fontId="101" fillId="0" borderId="0" xfId="19" applyFont="1" applyAlignment="1">
      <alignment horizontal="left"/>
    </xf>
    <xf numFmtId="2" fontId="106" fillId="0" borderId="0" xfId="19" applyNumberFormat="1" applyFont="1" applyAlignment="1">
      <alignment horizontal="left"/>
    </xf>
    <xf numFmtId="0" fontId="61" fillId="0" borderId="0" xfId="3327" applyFont="1" applyAlignment="1">
      <alignment vertical="center"/>
    </xf>
    <xf numFmtId="0" fontId="62" fillId="0" borderId="0" xfId="3327" applyFont="1" applyAlignment="1">
      <alignment horizontal="right" vertical="center"/>
    </xf>
    <xf numFmtId="0" fontId="62" fillId="0" borderId="0" xfId="3327" applyFont="1" applyAlignment="1">
      <alignment vertical="center"/>
    </xf>
    <xf numFmtId="49" fontId="65" fillId="0" borderId="0" xfId="19" applyNumberFormat="1" applyFont="1" applyAlignment="1">
      <alignment vertical="center"/>
    </xf>
    <xf numFmtId="0" fontId="61" fillId="0" borderId="0" xfId="20" applyFont="1" applyAlignment="1">
      <alignment vertical="center"/>
    </xf>
    <xf numFmtId="0" fontId="61" fillId="0" borderId="0" xfId="23" applyFont="1" applyAlignment="1" applyProtection="1">
      <alignment vertical="center"/>
      <protection hidden="1"/>
    </xf>
    <xf numFmtId="200" fontId="111" fillId="0" borderId="0" xfId="19" applyNumberFormat="1" applyFont="1" applyAlignment="1">
      <alignment vertical="center" wrapText="1"/>
    </xf>
    <xf numFmtId="0" fontId="61" fillId="0" borderId="0" xfId="3327" applyFont="1" applyAlignment="1">
      <alignment vertical="center" wrapText="1"/>
    </xf>
    <xf numFmtId="0" fontId="61" fillId="0" borderId="0" xfId="3327" applyFont="1" applyAlignment="1">
      <alignment horizontal="center" vertical="center" wrapText="1"/>
    </xf>
    <xf numFmtId="0" fontId="62" fillId="0" borderId="0" xfId="20" applyFont="1" applyAlignment="1">
      <alignment horizontal="center" vertical="center"/>
    </xf>
    <xf numFmtId="2" fontId="61" fillId="0" borderId="0" xfId="3327" applyNumberFormat="1" applyFont="1" applyAlignment="1">
      <alignment vertical="center"/>
    </xf>
    <xf numFmtId="2" fontId="61" fillId="0" borderId="0" xfId="23" applyNumberFormat="1" applyFont="1" applyAlignment="1" applyProtection="1">
      <alignment vertical="center"/>
      <protection hidden="1"/>
    </xf>
    <xf numFmtId="0" fontId="62" fillId="0" borderId="0" xfId="23" applyFont="1" applyAlignment="1" applyProtection="1">
      <alignment horizontal="center" vertical="center"/>
      <protection hidden="1"/>
    </xf>
    <xf numFmtId="2" fontId="62" fillId="0" borderId="0" xfId="20" applyNumberFormat="1" applyFont="1" applyAlignment="1">
      <alignment horizontal="center" vertical="center"/>
    </xf>
    <xf numFmtId="2" fontId="62" fillId="0" borderId="0" xfId="3327" applyNumberFormat="1" applyFont="1" applyAlignment="1">
      <alignment horizontal="center" vertical="center"/>
    </xf>
    <xf numFmtId="2" fontId="112" fillId="0" borderId="0" xfId="19" applyNumberFormat="1" applyFont="1" applyAlignment="1">
      <alignment horizontal="center" vertical="center"/>
    </xf>
    <xf numFmtId="15" fontId="65" fillId="0" borderId="0" xfId="19" applyNumberFormat="1" applyFont="1" applyAlignment="1">
      <alignment horizontal="left" vertical="center"/>
    </xf>
    <xf numFmtId="0" fontId="113" fillId="34" borderId="34" xfId="0" applyFont="1" applyFill="1" applyBorder="1" applyAlignment="1">
      <alignment vertical="center"/>
    </xf>
    <xf numFmtId="2" fontId="78" fillId="0" borderId="0" xfId="18" applyNumberFormat="1" applyFont="1" applyAlignment="1" applyProtection="1">
      <alignment vertical="center"/>
      <protection hidden="1"/>
    </xf>
    <xf numFmtId="0" fontId="111" fillId="0" borderId="0" xfId="0" applyFont="1" applyAlignment="1">
      <alignment horizontal="center" vertical="center"/>
    </xf>
    <xf numFmtId="0" fontId="111" fillId="33" borderId="7" xfId="0" applyFont="1" applyFill="1" applyBorder="1" applyAlignment="1">
      <alignment horizontal="center" vertical="center" wrapText="1"/>
    </xf>
    <xf numFmtId="2" fontId="78" fillId="0" borderId="0" xfId="18" applyNumberFormat="1" applyFont="1" applyAlignment="1" applyProtection="1">
      <alignment vertical="center" wrapText="1"/>
      <protection hidden="1"/>
    </xf>
    <xf numFmtId="0" fontId="62" fillId="0" borderId="0" xfId="23" applyFont="1" applyAlignment="1" applyProtection="1">
      <alignment horizontal="center" vertical="center" wrapText="1"/>
      <protection hidden="1"/>
    </xf>
    <xf numFmtId="0" fontId="111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1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96" fillId="0" borderId="0" xfId="3327" applyFont="1" applyAlignment="1">
      <alignment vertical="center" wrapText="1"/>
    </xf>
    <xf numFmtId="0" fontId="114" fillId="0" borderId="0" xfId="23" applyFont="1" applyAlignment="1" applyProtection="1">
      <alignment vertical="center"/>
      <protection hidden="1"/>
    </xf>
    <xf numFmtId="0" fontId="115" fillId="0" borderId="0" xfId="0" applyFont="1" applyAlignment="1">
      <alignment horizontal="center" vertical="center"/>
    </xf>
    <xf numFmtId="0" fontId="114" fillId="0" borderId="0" xfId="3327" applyFont="1" applyAlignment="1">
      <alignment vertical="center"/>
    </xf>
    <xf numFmtId="0" fontId="76" fillId="0" borderId="0" xfId="0" applyFont="1" applyAlignment="1">
      <alignment horizontal="center" vertical="center"/>
    </xf>
    <xf numFmtId="0" fontId="116" fillId="32" borderId="0" xfId="0" applyFont="1" applyFill="1" applyAlignment="1">
      <alignment horizontal="center" vertical="center"/>
    </xf>
    <xf numFmtId="0" fontId="96" fillId="0" borderId="0" xfId="3327" applyFont="1" applyAlignment="1">
      <alignment vertical="center"/>
    </xf>
    <xf numFmtId="2" fontId="72" fillId="0" borderId="0" xfId="23" applyNumberFormat="1" applyFont="1" applyAlignment="1" applyProtection="1">
      <alignment horizontal="left" vertical="center"/>
      <protection hidden="1"/>
    </xf>
    <xf numFmtId="2" fontId="62" fillId="0" borderId="0" xfId="18" applyNumberFormat="1" applyFont="1" applyAlignment="1" applyProtection="1">
      <alignment horizontal="center" vertical="center"/>
      <protection hidden="1"/>
    </xf>
    <xf numFmtId="2" fontId="61" fillId="0" borderId="0" xfId="18" applyNumberFormat="1" applyFont="1" applyAlignment="1" applyProtection="1">
      <alignment vertical="center"/>
      <protection hidden="1"/>
    </xf>
    <xf numFmtId="0" fontId="62" fillId="0" borderId="0" xfId="23" applyFont="1" applyAlignment="1" applyProtection="1">
      <alignment horizontal="right" vertical="center"/>
      <protection hidden="1"/>
    </xf>
    <xf numFmtId="2" fontId="71" fillId="0" borderId="0" xfId="23" applyNumberFormat="1" applyFont="1" applyAlignment="1" applyProtection="1">
      <alignment horizontal="right" vertical="center"/>
      <protection hidden="1"/>
    </xf>
    <xf numFmtId="2" fontId="112" fillId="11" borderId="0" xfId="19" applyNumberFormat="1" applyFont="1" applyFill="1" applyAlignment="1">
      <alignment horizontal="center" vertical="center"/>
    </xf>
    <xf numFmtId="183" fontId="61" fillId="0" borderId="0" xfId="18" applyNumberFormat="1" applyFont="1" applyAlignment="1" applyProtection="1">
      <alignment vertical="center"/>
      <protection hidden="1"/>
    </xf>
    <xf numFmtId="2" fontId="86" fillId="0" borderId="0" xfId="23" applyNumberFormat="1" applyFont="1" applyAlignment="1" applyProtection="1">
      <alignment horizontal="right" vertical="center"/>
      <protection hidden="1"/>
    </xf>
    <xf numFmtId="2" fontId="93" fillId="0" borderId="0" xfId="18" applyNumberFormat="1" applyFont="1" applyAlignment="1" applyProtection="1">
      <alignment vertical="center"/>
      <protection hidden="1"/>
    </xf>
    <xf numFmtId="0" fontId="61" fillId="0" borderId="0" xfId="18" applyFont="1" applyAlignment="1" applyProtection="1">
      <alignment vertical="center"/>
      <protection hidden="1"/>
    </xf>
    <xf numFmtId="0" fontId="117" fillId="0" borderId="0" xfId="0" applyFont="1" applyAlignment="1">
      <alignment horizontal="center" vertical="center"/>
    </xf>
    <xf numFmtId="0" fontId="108" fillId="0" borderId="0" xfId="0" applyFont="1" applyAlignment="1">
      <alignment horizontal="center" vertical="center"/>
    </xf>
    <xf numFmtId="2" fontId="61" fillId="0" borderId="0" xfId="23" applyNumberFormat="1" applyFont="1" applyAlignment="1" applyProtection="1">
      <alignment horizontal="right" vertical="center"/>
      <protection hidden="1"/>
    </xf>
    <xf numFmtId="0" fontId="61" fillId="0" borderId="0" xfId="23" applyFont="1" applyAlignment="1" applyProtection="1">
      <alignment horizontal="right" vertical="center"/>
      <protection hidden="1"/>
    </xf>
    <xf numFmtId="183" fontId="71" fillId="0" borderId="0" xfId="0" applyNumberFormat="1" applyFont="1" applyAlignment="1">
      <alignment horizontal="center" vertical="center"/>
    </xf>
    <xf numFmtId="4" fontId="61" fillId="0" borderId="0" xfId="3" applyNumberFormat="1" applyFont="1" applyAlignment="1" applyProtection="1">
      <alignment horizontal="center" vertical="center"/>
      <protection locked="0"/>
    </xf>
    <xf numFmtId="0" fontId="118" fillId="0" borderId="0" xfId="23" applyFont="1" applyAlignment="1" applyProtection="1">
      <alignment horizontal="right" vertical="center"/>
      <protection hidden="1"/>
    </xf>
    <xf numFmtId="4" fontId="93" fillId="0" borderId="0" xfId="3" applyNumberFormat="1" applyFont="1" applyAlignment="1" applyProtection="1">
      <alignment horizontal="center" vertical="center"/>
      <protection locked="0"/>
    </xf>
    <xf numFmtId="4" fontId="62" fillId="0" borderId="0" xfId="3" applyNumberFormat="1" applyFont="1" applyAlignment="1" applyProtection="1">
      <alignment horizontal="center" vertical="center"/>
      <protection hidden="1"/>
    </xf>
    <xf numFmtId="0" fontId="119" fillId="0" borderId="0" xfId="0" applyFont="1" applyAlignment="1">
      <alignment horizontal="center" vertical="center"/>
    </xf>
    <xf numFmtId="183" fontId="61" fillId="0" borderId="0" xfId="18" applyNumberFormat="1" applyFont="1" applyAlignment="1" applyProtection="1">
      <alignment horizontal="center" vertical="center"/>
      <protection hidden="1"/>
    </xf>
    <xf numFmtId="0" fontId="90" fillId="0" borderId="0" xfId="23" applyFont="1" applyAlignment="1" applyProtection="1">
      <alignment horizontal="right" vertical="center"/>
      <protection hidden="1"/>
    </xf>
    <xf numFmtId="4" fontId="90" fillId="0" borderId="0" xfId="3" applyNumberFormat="1" applyFont="1" applyAlignment="1" applyProtection="1">
      <alignment horizontal="center" vertical="center"/>
      <protection locked="0"/>
    </xf>
    <xf numFmtId="2" fontId="78" fillId="0" borderId="0" xfId="18" applyNumberFormat="1" applyFont="1" applyAlignment="1" applyProtection="1">
      <alignment horizontal="center" vertical="center"/>
      <protection hidden="1"/>
    </xf>
    <xf numFmtId="183" fontId="119" fillId="0" borderId="0" xfId="0" applyNumberFormat="1" applyFont="1" applyAlignment="1">
      <alignment horizontal="center" vertical="center"/>
    </xf>
    <xf numFmtId="2" fontId="61" fillId="0" borderId="0" xfId="18" applyNumberFormat="1" applyFont="1" applyAlignment="1" applyProtection="1">
      <alignment horizontal="center" vertical="center"/>
      <protection hidden="1"/>
    </xf>
    <xf numFmtId="183" fontId="117" fillId="0" borderId="0" xfId="0" applyNumberFormat="1" applyFont="1" applyAlignment="1">
      <alignment horizontal="center" vertical="center"/>
    </xf>
    <xf numFmtId="0" fontId="108" fillId="0" borderId="0" xfId="3327" applyFont="1" applyAlignment="1">
      <alignment horizontal="right" vertical="center"/>
    </xf>
    <xf numFmtId="0" fontId="93" fillId="0" borderId="0" xfId="23" applyFont="1" applyAlignment="1" applyProtection="1">
      <alignment horizontal="left" vertical="center"/>
      <protection hidden="1"/>
    </xf>
    <xf numFmtId="10" fontId="62" fillId="0" borderId="0" xfId="2517" applyNumberFormat="1" applyFont="1" applyAlignment="1" applyProtection="1">
      <alignment horizontal="right" vertical="center"/>
      <protection hidden="1"/>
    </xf>
    <xf numFmtId="183" fontId="62" fillId="0" borderId="0" xfId="2517" applyNumberFormat="1" applyFont="1" applyAlignment="1">
      <alignment vertical="center"/>
    </xf>
    <xf numFmtId="0" fontId="62" fillId="0" borderId="0" xfId="23" applyFont="1" applyAlignment="1" applyProtection="1">
      <alignment vertical="center"/>
      <protection hidden="1"/>
    </xf>
    <xf numFmtId="10" fontId="62" fillId="0" borderId="0" xfId="2517" applyNumberFormat="1" applyFont="1" applyAlignment="1">
      <alignment vertical="center"/>
    </xf>
    <xf numFmtId="0" fontId="72" fillId="0" borderId="0" xfId="23" applyFont="1" applyAlignment="1" applyProtection="1">
      <alignment horizontal="center" vertical="center"/>
      <protection hidden="1"/>
    </xf>
    <xf numFmtId="9" fontId="78" fillId="0" borderId="0" xfId="23" applyNumberFormat="1" applyFont="1" applyAlignment="1" applyProtection="1">
      <alignment vertical="center"/>
      <protection hidden="1"/>
    </xf>
    <xf numFmtId="10" fontId="117" fillId="0" borderId="0" xfId="2517" applyNumberFormat="1" applyFont="1" applyAlignment="1">
      <alignment horizontal="center" vertical="center"/>
    </xf>
    <xf numFmtId="0" fontId="62" fillId="0" borderId="0" xfId="23" applyFont="1" applyAlignment="1" applyProtection="1">
      <alignment horizontal="left" vertical="center"/>
      <protection hidden="1"/>
    </xf>
    <xf numFmtId="0" fontId="61" fillId="0" borderId="0" xfId="23" applyFont="1" applyAlignment="1" applyProtection="1">
      <alignment horizontal="left" vertical="center"/>
      <protection hidden="1"/>
    </xf>
    <xf numFmtId="1" fontId="62" fillId="0" borderId="0" xfId="23" applyNumberFormat="1" applyFont="1" applyAlignment="1" applyProtection="1">
      <alignment horizontal="left" vertical="center"/>
      <protection hidden="1"/>
    </xf>
    <xf numFmtId="1" fontId="61" fillId="0" borderId="0" xfId="23" applyNumberFormat="1" applyFont="1" applyAlignment="1" applyProtection="1">
      <alignment vertical="center"/>
      <protection hidden="1"/>
    </xf>
    <xf numFmtId="180" fontId="61" fillId="0" borderId="0" xfId="3327" applyNumberFormat="1" applyFont="1" applyAlignment="1">
      <alignment vertical="center"/>
    </xf>
    <xf numFmtId="180" fontId="61" fillId="0" borderId="0" xfId="23" applyNumberFormat="1" applyFont="1" applyAlignment="1" applyProtection="1">
      <alignment vertical="center"/>
      <protection hidden="1"/>
    </xf>
    <xf numFmtId="180" fontId="61" fillId="0" borderId="0" xfId="3327" applyNumberFormat="1" applyFont="1" applyAlignment="1">
      <alignment horizontal="center" vertical="center"/>
    </xf>
    <xf numFmtId="180" fontId="62" fillId="0" borderId="0" xfId="23" applyNumberFormat="1" applyFont="1" applyAlignment="1" applyProtection="1">
      <alignment horizontal="left" vertical="center"/>
      <protection hidden="1"/>
    </xf>
    <xf numFmtId="180" fontId="61" fillId="0" borderId="0" xfId="3327" applyNumberFormat="1" applyFont="1" applyAlignment="1">
      <alignment horizontal="left" vertical="center"/>
    </xf>
    <xf numFmtId="0" fontId="93" fillId="0" borderId="0" xfId="0" applyFont="1" applyAlignment="1">
      <alignment horizontal="center" vertical="center"/>
    </xf>
    <xf numFmtId="180" fontId="93" fillId="0" borderId="0" xfId="3327" applyNumberFormat="1" applyFont="1" applyAlignment="1">
      <alignment horizontal="left" vertical="center"/>
    </xf>
    <xf numFmtId="180" fontId="61" fillId="0" borderId="0" xfId="23" applyNumberFormat="1" applyFont="1" applyAlignment="1" applyProtection="1">
      <alignment horizontal="center" vertical="center"/>
      <protection hidden="1"/>
    </xf>
    <xf numFmtId="4" fontId="61" fillId="0" borderId="0" xfId="2517" applyNumberFormat="1" applyFont="1" applyAlignment="1" applyProtection="1">
      <alignment horizontal="center" vertical="center"/>
      <protection hidden="1"/>
    </xf>
    <xf numFmtId="0" fontId="61" fillId="0" borderId="0" xfId="3327" applyFont="1" applyAlignment="1">
      <alignment horizontal="center" vertical="center"/>
    </xf>
    <xf numFmtId="0" fontId="120" fillId="0" borderId="0" xfId="0" applyFont="1" applyAlignment="1">
      <alignment horizontal="center" vertical="center"/>
    </xf>
    <xf numFmtId="0" fontId="61" fillId="0" borderId="0" xfId="3327" applyFont="1" applyAlignment="1">
      <alignment horizontal="left" vertical="center"/>
    </xf>
    <xf numFmtId="4" fontId="62" fillId="0" borderId="0" xfId="4" applyNumberFormat="1" applyFont="1" applyAlignment="1" applyProtection="1">
      <alignment horizontal="center" vertical="center"/>
      <protection hidden="1"/>
    </xf>
    <xf numFmtId="10" fontId="61" fillId="0" borderId="0" xfId="2517" applyNumberFormat="1" applyFont="1" applyAlignment="1" applyProtection="1">
      <alignment vertical="center"/>
      <protection hidden="1"/>
    </xf>
    <xf numFmtId="0" fontId="61" fillId="0" borderId="0" xfId="3327" applyFont="1" applyAlignment="1">
      <alignment horizontal="right" vertical="center"/>
    </xf>
    <xf numFmtId="0" fontId="71" fillId="0" borderId="0" xfId="0" applyFont="1" applyAlignment="1">
      <alignment horizontal="left" vertical="center"/>
    </xf>
    <xf numFmtId="10" fontId="61" fillId="0" borderId="0" xfId="3327" applyNumberFormat="1" applyFont="1" applyAlignment="1">
      <alignment vertical="center"/>
    </xf>
    <xf numFmtId="0" fontId="62" fillId="0" borderId="0" xfId="3327" applyFont="1" applyAlignment="1">
      <alignment horizontal="left" vertical="center"/>
    </xf>
    <xf numFmtId="0" fontId="121" fillId="36" borderId="7" xfId="0" applyFont="1" applyFill="1" applyBorder="1" applyAlignment="1">
      <alignment horizontal="center" vertical="center" wrapText="1"/>
    </xf>
    <xf numFmtId="0" fontId="76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62" fillId="0" borderId="0" xfId="23" applyFont="1" applyAlignment="1" applyProtection="1">
      <alignment horizontal="right" vertical="center" indent="1"/>
      <protection hidden="1"/>
    </xf>
    <xf numFmtId="0" fontId="61" fillId="0" borderId="39" xfId="3327" applyFont="1" applyBorder="1" applyAlignment="1">
      <alignment vertical="center"/>
    </xf>
    <xf numFmtId="0" fontId="119" fillId="0" borderId="39" xfId="0" applyFont="1" applyBorder="1" applyAlignment="1">
      <alignment horizontal="left" vertical="center"/>
    </xf>
    <xf numFmtId="0" fontId="111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center" vertical="center"/>
    </xf>
    <xf numFmtId="2" fontId="72" fillId="0" borderId="0" xfId="16" applyNumberFormat="1" applyFont="1" applyAlignment="1" applyProtection="1">
      <alignment horizontal="left"/>
      <protection hidden="1"/>
    </xf>
    <xf numFmtId="2" fontId="61" fillId="0" borderId="0" xfId="16" applyNumberFormat="1" applyFont="1" applyAlignment="1" applyProtection="1">
      <alignment horizontal="center"/>
      <protection hidden="1"/>
    </xf>
    <xf numFmtId="2" fontId="64" fillId="0" borderId="0" xfId="19" applyNumberFormat="1" applyFont="1" applyAlignment="1">
      <alignment horizontal="left" vertical="top"/>
    </xf>
    <xf numFmtId="192" fontId="79" fillId="0" borderId="0" xfId="0" applyNumberFormat="1" applyFont="1" applyAlignment="1">
      <alignment horizontal="left"/>
    </xf>
    <xf numFmtId="2" fontId="72" fillId="0" borderId="0" xfId="16" applyNumberFormat="1" applyFont="1" applyProtection="1">
      <protection hidden="1"/>
    </xf>
    <xf numFmtId="0" fontId="61" fillId="0" borderId="0" xfId="16" applyFont="1" applyProtection="1">
      <protection hidden="1"/>
    </xf>
    <xf numFmtId="0" fontId="62" fillId="0" borderId="0" xfId="16" applyFont="1" applyAlignment="1" applyProtection="1">
      <alignment horizontal="left"/>
      <protection hidden="1"/>
    </xf>
    <xf numFmtId="0" fontId="61" fillId="0" borderId="0" xfId="16" applyFont="1" applyAlignment="1" applyProtection="1">
      <alignment horizontal="left"/>
      <protection hidden="1"/>
    </xf>
    <xf numFmtId="0" fontId="61" fillId="0" borderId="0" xfId="16" applyFont="1" applyAlignment="1" applyProtection="1">
      <alignment horizontal="center"/>
      <protection hidden="1"/>
    </xf>
    <xf numFmtId="0" fontId="64" fillId="0" borderId="0" xfId="21" applyFont="1" applyProtection="1">
      <protection hidden="1"/>
    </xf>
    <xf numFmtId="167" fontId="62" fillId="0" borderId="0" xfId="6" applyFont="1" applyFill="1" applyBorder="1" applyAlignment="1" applyProtection="1">
      <alignment horizontal="right"/>
      <protection hidden="1"/>
    </xf>
    <xf numFmtId="0" fontId="61" fillId="0" borderId="0" xfId="16" applyFont="1" applyAlignment="1" applyProtection="1">
      <alignment horizontal="right"/>
      <protection hidden="1"/>
    </xf>
    <xf numFmtId="4" fontId="61" fillId="0" borderId="0" xfId="16" applyNumberFormat="1" applyFont="1" applyAlignment="1" applyProtection="1">
      <alignment horizontal="right"/>
      <protection hidden="1"/>
    </xf>
    <xf numFmtId="2" fontId="61" fillId="0" borderId="0" xfId="16" applyNumberFormat="1" applyFont="1" applyProtection="1">
      <protection hidden="1"/>
    </xf>
    <xf numFmtId="185" fontId="61" fillId="0" borderId="0" xfId="16" applyNumberFormat="1" applyFont="1" applyAlignment="1" applyProtection="1">
      <alignment horizontal="center"/>
      <protection hidden="1"/>
    </xf>
    <xf numFmtId="4" fontId="61" fillId="0" borderId="0" xfId="16" applyNumberFormat="1" applyFont="1" applyProtection="1">
      <protection hidden="1"/>
    </xf>
    <xf numFmtId="185" fontId="62" fillId="0" borderId="0" xfId="0" applyNumberFormat="1" applyFont="1"/>
    <xf numFmtId="0" fontId="90" fillId="0" borderId="0" xfId="0" applyFont="1" applyAlignment="1">
      <alignment horizontal="left" indent="4"/>
    </xf>
    <xf numFmtId="185" fontId="61" fillId="0" borderId="0" xfId="0" applyNumberFormat="1" applyFont="1"/>
    <xf numFmtId="0" fontId="62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79" fontId="62" fillId="0" borderId="0" xfId="0" applyNumberFormat="1" applyFont="1" applyAlignment="1">
      <alignment horizontal="center"/>
    </xf>
    <xf numFmtId="0" fontId="61" fillId="0" borderId="0" xfId="0" applyFont="1" applyAlignment="1">
      <alignment horizontal="right"/>
    </xf>
    <xf numFmtId="179" fontId="62" fillId="0" borderId="33" xfId="16" applyNumberFormat="1" applyFont="1" applyBorder="1" applyAlignment="1" applyProtection="1">
      <alignment horizontal="center"/>
      <protection hidden="1"/>
    </xf>
    <xf numFmtId="9" fontId="62" fillId="0" borderId="0" xfId="0" applyNumberFormat="1" applyFont="1" applyAlignment="1">
      <alignment horizontal="center"/>
    </xf>
    <xf numFmtId="4" fontId="61" fillId="0" borderId="0" xfId="0" applyNumberFormat="1" applyFont="1"/>
    <xf numFmtId="49" fontId="80" fillId="0" borderId="0" xfId="19" applyNumberFormat="1" applyFont="1"/>
    <xf numFmtId="2" fontId="83" fillId="0" borderId="0" xfId="16" applyNumberFormat="1" applyFont="1" applyAlignment="1" applyProtection="1">
      <alignment horizontal="left"/>
      <protection hidden="1"/>
    </xf>
    <xf numFmtId="189" fontId="98" fillId="0" borderId="43" xfId="22" applyNumberFormat="1" applyFont="1" applyBorder="1" applyAlignment="1">
      <alignment horizontal="center" vertical="center"/>
    </xf>
    <xf numFmtId="183" fontId="75" fillId="0" borderId="43" xfId="22" applyNumberFormat="1" applyFont="1" applyBorder="1" applyAlignment="1" applyProtection="1">
      <alignment horizontal="center" vertical="center"/>
      <protection locked="0" hidden="1"/>
    </xf>
    <xf numFmtId="0" fontId="85" fillId="37" borderId="7" xfId="22" applyFont="1" applyFill="1" applyBorder="1" applyAlignment="1">
      <alignment horizontal="center" vertical="center"/>
    </xf>
    <xf numFmtId="0" fontId="124" fillId="36" borderId="7" xfId="22" applyFont="1" applyFill="1" applyBorder="1" applyAlignment="1">
      <alignment horizontal="center" vertical="center"/>
    </xf>
    <xf numFmtId="3" fontId="94" fillId="0" borderId="44" xfId="0" applyNumberFormat="1" applyFont="1" applyBorder="1" applyAlignment="1">
      <alignment horizontal="center" vertical="center"/>
    </xf>
    <xf numFmtId="181" fontId="94" fillId="0" borderId="44" xfId="10" applyNumberFormat="1" applyFont="1" applyFill="1" applyBorder="1" applyAlignment="1">
      <alignment horizontal="center" vertical="center"/>
    </xf>
    <xf numFmtId="181" fontId="62" fillId="0" borderId="0" xfId="10" applyNumberFormat="1" applyFont="1" applyFill="1" applyAlignment="1">
      <alignment horizontal="center"/>
    </xf>
    <xf numFmtId="0" fontId="94" fillId="35" borderId="0" xfId="3327" applyFont="1" applyFill="1" applyAlignment="1">
      <alignment vertical="center"/>
    </xf>
    <xf numFmtId="0" fontId="126" fillId="35" borderId="0" xfId="0" applyFont="1" applyFill="1" applyAlignment="1">
      <alignment horizontal="center" vertical="center"/>
    </xf>
    <xf numFmtId="0" fontId="125" fillId="35" borderId="0" xfId="0" applyFont="1" applyFill="1" applyAlignment="1">
      <alignment horizontal="right" vertical="center"/>
    </xf>
    <xf numFmtId="0" fontId="125" fillId="35" borderId="0" xfId="0" applyFont="1" applyFill="1" applyAlignment="1">
      <alignment horizontal="center" vertical="center" wrapText="1"/>
    </xf>
    <xf numFmtId="0" fontId="94" fillId="35" borderId="0" xfId="0" applyFont="1" applyFill="1" applyAlignment="1">
      <alignment horizontal="center" vertical="center"/>
    </xf>
    <xf numFmtId="2" fontId="94" fillId="35" borderId="0" xfId="0" applyNumberFormat="1" applyFont="1" applyFill="1" applyAlignment="1">
      <alignment horizontal="right" vertical="center"/>
    </xf>
    <xf numFmtId="2" fontId="94" fillId="35" borderId="0" xfId="0" applyNumberFormat="1" applyFont="1" applyFill="1" applyAlignment="1">
      <alignment horizontal="center" vertical="center"/>
    </xf>
    <xf numFmtId="198" fontId="94" fillId="35" borderId="0" xfId="0" applyNumberFormat="1" applyFont="1" applyFill="1" applyAlignment="1">
      <alignment horizontal="center" vertical="center"/>
    </xf>
    <xf numFmtId="0" fontId="94" fillId="35" borderId="0" xfId="23" applyFont="1" applyFill="1" applyAlignment="1" applyProtection="1">
      <alignment vertical="center"/>
      <protection hidden="1"/>
    </xf>
    <xf numFmtId="2" fontId="94" fillId="35" borderId="42" xfId="0" applyNumberFormat="1" applyFont="1" applyFill="1" applyBorder="1" applyAlignment="1">
      <alignment horizontal="center" vertical="center"/>
    </xf>
    <xf numFmtId="198" fontId="94" fillId="35" borderId="42" xfId="0" applyNumberFormat="1" applyFont="1" applyFill="1" applyBorder="1" applyAlignment="1">
      <alignment horizontal="center" vertical="center"/>
    </xf>
    <xf numFmtId="0" fontId="95" fillId="35" borderId="0" xfId="0" applyFont="1" applyFill="1" applyAlignment="1">
      <alignment horizontal="center" vertical="center"/>
    </xf>
    <xf numFmtId="0" fontId="95" fillId="35" borderId="0" xfId="0" applyFont="1" applyFill="1" applyAlignment="1">
      <alignment horizontal="right" vertical="center"/>
    </xf>
    <xf numFmtId="198" fontId="95" fillId="35" borderId="0" xfId="0" applyNumberFormat="1" applyFont="1" applyFill="1" applyAlignment="1">
      <alignment horizontal="center" vertical="center"/>
    </xf>
    <xf numFmtId="10" fontId="61" fillId="38" borderId="7" xfId="26" applyNumberFormat="1" applyFont="1" applyFill="1" applyBorder="1" applyAlignment="1" applyProtection="1">
      <alignment horizontal="center" vertical="center"/>
      <protection hidden="1"/>
    </xf>
    <xf numFmtId="198" fontId="61" fillId="38" borderId="40" xfId="26" applyNumberFormat="1" applyFont="1" applyFill="1" applyBorder="1" applyAlignment="1" applyProtection="1">
      <alignment horizontal="center" vertical="center"/>
      <protection hidden="1"/>
    </xf>
    <xf numFmtId="2" fontId="94" fillId="38" borderId="35" xfId="0" applyNumberFormat="1" applyFont="1" applyFill="1" applyBorder="1" applyAlignment="1">
      <alignment horizontal="center" vertical="center"/>
    </xf>
    <xf numFmtId="2" fontId="61" fillId="38" borderId="40" xfId="2517" applyNumberFormat="1" applyFont="1" applyFill="1" applyBorder="1" applyAlignment="1" applyProtection="1">
      <alignment horizontal="center" vertical="center"/>
      <protection hidden="1"/>
    </xf>
    <xf numFmtId="179" fontId="123" fillId="38" borderId="7" xfId="26" applyNumberFormat="1" applyFont="1" applyFill="1" applyBorder="1" applyAlignment="1" applyProtection="1">
      <alignment horizontal="center" vertical="center"/>
      <protection hidden="1"/>
    </xf>
    <xf numFmtId="190" fontId="61" fillId="38" borderId="40" xfId="26" applyNumberFormat="1" applyFont="1" applyFill="1" applyBorder="1" applyAlignment="1" applyProtection="1">
      <alignment horizontal="center" vertical="center"/>
      <protection hidden="1"/>
    </xf>
    <xf numFmtId="1" fontId="61" fillId="38" borderId="40" xfId="26" applyNumberFormat="1" applyFont="1" applyFill="1" applyBorder="1" applyAlignment="1" applyProtection="1">
      <alignment horizontal="center" vertical="center"/>
      <protection hidden="1"/>
    </xf>
    <xf numFmtId="10" fontId="61" fillId="38" borderId="40" xfId="26" applyNumberFormat="1" applyFont="1" applyFill="1" applyBorder="1" applyAlignment="1" applyProtection="1">
      <alignment horizontal="center" vertical="center"/>
      <protection hidden="1"/>
    </xf>
    <xf numFmtId="0" fontId="61" fillId="0" borderId="0" xfId="0" applyFont="1" applyAlignment="1">
      <alignment vertical="center"/>
    </xf>
    <xf numFmtId="0" fontId="129" fillId="0" borderId="0" xfId="17" applyFont="1" applyAlignment="1">
      <alignment vertical="center"/>
    </xf>
    <xf numFmtId="0" fontId="61" fillId="0" borderId="0" xfId="0" applyFont="1" applyAlignment="1">
      <alignment horizontal="center" vertical="center"/>
    </xf>
    <xf numFmtId="0" fontId="62" fillId="0" borderId="0" xfId="17" applyFont="1" applyAlignment="1">
      <alignment horizontal="center" vertical="center"/>
    </xf>
    <xf numFmtId="2" fontId="129" fillId="0" borderId="0" xfId="17" applyNumberFormat="1" applyFont="1" applyAlignment="1">
      <alignment vertical="center"/>
    </xf>
    <xf numFmtId="2" fontId="66" fillId="0" borderId="0" xfId="17" applyNumberFormat="1" applyFont="1" applyAlignment="1">
      <alignment vertical="center"/>
    </xf>
    <xf numFmtId="1" fontId="68" fillId="0" borderId="0" xfId="19" applyNumberFormat="1" applyFont="1" applyAlignment="1">
      <alignment horizontal="left" vertical="center"/>
    </xf>
    <xf numFmtId="2" fontId="64" fillId="0" borderId="0" xfId="19" applyNumberFormat="1" applyFont="1" applyAlignment="1">
      <alignment horizontal="left" vertical="center"/>
    </xf>
    <xf numFmtId="2" fontId="64" fillId="0" borderId="0" xfId="17" applyNumberFormat="1" applyFont="1" applyAlignment="1">
      <alignment vertical="center"/>
    </xf>
    <xf numFmtId="0" fontId="61" fillId="0" borderId="0" xfId="24" applyFont="1" applyAlignment="1">
      <alignment vertical="center"/>
    </xf>
    <xf numFmtId="2" fontId="61" fillId="0" borderId="0" xfId="24" applyNumberFormat="1" applyFont="1" applyAlignment="1">
      <alignment vertical="center"/>
    </xf>
    <xf numFmtId="0" fontId="61" fillId="0" borderId="0" xfId="17" applyFont="1" applyAlignment="1">
      <alignment vertical="center"/>
    </xf>
    <xf numFmtId="0" fontId="61" fillId="0" borderId="0" xfId="17" applyFont="1" applyAlignment="1">
      <alignment horizontal="left" vertical="center"/>
    </xf>
    <xf numFmtId="0" fontId="61" fillId="0" borderId="0" xfId="17" applyFont="1" applyAlignment="1">
      <alignment vertical="center" wrapText="1"/>
    </xf>
    <xf numFmtId="0" fontId="64" fillId="0" borderId="0" xfId="0" applyFont="1" applyAlignment="1">
      <alignment vertical="center"/>
    </xf>
    <xf numFmtId="0" fontId="129" fillId="37" borderId="0" xfId="17" applyFont="1" applyFill="1" applyAlignment="1">
      <alignment vertical="center"/>
    </xf>
    <xf numFmtId="2" fontId="125" fillId="11" borderId="0" xfId="26" applyNumberFormat="1" applyFont="1" applyFill="1" applyBorder="1" applyAlignment="1" applyProtection="1">
      <alignment horizontal="center" vertical="center"/>
      <protection hidden="1"/>
    </xf>
    <xf numFmtId="0" fontId="89" fillId="0" borderId="0" xfId="0" quotePrefix="1" applyFont="1" applyAlignment="1">
      <alignment vertical="center"/>
    </xf>
    <xf numFmtId="2" fontId="125" fillId="11" borderId="0" xfId="26" applyNumberFormat="1" applyFont="1" applyFill="1" applyBorder="1" applyAlignment="1" applyProtection="1">
      <alignment horizontal="center"/>
      <protection hidden="1"/>
    </xf>
    <xf numFmtId="198" fontId="62" fillId="0" borderId="0" xfId="26" applyNumberFormat="1" applyFont="1" applyFill="1" applyBorder="1"/>
    <xf numFmtId="0" fontId="85" fillId="39" borderId="0" xfId="16" applyFont="1" applyFill="1" applyAlignment="1" applyProtection="1">
      <alignment horizontal="left"/>
      <protection hidden="1"/>
    </xf>
    <xf numFmtId="0" fontId="85" fillId="39" borderId="0" xfId="16" applyFont="1" applyFill="1" applyAlignment="1" applyProtection="1">
      <alignment horizontal="left" vertical="top"/>
      <protection hidden="1"/>
    </xf>
    <xf numFmtId="0" fontId="71" fillId="0" borderId="0" xfId="0" applyFont="1" applyAlignment="1">
      <alignment horizontal="center"/>
    </xf>
    <xf numFmtId="0" fontId="93" fillId="0" borderId="0" xfId="0" applyFont="1" applyAlignment="1">
      <alignment vertical="center" wrapText="1"/>
    </xf>
    <xf numFmtId="0" fontId="71" fillId="37" borderId="0" xfId="0" applyFont="1" applyFill="1"/>
    <xf numFmtId="181" fontId="71" fillId="0" borderId="38" xfId="0" applyNumberFormat="1" applyFont="1" applyBorder="1" applyAlignment="1">
      <alignment horizontal="center" vertical="center"/>
    </xf>
    <xf numFmtId="181" fontId="71" fillId="0" borderId="0" xfId="0" applyNumberFormat="1" applyFont="1" applyAlignment="1">
      <alignment vertical="center"/>
    </xf>
    <xf numFmtId="201" fontId="71" fillId="0" borderId="38" xfId="0" applyNumberFormat="1" applyFont="1" applyBorder="1" applyAlignment="1">
      <alignment horizontal="center" vertical="center"/>
    </xf>
    <xf numFmtId="181" fontId="71" fillId="0" borderId="0" xfId="0" applyNumberFormat="1" applyFont="1"/>
    <xf numFmtId="0" fontId="86" fillId="0" borderId="0" xfId="0" applyFont="1" applyAlignment="1">
      <alignment horizontal="left"/>
    </xf>
    <xf numFmtId="0" fontId="71" fillId="0" borderId="0" xfId="0" applyFont="1" applyAlignment="1">
      <alignment horizontal="left" indent="4"/>
    </xf>
    <xf numFmtId="0" fontId="71" fillId="0" borderId="0" xfId="0" applyFont="1" applyAlignment="1">
      <alignment horizontal="left" indent="1"/>
    </xf>
    <xf numFmtId="0" fontId="65" fillId="0" borderId="0" xfId="0" applyFont="1" applyAlignment="1">
      <alignment horizontal="left" indent="1"/>
    </xf>
    <xf numFmtId="0" fontId="68" fillId="0" borderId="0" xfId="0" applyFont="1" applyAlignment="1">
      <alignment horizontal="left" indent="1"/>
    </xf>
    <xf numFmtId="1" fontId="61" fillId="38" borderId="40" xfId="2517" applyNumberFormat="1" applyFont="1" applyFill="1" applyBorder="1" applyAlignment="1" applyProtection="1">
      <alignment horizontal="center" vertical="center"/>
      <protection hidden="1"/>
    </xf>
    <xf numFmtId="0" fontId="0" fillId="38" borderId="46" xfId="0" applyFill="1" applyBorder="1"/>
    <xf numFmtId="0" fontId="61" fillId="0" borderId="0" xfId="19" applyFont="1" applyAlignment="1">
      <alignment horizontal="center" vertical="center"/>
    </xf>
    <xf numFmtId="0" fontId="61" fillId="0" borderId="39" xfId="19" applyFont="1" applyBorder="1" applyAlignment="1">
      <alignment horizontal="center" vertical="center"/>
    </xf>
    <xf numFmtId="0" fontId="0" fillId="38" borderId="46" xfId="0" applyFill="1" applyBorder="1" applyAlignment="1">
      <alignment horizontal="center"/>
    </xf>
    <xf numFmtId="198" fontId="61" fillId="0" borderId="0" xfId="28" applyNumberFormat="1" applyFont="1" applyAlignment="1">
      <alignment horizontal="center"/>
    </xf>
    <xf numFmtId="198" fontId="94" fillId="0" borderId="0" xfId="0" applyNumberFormat="1" applyFont="1" applyAlignment="1">
      <alignment horizontal="center"/>
    </xf>
    <xf numFmtId="198" fontId="70" fillId="0" borderId="0" xfId="19" applyNumberFormat="1" applyFont="1" applyAlignment="1">
      <alignment horizontal="center"/>
    </xf>
    <xf numFmtId="49" fontId="61" fillId="0" borderId="0" xfId="19" applyNumberFormat="1" applyFont="1" applyAlignment="1">
      <alignment horizontal="center" vertical="center"/>
    </xf>
    <xf numFmtId="49" fontId="61" fillId="0" borderId="39" xfId="19" applyNumberFormat="1" applyFont="1" applyBorder="1" applyAlignment="1">
      <alignment horizontal="center" vertical="center"/>
    </xf>
    <xf numFmtId="2" fontId="85" fillId="37" borderId="0" xfId="0" applyNumberFormat="1" applyFont="1" applyFill="1" applyAlignment="1">
      <alignment horizontal="center" vertical="center" wrapText="1"/>
    </xf>
    <xf numFmtId="183" fontId="90" fillId="41" borderId="45" xfId="2517" applyNumberFormat="1" applyFont="1" applyFill="1" applyBorder="1" applyAlignment="1" applyProtection="1">
      <alignment horizontal="center" vertical="center"/>
      <protection hidden="1"/>
    </xf>
    <xf numFmtId="185" fontId="94" fillId="41" borderId="0" xfId="23" applyNumberFormat="1" applyFont="1" applyFill="1" applyAlignment="1" applyProtection="1">
      <alignment horizontal="center" vertical="center"/>
      <protection hidden="1"/>
    </xf>
    <xf numFmtId="185" fontId="94" fillId="41" borderId="33" xfId="23" applyNumberFormat="1" applyFont="1" applyFill="1" applyBorder="1" applyAlignment="1" applyProtection="1">
      <alignment horizontal="center" vertical="center"/>
      <protection hidden="1"/>
    </xf>
    <xf numFmtId="0" fontId="93" fillId="0" borderId="0" xfId="23" quotePrefix="1" applyFont="1" applyAlignment="1" applyProtection="1">
      <alignment horizontal="left" vertical="center"/>
      <protection hidden="1"/>
    </xf>
    <xf numFmtId="1" fontId="61" fillId="38" borderId="49" xfId="2517" applyNumberFormat="1" applyFont="1" applyFill="1" applyBorder="1" applyAlignment="1" applyProtection="1">
      <alignment horizontal="center" vertical="center"/>
      <protection hidden="1"/>
    </xf>
    <xf numFmtId="180" fontId="61" fillId="0" borderId="50" xfId="3327" applyNumberFormat="1" applyFont="1" applyBorder="1" applyAlignment="1">
      <alignment horizontal="center" vertical="center"/>
    </xf>
    <xf numFmtId="9" fontId="71" fillId="0" borderId="0" xfId="0" applyNumberFormat="1" applyFont="1"/>
    <xf numFmtId="185" fontId="95" fillId="41" borderId="0" xfId="16" applyNumberFormat="1" applyFont="1" applyFill="1" applyAlignment="1" applyProtection="1">
      <alignment horizontal="right"/>
      <protection hidden="1"/>
    </xf>
    <xf numFmtId="185" fontId="94" fillId="41" borderId="0" xfId="16" applyNumberFormat="1" applyFont="1" applyFill="1" applyAlignment="1" applyProtection="1">
      <alignment horizontal="right"/>
      <protection locked="0"/>
    </xf>
    <xf numFmtId="185" fontId="94" fillId="41" borderId="0" xfId="16" applyNumberFormat="1" applyFont="1" applyFill="1" applyAlignment="1" applyProtection="1">
      <alignment horizontal="right"/>
      <protection hidden="1"/>
    </xf>
    <xf numFmtId="185" fontId="130" fillId="41" borderId="0" xfId="0" applyNumberFormat="1" applyFont="1" applyFill="1"/>
    <xf numFmtId="181" fontId="89" fillId="0" borderId="0" xfId="0" quotePrefix="1" applyNumberFormat="1" applyFont="1" applyAlignment="1">
      <alignment horizontal="left"/>
    </xf>
    <xf numFmtId="3" fontId="131" fillId="0" borderId="0" xfId="0" applyNumberFormat="1" applyFont="1" applyAlignment="1">
      <alignment horizontal="center" vertical="center"/>
    </xf>
    <xf numFmtId="0" fontId="132" fillId="0" borderId="0" xfId="17" applyFont="1" applyAlignment="1">
      <alignment vertical="center"/>
    </xf>
    <xf numFmtId="0" fontId="132" fillId="0" borderId="0" xfId="17" applyFont="1" applyAlignment="1">
      <alignment horizontal="left" vertical="center"/>
    </xf>
    <xf numFmtId="0" fontId="132" fillId="0" borderId="0" xfId="0" applyFont="1" applyAlignment="1">
      <alignment vertical="center"/>
    </xf>
    <xf numFmtId="0" fontId="134" fillId="0" borderId="0" xfId="0" applyFont="1" applyAlignment="1">
      <alignment vertical="center"/>
    </xf>
    <xf numFmtId="0" fontId="135" fillId="0" borderId="0" xfId="0" applyFont="1" applyAlignment="1">
      <alignment vertical="center"/>
    </xf>
    <xf numFmtId="0" fontId="132" fillId="0" borderId="0" xfId="0" applyFont="1" applyAlignment="1">
      <alignment horizontal="left" vertical="center"/>
    </xf>
    <xf numFmtId="0" fontId="132" fillId="0" borderId="0" xfId="0" applyFont="1" applyAlignment="1">
      <alignment vertical="center" wrapText="1"/>
    </xf>
    <xf numFmtId="0" fontId="135" fillId="0" borderId="0" xfId="16" applyFont="1" applyAlignment="1" applyProtection="1">
      <alignment horizontal="left" vertical="center"/>
      <protection hidden="1"/>
    </xf>
    <xf numFmtId="0" fontId="132" fillId="0" borderId="0" xfId="17" applyFont="1" applyAlignment="1">
      <alignment horizontal="center" vertical="center"/>
    </xf>
    <xf numFmtId="0" fontId="132" fillId="0" borderId="0" xfId="0" applyFont="1" applyAlignment="1">
      <alignment horizontal="center" vertical="center"/>
    </xf>
    <xf numFmtId="0" fontId="132" fillId="0" borderId="0" xfId="19" applyFont="1" applyAlignment="1">
      <alignment vertical="center"/>
    </xf>
    <xf numFmtId="0" fontId="132" fillId="37" borderId="0" xfId="19" applyFont="1" applyFill="1" applyAlignment="1">
      <alignment vertical="center"/>
    </xf>
    <xf numFmtId="0" fontId="132" fillId="0" borderId="39" xfId="19" applyFont="1" applyBorder="1" applyAlignment="1">
      <alignment vertical="center"/>
    </xf>
    <xf numFmtId="0" fontId="99" fillId="0" borderId="0" xfId="0" applyFont="1" applyAlignment="1">
      <alignment vertical="center"/>
    </xf>
    <xf numFmtId="192" fontId="136" fillId="0" borderId="0" xfId="0" applyNumberFormat="1" applyFont="1" applyAlignment="1">
      <alignment horizontal="left" vertical="center"/>
    </xf>
    <xf numFmtId="2" fontId="135" fillId="0" borderId="0" xfId="17" applyNumberFormat="1" applyFont="1" applyAlignment="1">
      <alignment horizontal="center" vertical="center"/>
    </xf>
    <xf numFmtId="2" fontId="132" fillId="0" borderId="0" xfId="24" applyNumberFormat="1" applyFont="1" applyAlignment="1">
      <alignment horizontal="center" vertical="center"/>
    </xf>
    <xf numFmtId="0" fontId="135" fillId="0" borderId="0" xfId="17" applyFont="1" applyAlignment="1">
      <alignment horizontal="center" vertical="center"/>
    </xf>
    <xf numFmtId="0" fontId="135" fillId="0" borderId="0" xfId="0" applyFont="1" applyAlignment="1">
      <alignment horizontal="center" vertical="center"/>
    </xf>
    <xf numFmtId="0" fontId="71" fillId="0" borderId="0" xfId="0" applyFont="1" applyAlignment="1">
      <alignment vertical="center" wrapText="1"/>
    </xf>
    <xf numFmtId="2" fontId="70" fillId="0" borderId="0" xfId="19" applyNumberFormat="1" applyFont="1" applyAlignment="1">
      <alignment vertical="center"/>
    </xf>
    <xf numFmtId="2" fontId="61" fillId="0" borderId="0" xfId="24" applyNumberFormat="1" applyFont="1" applyAlignment="1">
      <alignment horizontal="center" vertical="center"/>
    </xf>
    <xf numFmtId="2" fontId="87" fillId="36" borderId="0" xfId="0" applyNumberFormat="1" applyFont="1" applyFill="1" applyAlignment="1">
      <alignment vertical="center" wrapText="1"/>
    </xf>
    <xf numFmtId="2" fontId="87" fillId="36" borderId="0" xfId="0" applyNumberFormat="1" applyFont="1" applyFill="1" applyAlignment="1">
      <alignment horizontal="center" vertical="center" wrapText="1"/>
    </xf>
    <xf numFmtId="2" fontId="95" fillId="11" borderId="0" xfId="26" applyNumberFormat="1" applyFont="1" applyFill="1" applyBorder="1" applyAlignment="1" applyProtection="1">
      <alignment horizontal="center" vertical="center"/>
      <protection hidden="1"/>
    </xf>
    <xf numFmtId="198" fontId="94" fillId="37" borderId="1" xfId="0" applyNumberFormat="1" applyFont="1" applyFill="1" applyBorder="1" applyAlignment="1">
      <alignment horizontal="center" vertical="center"/>
    </xf>
    <xf numFmtId="185" fontId="93" fillId="0" borderId="0" xfId="0" applyNumberFormat="1" applyFont="1" applyAlignment="1">
      <alignment vertical="center" wrapText="1"/>
    </xf>
    <xf numFmtId="0" fontId="61" fillId="42" borderId="0" xfId="0" applyFont="1" applyFill="1" applyAlignment="1">
      <alignment horizontal="center"/>
    </xf>
    <xf numFmtId="193" fontId="61" fillId="42" borderId="0" xfId="0" applyNumberFormat="1" applyFont="1" applyFill="1"/>
    <xf numFmtId="0" fontId="71" fillId="42" borderId="0" xfId="0" applyFont="1" applyFill="1"/>
    <xf numFmtId="199" fontId="61" fillId="42" borderId="0" xfId="0" applyNumberFormat="1" applyFont="1" applyFill="1" applyAlignment="1">
      <alignment horizontal="center"/>
    </xf>
    <xf numFmtId="0" fontId="61" fillId="42" borderId="0" xfId="0" applyFont="1" applyFill="1"/>
    <xf numFmtId="0" fontId="94" fillId="42" borderId="0" xfId="0" applyFont="1" applyFill="1"/>
    <xf numFmtId="181" fontId="61" fillId="42" borderId="0" xfId="0" applyNumberFormat="1" applyFont="1" applyFill="1" applyAlignment="1">
      <alignment horizontal="center"/>
    </xf>
    <xf numFmtId="178" fontId="61" fillId="42" borderId="0" xfId="0" applyNumberFormat="1" applyFont="1" applyFill="1" applyAlignment="1">
      <alignment horizontal="center"/>
    </xf>
    <xf numFmtId="2" fontId="61" fillId="42" borderId="0" xfId="0" applyNumberFormat="1" applyFont="1" applyFill="1" applyAlignment="1">
      <alignment horizontal="center"/>
    </xf>
    <xf numFmtId="1" fontId="61" fillId="42" borderId="0" xfId="0" applyNumberFormat="1" applyFont="1" applyFill="1" applyAlignment="1">
      <alignment horizontal="left"/>
    </xf>
    <xf numFmtId="0" fontId="132" fillId="0" borderId="0" xfId="0" applyFont="1" applyAlignment="1">
      <alignment horizontal="left" vertical="center" wrapText="1"/>
    </xf>
    <xf numFmtId="0" fontId="134" fillId="0" borderId="0" xfId="0" applyFont="1" applyAlignment="1">
      <alignment horizontal="center" vertical="center"/>
    </xf>
    <xf numFmtId="0" fontId="14" fillId="0" borderId="33" xfId="0" applyFont="1" applyBorder="1"/>
    <xf numFmtId="0" fontId="31" fillId="0" borderId="0" xfId="0" quotePrefix="1" applyFont="1" applyAlignment="1">
      <alignment horizontal="center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38" fillId="0" borderId="0" xfId="0" applyFont="1"/>
    <xf numFmtId="0" fontId="14" fillId="0" borderId="60" xfId="0" applyFont="1" applyBorder="1"/>
    <xf numFmtId="0" fontId="14" fillId="0" borderId="61" xfId="0" applyFont="1" applyBorder="1"/>
    <xf numFmtId="0" fontId="31" fillId="0" borderId="61" xfId="0" applyFont="1" applyBorder="1" applyAlignment="1">
      <alignment horizontal="center"/>
    </xf>
    <xf numFmtId="0" fontId="14" fillId="0" borderId="62" xfId="0" applyFont="1" applyBorder="1"/>
    <xf numFmtId="0" fontId="14" fillId="0" borderId="63" xfId="0" applyFont="1" applyBorder="1"/>
    <xf numFmtId="0" fontId="14" fillId="0" borderId="64" xfId="0" applyFont="1" applyBorder="1"/>
    <xf numFmtId="0" fontId="14" fillId="0" borderId="65" xfId="0" applyFont="1" applyBorder="1"/>
    <xf numFmtId="0" fontId="14" fillId="0" borderId="66" xfId="0" applyFont="1" applyBorder="1"/>
    <xf numFmtId="0" fontId="14" fillId="0" borderId="67" xfId="0" applyFont="1" applyBorder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68" xfId="0" applyFont="1" applyBorder="1"/>
    <xf numFmtId="0" fontId="14" fillId="0" borderId="63" xfId="0" applyFont="1" applyBorder="1" applyAlignment="1">
      <alignment horizontal="right"/>
    </xf>
    <xf numFmtId="15" fontId="14" fillId="0" borderId="0" xfId="0" applyNumberFormat="1" applyFont="1" applyAlignment="1">
      <alignment horizontal="left"/>
    </xf>
    <xf numFmtId="49" fontId="139" fillId="0" borderId="0" xfId="16" applyNumberFormat="1" applyFont="1" applyAlignment="1" applyProtection="1">
      <alignment horizontal="left"/>
      <protection hidden="1"/>
    </xf>
    <xf numFmtId="49" fontId="18" fillId="0" borderId="0" xfId="16" applyNumberFormat="1" applyFont="1" applyAlignment="1" applyProtection="1">
      <alignment horizontal="left"/>
      <protection hidden="1"/>
    </xf>
    <xf numFmtId="49" fontId="18" fillId="0" borderId="0" xfId="19" applyNumberFormat="1" applyFont="1"/>
    <xf numFmtId="190" fontId="18" fillId="10" borderId="72" xfId="26" applyNumberFormat="1" applyFont="1" applyFill="1" applyBorder="1" applyAlignment="1" applyProtection="1">
      <alignment horizontal="center" vertical="center"/>
      <protection hidden="1"/>
    </xf>
    <xf numFmtId="202" fontId="140" fillId="0" borderId="0" xfId="22" applyNumberFormat="1" applyFont="1" applyAlignment="1">
      <alignment vertical="center"/>
    </xf>
    <xf numFmtId="10" fontId="78" fillId="0" borderId="0" xfId="22" applyNumberFormat="1" applyFont="1" applyAlignment="1" applyProtection="1">
      <alignment horizontal="center" vertical="center"/>
      <protection locked="0" hidden="1"/>
    </xf>
    <xf numFmtId="0" fontId="18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61" fillId="0" borderId="0" xfId="0" applyFont="1" applyAlignment="1">
      <alignment vertical="center" wrapText="1"/>
    </xf>
    <xf numFmtId="0" fontId="141" fillId="0" borderId="0" xfId="0" applyFont="1" applyAlignment="1">
      <alignment horizontal="center" vertical="center"/>
    </xf>
    <xf numFmtId="0" fontId="61" fillId="0" borderId="0" xfId="0" applyFont="1" applyAlignment="1">
      <alignment horizontal="right" vertical="center"/>
    </xf>
    <xf numFmtId="0" fontId="90" fillId="0" borderId="0" xfId="0" applyFont="1" applyAlignment="1">
      <alignment horizontal="right" vertical="center"/>
    </xf>
    <xf numFmtId="0" fontId="75" fillId="0" borderId="0" xfId="0" applyFont="1" applyAlignment="1">
      <alignment horizontal="center" vertical="center"/>
    </xf>
    <xf numFmtId="0" fontId="142" fillId="0" borderId="0" xfId="0" applyFont="1" applyAlignment="1">
      <alignment horizontal="center" vertical="center"/>
    </xf>
    <xf numFmtId="185" fontId="61" fillId="0" borderId="73" xfId="0" applyNumberFormat="1" applyFont="1" applyBorder="1" applyAlignment="1">
      <alignment horizontal="center" vertical="center"/>
    </xf>
    <xf numFmtId="0" fontId="86" fillId="0" borderId="0" xfId="0" applyFont="1"/>
    <xf numFmtId="190" fontId="94" fillId="0" borderId="0" xfId="0" applyNumberFormat="1" applyFont="1" applyAlignment="1">
      <alignment vertical="center"/>
    </xf>
    <xf numFmtId="185" fontId="130" fillId="0" borderId="0" xfId="0" applyNumberFormat="1" applyFont="1" applyAlignment="1">
      <alignment vertical="center"/>
    </xf>
    <xf numFmtId="0" fontId="94" fillId="0" borderId="0" xfId="0" applyFont="1" applyAlignment="1">
      <alignment vertical="center"/>
    </xf>
    <xf numFmtId="187" fontId="130" fillId="0" borderId="0" xfId="0" applyNumberFormat="1" applyFont="1" applyAlignment="1">
      <alignment vertical="center"/>
    </xf>
    <xf numFmtId="0" fontId="124" fillId="36" borderId="74" xfId="22" applyFont="1" applyFill="1" applyBorder="1" applyAlignment="1">
      <alignment horizontal="center" vertical="center"/>
    </xf>
    <xf numFmtId="16" fontId="98" fillId="0" borderId="74" xfId="22" applyNumberFormat="1" applyFont="1" applyBorder="1" applyAlignment="1">
      <alignment horizontal="center" vertical="center"/>
    </xf>
    <xf numFmtId="183" fontId="75" fillId="0" borderId="74" xfId="22" applyNumberFormat="1" applyFont="1" applyBorder="1" applyAlignment="1" applyProtection="1">
      <alignment horizontal="center" vertical="center"/>
      <protection locked="0" hidden="1"/>
    </xf>
    <xf numFmtId="184" fontId="61" fillId="0" borderId="0" xfId="19" applyNumberFormat="1" applyFont="1" applyAlignment="1">
      <alignment vertical="center"/>
    </xf>
    <xf numFmtId="0" fontId="108" fillId="0" borderId="0" xfId="16" applyFont="1" applyAlignment="1" applyProtection="1">
      <alignment horizontal="left" vertical="center"/>
      <protection hidden="1"/>
    </xf>
    <xf numFmtId="190" fontId="143" fillId="0" borderId="0" xfId="3" applyNumberFormat="1" applyFont="1" applyFill="1" applyBorder="1" applyAlignment="1" applyProtection="1">
      <alignment horizontal="center" vertical="center"/>
      <protection hidden="1"/>
    </xf>
    <xf numFmtId="183" fontId="90" fillId="43" borderId="45" xfId="2517" applyNumberFormat="1" applyFont="1" applyFill="1" applyBorder="1" applyAlignment="1" applyProtection="1">
      <alignment horizontal="center" vertical="center"/>
      <protection hidden="1"/>
    </xf>
    <xf numFmtId="4" fontId="94" fillId="35" borderId="0" xfId="0" applyNumberFormat="1" applyFont="1" applyFill="1" applyAlignment="1">
      <alignment horizontal="center" vertical="center"/>
    </xf>
    <xf numFmtId="190" fontId="61" fillId="38" borderId="72" xfId="26" applyNumberFormat="1" applyFont="1" applyFill="1" applyBorder="1" applyAlignment="1" applyProtection="1">
      <alignment horizontal="center" vertical="center"/>
      <protection hidden="1"/>
    </xf>
    <xf numFmtId="0" fontId="61" fillId="0" borderId="0" xfId="26" applyNumberFormat="1" applyFont="1" applyFill="1" applyBorder="1" applyAlignment="1" applyProtection="1">
      <alignment horizontal="center" vertical="center"/>
      <protection hidden="1"/>
    </xf>
    <xf numFmtId="190" fontId="76" fillId="41" borderId="40" xfId="26" applyNumberFormat="1" applyFont="1" applyFill="1" applyBorder="1" applyAlignment="1" applyProtection="1">
      <alignment horizontal="center" vertical="center"/>
      <protection hidden="1"/>
    </xf>
    <xf numFmtId="190" fontId="132" fillId="38" borderId="40" xfId="26" applyNumberFormat="1" applyFont="1" applyFill="1" applyBorder="1" applyAlignment="1" applyProtection="1">
      <alignment vertical="center"/>
      <protection hidden="1"/>
    </xf>
    <xf numFmtId="198" fontId="94" fillId="38" borderId="40" xfId="0" applyNumberFormat="1" applyFont="1" applyFill="1" applyBorder="1" applyAlignment="1">
      <alignment horizontal="center" vertical="center"/>
    </xf>
    <xf numFmtId="201" fontId="94" fillId="38" borderId="40" xfId="0" applyNumberFormat="1" applyFont="1" applyFill="1" applyBorder="1" applyAlignment="1">
      <alignment horizontal="center" vertical="center"/>
    </xf>
    <xf numFmtId="4" fontId="95" fillId="41" borderId="0" xfId="3" applyNumberFormat="1" applyFont="1" applyFill="1" applyAlignment="1" applyProtection="1">
      <alignment horizontal="center" vertical="center"/>
      <protection hidden="1"/>
    </xf>
    <xf numFmtId="183" fontId="94" fillId="41" borderId="40" xfId="2517" applyNumberFormat="1" applyFont="1" applyFill="1" applyBorder="1" applyAlignment="1" applyProtection="1">
      <alignment horizontal="center" vertical="center"/>
      <protection hidden="1"/>
    </xf>
    <xf numFmtId="183" fontId="95" fillId="41" borderId="0" xfId="2517" applyNumberFormat="1" applyFont="1" applyFill="1" applyAlignment="1" applyProtection="1">
      <alignment horizontal="center" vertical="center"/>
      <protection hidden="1"/>
    </xf>
    <xf numFmtId="183" fontId="127" fillId="41" borderId="7" xfId="2517" applyNumberFormat="1" applyFont="1" applyFill="1" applyBorder="1" applyAlignment="1" applyProtection="1">
      <alignment horizontal="center" vertical="center"/>
      <protection hidden="1"/>
    </xf>
    <xf numFmtId="198" fontId="76" fillId="41" borderId="40" xfId="0" applyNumberFormat="1" applyFont="1" applyFill="1" applyBorder="1" applyAlignment="1">
      <alignment vertical="center"/>
    </xf>
    <xf numFmtId="0" fontId="76" fillId="37" borderId="0" xfId="0" applyFont="1" applyFill="1" applyAlignment="1">
      <alignment horizontal="center"/>
    </xf>
    <xf numFmtId="0" fontId="76" fillId="0" borderId="0" xfId="0" applyFont="1" applyAlignment="1">
      <alignment horizontal="left"/>
    </xf>
    <xf numFmtId="0" fontId="76" fillId="0" borderId="0" xfId="0" applyFont="1" applyAlignment="1">
      <alignment horizontal="center"/>
    </xf>
    <xf numFmtId="3" fontId="87" fillId="0" borderId="0" xfId="0" applyNumberFormat="1" applyFont="1" applyAlignment="1">
      <alignment horizontal="center"/>
    </xf>
    <xf numFmtId="3" fontId="76" fillId="0" borderId="0" xfId="0" applyNumberFormat="1" applyFont="1" applyAlignment="1">
      <alignment horizontal="center"/>
    </xf>
    <xf numFmtId="3" fontId="76" fillId="0" borderId="0" xfId="0" applyNumberFormat="1" applyFont="1" applyAlignment="1">
      <alignment horizontal="right"/>
    </xf>
    <xf numFmtId="175" fontId="76" fillId="0" borderId="0" xfId="0" applyNumberFormat="1" applyFont="1" applyAlignment="1">
      <alignment horizontal="center"/>
    </xf>
    <xf numFmtId="175" fontId="76" fillId="0" borderId="0" xfId="0" applyNumberFormat="1" applyFont="1" applyAlignment="1">
      <alignment horizontal="left" wrapText="1"/>
    </xf>
    <xf numFmtId="174" fontId="105" fillId="37" borderId="0" xfId="0" applyNumberFormat="1" applyFont="1" applyFill="1" applyAlignment="1">
      <alignment horizontal="center"/>
    </xf>
    <xf numFmtId="178" fontId="94" fillId="0" borderId="44" xfId="0" applyNumberFormat="1" applyFont="1" applyBorder="1" applyAlignment="1">
      <alignment horizontal="center" vertical="center"/>
    </xf>
    <xf numFmtId="176" fontId="6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center" vertical="center"/>
    </xf>
    <xf numFmtId="2" fontId="94" fillId="0" borderId="44" xfId="0" applyNumberFormat="1" applyFont="1" applyBorder="1" applyAlignment="1">
      <alignment vertical="center"/>
    </xf>
    <xf numFmtId="0" fontId="94" fillId="0" borderId="44" xfId="0" applyFont="1" applyBorder="1" applyAlignment="1">
      <alignment horizontal="center" vertical="center" wrapText="1"/>
    </xf>
    <xf numFmtId="10" fontId="94" fillId="0" borderId="44" xfId="0" applyNumberFormat="1" applyFont="1" applyBorder="1" applyAlignment="1">
      <alignment horizontal="center" vertical="center"/>
    </xf>
    <xf numFmtId="175" fontId="94" fillId="0" borderId="44" xfId="0" applyNumberFormat="1" applyFont="1" applyBorder="1" applyAlignment="1">
      <alignment horizontal="left" vertical="center" wrapText="1"/>
    </xf>
    <xf numFmtId="10" fontId="94" fillId="0" borderId="0" xfId="0" applyNumberFormat="1" applyFont="1" applyAlignment="1">
      <alignment horizontal="center" vertical="center"/>
    </xf>
    <xf numFmtId="175" fontId="94" fillId="0" borderId="0" xfId="0" applyNumberFormat="1" applyFont="1" applyAlignment="1">
      <alignment horizontal="left" vertical="center" wrapText="1"/>
    </xf>
    <xf numFmtId="186" fontId="61" fillId="0" borderId="0" xfId="0" applyNumberFormat="1" applyFont="1" applyAlignment="1">
      <alignment horizontal="center" vertical="center"/>
    </xf>
    <xf numFmtId="1" fontId="61" fillId="0" borderId="0" xfId="28" applyNumberFormat="1" applyFont="1" applyAlignment="1">
      <alignment horizontal="center" vertical="center"/>
    </xf>
    <xf numFmtId="176" fontId="94" fillId="0" borderId="0" xfId="0" applyNumberFormat="1" applyFont="1" applyAlignment="1">
      <alignment horizontal="center" vertical="center"/>
    </xf>
    <xf numFmtId="3" fontId="94" fillId="0" borderId="0" xfId="0" applyNumberFormat="1" applyFont="1" applyAlignment="1">
      <alignment horizontal="center" vertical="center"/>
    </xf>
    <xf numFmtId="181" fontId="95" fillId="11" borderId="33" xfId="0" applyNumberFormat="1" applyFont="1" applyFill="1" applyBorder="1" applyAlignment="1">
      <alignment horizontal="center" vertical="center"/>
    </xf>
    <xf numFmtId="0" fontId="61" fillId="0" borderId="0" xfId="28" applyFont="1" applyAlignment="1">
      <alignment wrapText="1"/>
    </xf>
    <xf numFmtId="0" fontId="62" fillId="11" borderId="0" xfId="28" applyFont="1" applyFill="1" applyAlignment="1">
      <alignment horizontal="center" vertical="center"/>
    </xf>
    <xf numFmtId="190" fontId="132" fillId="38" borderId="45" xfId="26" applyNumberFormat="1" applyFont="1" applyFill="1" applyBorder="1" applyAlignment="1" applyProtection="1">
      <alignment vertical="center"/>
      <protection hidden="1"/>
    </xf>
    <xf numFmtId="0" fontId="133" fillId="0" borderId="0" xfId="0" applyFont="1" applyAlignment="1">
      <alignment vertical="center"/>
    </xf>
    <xf numFmtId="176" fontId="94" fillId="0" borderId="44" xfId="0" applyNumberFormat="1" applyFont="1" applyBorder="1" applyAlignment="1">
      <alignment horizontal="center" vertical="center"/>
    </xf>
    <xf numFmtId="1" fontId="94" fillId="0" borderId="44" xfId="0" applyNumberFormat="1" applyFont="1" applyBorder="1" applyAlignment="1">
      <alignment horizontal="center" vertical="center"/>
    </xf>
    <xf numFmtId="178" fontId="94" fillId="0" borderId="82" xfId="0" applyNumberFormat="1" applyFont="1" applyBorder="1" applyAlignment="1">
      <alignment horizontal="center" vertical="center"/>
    </xf>
    <xf numFmtId="176" fontId="61" fillId="0" borderId="82" xfId="0" applyNumberFormat="1" applyFont="1" applyBorder="1" applyAlignment="1">
      <alignment horizontal="center" vertical="center"/>
    </xf>
    <xf numFmtId="1" fontId="61" fillId="0" borderId="82" xfId="0" applyNumberFormat="1" applyFont="1" applyBorder="1" applyAlignment="1">
      <alignment horizontal="center" vertical="center"/>
    </xf>
    <xf numFmtId="2" fontId="94" fillId="0" borderId="82" xfId="0" applyNumberFormat="1" applyFont="1" applyBorder="1" applyAlignment="1">
      <alignment vertical="center"/>
    </xf>
    <xf numFmtId="0" fontId="94" fillId="0" borderId="82" xfId="0" applyFont="1" applyBorder="1" applyAlignment="1">
      <alignment horizontal="center" vertical="center" wrapText="1"/>
    </xf>
    <xf numFmtId="175" fontId="94" fillId="0" borderId="82" xfId="0" applyNumberFormat="1" applyFont="1" applyBorder="1" applyAlignment="1">
      <alignment horizontal="left" vertical="center" wrapText="1"/>
    </xf>
    <xf numFmtId="0" fontId="147" fillId="0" borderId="0" xfId="0" applyFont="1" applyAlignment="1">
      <alignment vertical="center"/>
    </xf>
    <xf numFmtId="0" fontId="148" fillId="0" borderId="0" xfId="0" applyFont="1" applyAlignment="1">
      <alignment vertical="center"/>
    </xf>
    <xf numFmtId="0" fontId="148" fillId="40" borderId="0" xfId="0" applyFont="1" applyFill="1" applyAlignment="1">
      <alignment vertical="center"/>
    </xf>
    <xf numFmtId="0" fontId="149" fillId="40" borderId="0" xfId="0" applyFont="1" applyFill="1" applyAlignment="1">
      <alignment horizontal="center" vertical="center"/>
    </xf>
    <xf numFmtId="0" fontId="147" fillId="40" borderId="0" xfId="0" applyFont="1" applyFill="1" applyAlignment="1">
      <alignment vertical="center"/>
    </xf>
    <xf numFmtId="0" fontId="150" fillId="40" borderId="0" xfId="0" applyFont="1" applyFill="1" applyAlignment="1">
      <alignment vertical="center"/>
    </xf>
    <xf numFmtId="0" fontId="94" fillId="44" borderId="35" xfId="0" applyFont="1" applyFill="1" applyBorder="1" applyAlignment="1">
      <alignment vertical="center"/>
    </xf>
    <xf numFmtId="0" fontId="62" fillId="44" borderId="0" xfId="0" applyFont="1" applyFill="1" applyAlignment="1">
      <alignment horizontal="center"/>
    </xf>
    <xf numFmtId="185" fontId="86" fillId="0" borderId="0" xfId="0" applyNumberFormat="1" applyFont="1" applyAlignment="1">
      <alignment horizontal="right" vertical="center"/>
    </xf>
    <xf numFmtId="183" fontId="87" fillId="41" borderId="7" xfId="2517" applyNumberFormat="1" applyFont="1" applyFill="1" applyBorder="1" applyAlignment="1" applyProtection="1">
      <alignment horizontal="center" vertical="center"/>
      <protection hidden="1"/>
    </xf>
    <xf numFmtId="183" fontId="76" fillId="45" borderId="40" xfId="2517" applyNumberFormat="1" applyFont="1" applyFill="1" applyBorder="1" applyAlignment="1" applyProtection="1">
      <alignment horizontal="center" vertical="center"/>
      <protection hidden="1"/>
    </xf>
    <xf numFmtId="2" fontId="151" fillId="46" borderId="0" xfId="19" applyNumberFormat="1" applyFont="1" applyFill="1" applyAlignment="1">
      <alignment horizontal="left" vertical="center" wrapText="1" indent="1"/>
    </xf>
    <xf numFmtId="2" fontId="18" fillId="47" borderId="7" xfId="26" applyNumberFormat="1" applyFont="1" applyFill="1" applyBorder="1" applyAlignment="1" applyProtection="1">
      <alignment horizontal="center" vertical="center"/>
      <protection hidden="1"/>
    </xf>
    <xf numFmtId="0" fontId="32" fillId="47" borderId="0" xfId="0" applyFont="1" applyFill="1" applyAlignment="1">
      <alignment horizontal="center"/>
    </xf>
    <xf numFmtId="0" fontId="61" fillId="0" borderId="83" xfId="0" applyFont="1" applyBorder="1" applyAlignment="1">
      <alignment horizontal="left" vertical="center" indent="1"/>
    </xf>
    <xf numFmtId="181" fontId="94" fillId="0" borderId="38" xfId="0" applyNumberFormat="1" applyFont="1" applyBorder="1" applyAlignment="1">
      <alignment horizontal="center" vertical="center"/>
    </xf>
    <xf numFmtId="198" fontId="71" fillId="0" borderId="0" xfId="0" applyNumberFormat="1" applyFont="1"/>
    <xf numFmtId="0" fontId="3" fillId="0" borderId="0" xfId="0" applyFont="1"/>
    <xf numFmtId="0" fontId="18" fillId="0" borderId="0" xfId="3327" applyFont="1"/>
    <xf numFmtId="0" fontId="3" fillId="0" borderId="0" xfId="18" applyFont="1" applyAlignment="1" applyProtection="1">
      <alignment vertical="center"/>
      <protection hidden="1"/>
    </xf>
    <xf numFmtId="0" fontId="18" fillId="0" borderId="0" xfId="3327" applyFont="1" applyAlignment="1">
      <alignment vertical="center"/>
    </xf>
    <xf numFmtId="0" fontId="3" fillId="0" borderId="0" xfId="0" applyFont="1" applyAlignment="1">
      <alignment vertical="center"/>
    </xf>
    <xf numFmtId="0" fontId="152" fillId="0" borderId="0" xfId="3327" applyFont="1" applyAlignment="1">
      <alignment vertical="center"/>
    </xf>
    <xf numFmtId="0" fontId="17" fillId="0" borderId="0" xfId="18" applyFont="1" applyAlignment="1" applyProtection="1">
      <alignment horizontal="right" vertical="center" indent="1"/>
      <protection hidden="1"/>
    </xf>
    <xf numFmtId="0" fontId="153" fillId="0" borderId="0" xfId="3327" applyFont="1" applyAlignment="1">
      <alignment vertical="center"/>
    </xf>
    <xf numFmtId="0" fontId="3" fillId="0" borderId="0" xfId="3327" applyFont="1" applyAlignment="1">
      <alignment vertical="center"/>
    </xf>
    <xf numFmtId="0" fontId="14" fillId="0" borderId="63" xfId="0" applyFont="1" applyBorder="1" applyAlignment="1">
      <alignment horizontal="left" vertical="top" indent="1"/>
    </xf>
    <xf numFmtId="183" fontId="15" fillId="48" borderId="84" xfId="0" applyNumberFormat="1" applyFont="1" applyFill="1" applyBorder="1" applyAlignment="1" applyProtection="1">
      <alignment horizontal="center" vertical="center"/>
      <protection hidden="1"/>
    </xf>
    <xf numFmtId="183" fontId="95" fillId="48" borderId="48" xfId="0" applyNumberFormat="1" applyFont="1" applyFill="1" applyBorder="1" applyAlignment="1" applyProtection="1">
      <alignment horizontal="center" vertical="center"/>
      <protection hidden="1"/>
    </xf>
    <xf numFmtId="0" fontId="62" fillId="0" borderId="0" xfId="23" applyFont="1" applyAlignment="1" applyProtection="1">
      <alignment horizontal="right" vertical="center" indent="2"/>
      <protection hidden="1"/>
    </xf>
    <xf numFmtId="199" fontId="94" fillId="0" borderId="35" xfId="0" applyNumberFormat="1" applyFont="1" applyBorder="1" applyAlignment="1">
      <alignment horizontal="left" vertical="center"/>
    </xf>
    <xf numFmtId="176" fontId="94" fillId="38" borderId="85" xfId="0" applyNumberFormat="1" applyFont="1" applyFill="1" applyBorder="1" applyAlignment="1">
      <alignment horizontal="center" vertical="center"/>
    </xf>
    <xf numFmtId="178" fontId="94" fillId="0" borderId="0" xfId="0" applyNumberFormat="1" applyFont="1" applyAlignment="1">
      <alignment horizontal="center" vertical="center"/>
    </xf>
    <xf numFmtId="176" fontId="61" fillId="0" borderId="0" xfId="0" applyNumberFormat="1" applyFont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2" fontId="94" fillId="0" borderId="0" xfId="0" applyNumberFormat="1" applyFont="1" applyAlignment="1">
      <alignment vertical="center"/>
    </xf>
    <xf numFmtId="0" fontId="94" fillId="0" borderId="0" xfId="0" applyFont="1" applyAlignment="1">
      <alignment horizontal="center" vertical="center" wrapText="1"/>
    </xf>
    <xf numFmtId="176" fontId="94" fillId="0" borderId="82" xfId="0" applyNumberFormat="1" applyFont="1" applyBorder="1" applyAlignment="1">
      <alignment horizontal="center" vertical="center"/>
    </xf>
    <xf numFmtId="1" fontId="94" fillId="0" borderId="82" xfId="0" applyNumberFormat="1" applyFont="1" applyBorder="1" applyAlignment="1">
      <alignment horizontal="center" vertical="center"/>
    </xf>
    <xf numFmtId="173" fontId="87" fillId="36" borderId="0" xfId="0" applyNumberFormat="1" applyFont="1" applyFill="1" applyAlignment="1">
      <alignment horizontal="center" vertical="center" wrapText="1"/>
    </xf>
    <xf numFmtId="173" fontId="87" fillId="36" borderId="0" xfId="0" applyNumberFormat="1" applyFont="1" applyFill="1" applyAlignment="1">
      <alignment horizontal="left" vertical="center" wrapText="1"/>
    </xf>
    <xf numFmtId="2" fontId="87" fillId="36" borderId="0" xfId="10" applyNumberFormat="1" applyFont="1" applyFill="1" applyBorder="1" applyAlignment="1" applyProtection="1">
      <alignment horizontal="left" vertical="center" wrapText="1"/>
    </xf>
    <xf numFmtId="176" fontId="87" fillId="36" borderId="0" xfId="0" applyNumberFormat="1" applyFont="1" applyFill="1" applyAlignment="1">
      <alignment horizontal="center" vertical="center" wrapText="1"/>
    </xf>
    <xf numFmtId="3" fontId="87" fillId="36" borderId="0" xfId="0" applyNumberFormat="1" applyFont="1" applyFill="1" applyAlignment="1">
      <alignment horizontal="center" vertical="center" wrapText="1"/>
    </xf>
    <xf numFmtId="181" fontId="87" fillId="36" borderId="0" xfId="0" applyNumberFormat="1" applyFont="1" applyFill="1" applyAlignment="1">
      <alignment horizontal="center" vertical="center" wrapText="1"/>
    </xf>
    <xf numFmtId="175" fontId="87" fillId="36" borderId="0" xfId="0" applyNumberFormat="1" applyFont="1" applyFill="1" applyAlignment="1">
      <alignment horizontal="center" vertical="center" wrapText="1"/>
    </xf>
    <xf numFmtId="178" fontId="94" fillId="0" borderId="87" xfId="0" applyNumberFormat="1" applyFont="1" applyBorder="1" applyAlignment="1">
      <alignment horizontal="center" vertical="center"/>
    </xf>
    <xf numFmtId="0" fontId="94" fillId="0" borderId="44" xfId="0" applyFont="1" applyBorder="1" applyAlignment="1">
      <alignment horizontal="left" vertical="center"/>
    </xf>
    <xf numFmtId="0" fontId="94" fillId="0" borderId="88" xfId="0" applyFont="1" applyBorder="1" applyAlignment="1">
      <alignment horizontal="center" vertical="center" wrapText="1"/>
    </xf>
    <xf numFmtId="3" fontId="71" fillId="0" borderId="0" xfId="0" applyNumberFormat="1" applyFont="1" applyAlignment="1">
      <alignment horizontal="center" vertical="center"/>
    </xf>
    <xf numFmtId="3" fontId="61" fillId="0" borderId="0" xfId="0" applyNumberFormat="1" applyFont="1" applyAlignment="1">
      <alignment horizontal="center"/>
    </xf>
    <xf numFmtId="179" fontId="71" fillId="0" borderId="0" xfId="26" applyNumberFormat="1" applyFont="1" applyAlignment="1">
      <alignment horizontal="left" vertical="center"/>
    </xf>
    <xf numFmtId="0" fontId="61" fillId="0" borderId="41" xfId="0" applyFont="1" applyBorder="1" applyAlignment="1">
      <alignment horizontal="left" vertical="center" wrapText="1"/>
    </xf>
    <xf numFmtId="0" fontId="94" fillId="50" borderId="35" xfId="0" applyFont="1" applyFill="1" applyBorder="1" applyAlignment="1">
      <alignment vertical="center"/>
    </xf>
    <xf numFmtId="0" fontId="76" fillId="0" borderId="0" xfId="19" applyFont="1" applyAlignment="1">
      <alignment vertical="center"/>
    </xf>
    <xf numFmtId="3" fontId="61" fillId="0" borderId="0" xfId="19" applyNumberFormat="1" applyFont="1" applyAlignment="1">
      <alignment horizontal="center" vertical="center"/>
    </xf>
    <xf numFmtId="0" fontId="66" fillId="0" borderId="0" xfId="19" applyFont="1" applyAlignment="1">
      <alignment horizontal="left"/>
    </xf>
    <xf numFmtId="2" fontId="62" fillId="0" borderId="0" xfId="0" applyNumberFormat="1" applyFont="1" applyAlignment="1">
      <alignment horizontal="left"/>
    </xf>
    <xf numFmtId="2" fontId="95" fillId="11" borderId="0" xfId="26" applyNumberFormat="1" applyFont="1" applyFill="1" applyBorder="1" applyAlignment="1" applyProtection="1">
      <alignment horizontal="center"/>
      <protection hidden="1"/>
    </xf>
    <xf numFmtId="0" fontId="71" fillId="38" borderId="46" xfId="0" applyFont="1" applyFill="1" applyBorder="1" applyAlignment="1">
      <alignment horizontal="center"/>
    </xf>
    <xf numFmtId="181" fontId="86" fillId="0" borderId="0" xfId="0" quotePrefix="1" applyNumberFormat="1" applyFont="1" applyAlignment="1">
      <alignment horizontal="left"/>
    </xf>
    <xf numFmtId="2" fontId="70" fillId="0" borderId="0" xfId="19" applyNumberFormat="1" applyFont="1" applyAlignment="1">
      <alignment horizontal="left"/>
    </xf>
    <xf numFmtId="178" fontId="61" fillId="0" borderId="0" xfId="0" quotePrefix="1" applyNumberFormat="1" applyFont="1" applyAlignment="1">
      <alignment horizontal="left"/>
    </xf>
    <xf numFmtId="0" fontId="87" fillId="36" borderId="0" xfId="0" applyFont="1" applyFill="1" applyAlignment="1">
      <alignment horizontal="center" vertical="center" wrapText="1"/>
    </xf>
    <xf numFmtId="193" fontId="87" fillId="36" borderId="0" xfId="0" applyNumberFormat="1" applyFont="1" applyFill="1" applyAlignment="1">
      <alignment horizontal="center" vertical="center" wrapText="1"/>
    </xf>
    <xf numFmtId="199" fontId="87" fillId="36" borderId="0" xfId="0" applyNumberFormat="1" applyFont="1" applyFill="1" applyAlignment="1">
      <alignment horizontal="center" vertical="center" wrapText="1"/>
    </xf>
    <xf numFmtId="0" fontId="87" fillId="36" borderId="0" xfId="0" applyFont="1" applyFill="1" applyAlignment="1">
      <alignment vertical="center" wrapText="1"/>
    </xf>
    <xf numFmtId="178" fontId="87" fillId="36" borderId="0" xfId="0" applyNumberFormat="1" applyFont="1" applyFill="1" applyAlignment="1">
      <alignment horizontal="center" vertical="center" wrapText="1"/>
    </xf>
    <xf numFmtId="166" fontId="87" fillId="36" borderId="0" xfId="10" applyFont="1" applyFill="1" applyBorder="1" applyAlignment="1">
      <alignment horizontal="center" vertical="center" wrapText="1"/>
    </xf>
    <xf numFmtId="2" fontId="87" fillId="36" borderId="0" xfId="10" applyNumberFormat="1" applyFont="1" applyFill="1" applyBorder="1" applyAlignment="1">
      <alignment horizontal="center" vertical="center" wrapText="1"/>
    </xf>
    <xf numFmtId="182" fontId="87" fillId="36" borderId="0" xfId="10" applyNumberFormat="1" applyFont="1" applyFill="1" applyBorder="1" applyAlignment="1">
      <alignment horizontal="center" vertical="center" wrapText="1"/>
    </xf>
    <xf numFmtId="1" fontId="87" fillId="36" borderId="0" xfId="0" applyNumberFormat="1" applyFont="1" applyFill="1" applyAlignment="1">
      <alignment horizontal="left" vertical="center" wrapText="1"/>
    </xf>
    <xf numFmtId="3" fontId="75" fillId="0" borderId="0" xfId="0" applyNumberFormat="1" applyFont="1" applyAlignment="1">
      <alignment horizontal="center" vertical="center"/>
    </xf>
    <xf numFmtId="0" fontId="87" fillId="37" borderId="0" xfId="0" applyFont="1" applyFill="1" applyAlignment="1">
      <alignment horizontal="center" vertical="center" wrapText="1"/>
    </xf>
    <xf numFmtId="193" fontId="87" fillId="37" borderId="0" xfId="0" applyNumberFormat="1" applyFont="1" applyFill="1" applyAlignment="1">
      <alignment horizontal="center" vertical="center" wrapText="1"/>
    </xf>
    <xf numFmtId="2" fontId="87" fillId="37" borderId="0" xfId="0" applyNumberFormat="1" applyFont="1" applyFill="1" applyAlignment="1">
      <alignment horizontal="center" vertical="center" wrapText="1"/>
    </xf>
    <xf numFmtId="2" fontId="87" fillId="37" borderId="0" xfId="0" applyNumberFormat="1" applyFont="1" applyFill="1" applyAlignment="1">
      <alignment vertical="center" wrapText="1"/>
    </xf>
    <xf numFmtId="2" fontId="87" fillId="0" borderId="0" xfId="0" applyNumberFormat="1" applyFont="1" applyAlignment="1">
      <alignment horizontal="center" vertical="center" wrapText="1"/>
    </xf>
    <xf numFmtId="199" fontId="87" fillId="0" borderId="0" xfId="0" applyNumberFormat="1" applyFont="1" applyAlignment="1">
      <alignment horizontal="center" vertical="center" wrapText="1"/>
    </xf>
    <xf numFmtId="2" fontId="87" fillId="0" borderId="0" xfId="0" applyNumberFormat="1" applyFont="1" applyAlignment="1">
      <alignment vertical="center" wrapText="1"/>
    </xf>
    <xf numFmtId="0" fontId="87" fillId="0" borderId="0" xfId="0" applyFont="1" applyAlignment="1">
      <alignment vertical="center" wrapText="1"/>
    </xf>
    <xf numFmtId="0" fontId="87" fillId="0" borderId="0" xfId="0" applyFont="1" applyAlignment="1">
      <alignment horizontal="center" vertical="center" wrapText="1"/>
    </xf>
    <xf numFmtId="181" fontId="87" fillId="0" borderId="0" xfId="0" applyNumberFormat="1" applyFont="1" applyAlignment="1">
      <alignment horizontal="center" vertical="center" wrapText="1"/>
    </xf>
    <xf numFmtId="178" fontId="87" fillId="0" borderId="0" xfId="0" applyNumberFormat="1" applyFont="1" applyAlignment="1">
      <alignment horizontal="center" vertical="center" wrapText="1"/>
    </xf>
    <xf numFmtId="166" fontId="87" fillId="0" borderId="0" xfId="10" applyFont="1" applyFill="1" applyBorder="1" applyAlignment="1">
      <alignment horizontal="center" vertical="center" wrapText="1"/>
    </xf>
    <xf numFmtId="2" fontId="87" fillId="0" borderId="0" xfId="10" applyNumberFormat="1" applyFont="1" applyFill="1" applyBorder="1" applyAlignment="1">
      <alignment horizontal="center" vertical="center" wrapText="1"/>
    </xf>
    <xf numFmtId="182" fontId="87" fillId="0" borderId="0" xfId="10" applyNumberFormat="1" applyFont="1" applyFill="1" applyBorder="1" applyAlignment="1">
      <alignment horizontal="center" vertical="center" wrapText="1"/>
    </xf>
    <xf numFmtId="1" fontId="87" fillId="0" borderId="0" xfId="0" applyNumberFormat="1" applyFont="1" applyAlignment="1">
      <alignment horizontal="left" vertical="center" wrapText="1"/>
    </xf>
    <xf numFmtId="0" fontId="71" fillId="0" borderId="86" xfId="0" applyFont="1" applyBorder="1" applyAlignment="1">
      <alignment vertical="center"/>
    </xf>
    <xf numFmtId="2" fontId="61" fillId="0" borderId="86" xfId="10" applyNumberFormat="1" applyFont="1" applyFill="1" applyBorder="1" applyAlignment="1">
      <alignment horizontal="center" vertical="center"/>
    </xf>
    <xf numFmtId="0" fontId="71" fillId="50" borderId="86" xfId="0" applyFont="1" applyFill="1" applyBorder="1" applyAlignment="1">
      <alignment vertical="center"/>
    </xf>
    <xf numFmtId="3" fontId="61" fillId="0" borderId="0" xfId="0" applyNumberFormat="1" applyFont="1" applyAlignment="1">
      <alignment horizontal="center" vertical="center"/>
    </xf>
    <xf numFmtId="0" fontId="108" fillId="0" borderId="0" xfId="0" applyFont="1"/>
    <xf numFmtId="190" fontId="61" fillId="38" borderId="0" xfId="26" applyNumberFormat="1" applyFont="1" applyFill="1" applyBorder="1" applyAlignment="1" applyProtection="1">
      <alignment horizontal="center" vertical="center"/>
      <protection hidden="1"/>
    </xf>
    <xf numFmtId="198" fontId="76" fillId="41" borderId="0" xfId="0" applyNumberFormat="1" applyFont="1" applyFill="1" applyAlignment="1">
      <alignment vertical="center"/>
    </xf>
    <xf numFmtId="198" fontId="94" fillId="38" borderId="0" xfId="0" applyNumberFormat="1" applyFont="1" applyFill="1" applyAlignment="1">
      <alignment horizontal="center" vertical="center"/>
    </xf>
    <xf numFmtId="201" fontId="94" fillId="38" borderId="0" xfId="0" applyNumberFormat="1" applyFont="1" applyFill="1" applyAlignment="1">
      <alignment horizontal="center" vertical="center"/>
    </xf>
    <xf numFmtId="198" fontId="94" fillId="37" borderId="0" xfId="0" applyNumberFormat="1" applyFont="1" applyFill="1" applyAlignment="1">
      <alignment horizontal="center" vertical="center"/>
    </xf>
    <xf numFmtId="198" fontId="18" fillId="0" borderId="0" xfId="19" applyNumberFormat="1" applyFont="1" applyAlignment="1">
      <alignment vertical="center"/>
    </xf>
    <xf numFmtId="198" fontId="94" fillId="49" borderId="47" xfId="2517" applyNumberFormat="1" applyFont="1" applyFill="1" applyBorder="1" applyAlignment="1" applyProtection="1">
      <alignment horizontal="center" vertical="center"/>
      <protection hidden="1"/>
    </xf>
    <xf numFmtId="183" fontId="94" fillId="49" borderId="40" xfId="2517" applyNumberFormat="1" applyFont="1" applyFill="1" applyBorder="1" applyAlignment="1" applyProtection="1">
      <alignment horizontal="center" vertical="center"/>
      <protection hidden="1"/>
    </xf>
    <xf numFmtId="10" fontId="76" fillId="45" borderId="40" xfId="26" applyNumberFormat="1" applyFont="1" applyFill="1" applyBorder="1" applyAlignment="1" applyProtection="1">
      <alignment horizontal="center" vertical="center"/>
      <protection hidden="1"/>
    </xf>
    <xf numFmtId="0" fontId="100" fillId="0" borderId="0" xfId="22" applyFont="1" applyAlignment="1">
      <alignment horizontal="right" vertical="center" indent="1"/>
    </xf>
    <xf numFmtId="2" fontId="101" fillId="11" borderId="0" xfId="26" applyNumberFormat="1" applyFont="1" applyFill="1" applyBorder="1" applyAlignment="1" applyProtection="1">
      <alignment horizontal="center" vertical="center"/>
      <protection hidden="1"/>
    </xf>
    <xf numFmtId="0" fontId="18" fillId="0" borderId="0" xfId="24" applyFont="1" applyAlignment="1">
      <alignment vertical="center"/>
    </xf>
    <xf numFmtId="0" fontId="66" fillId="0" borderId="0" xfId="24" applyFont="1" applyAlignment="1">
      <alignment vertical="center"/>
    </xf>
    <xf numFmtId="0" fontId="62" fillId="0" borderId="0" xfId="24" applyFont="1" applyAlignment="1">
      <alignment vertical="center"/>
    </xf>
    <xf numFmtId="2" fontId="62" fillId="0" borderId="0" xfId="24" applyNumberFormat="1" applyFont="1" applyAlignment="1">
      <alignment horizontal="center" vertical="center"/>
    </xf>
    <xf numFmtId="1" fontId="61" fillId="10" borderId="72" xfId="26" applyNumberFormat="1" applyFont="1" applyFill="1" applyBorder="1" applyAlignment="1" applyProtection="1">
      <alignment horizontal="center" vertical="center"/>
      <protection hidden="1"/>
    </xf>
    <xf numFmtId="2" fontId="61" fillId="10" borderId="72" xfId="26" applyNumberFormat="1" applyFont="1" applyFill="1" applyBorder="1" applyAlignment="1" applyProtection="1">
      <alignment horizontal="center" vertical="center"/>
      <protection hidden="1"/>
    </xf>
    <xf numFmtId="0" fontId="71" fillId="44" borderId="86" xfId="0" applyFont="1" applyFill="1" applyBorder="1" applyAlignment="1">
      <alignment vertical="center"/>
    </xf>
    <xf numFmtId="178" fontId="94" fillId="44" borderId="44" xfId="0" applyNumberFormat="1" applyFont="1" applyFill="1" applyBorder="1" applyAlignment="1">
      <alignment horizontal="center" vertical="center"/>
    </xf>
    <xf numFmtId="0" fontId="68" fillId="0" borderId="13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113" fillId="0" borderId="51" xfId="0" applyFont="1" applyBorder="1" applyAlignment="1">
      <alignment horizontal="center" vertical="center" wrapText="1"/>
    </xf>
    <xf numFmtId="0" fontId="113" fillId="0" borderId="52" xfId="0" applyFont="1" applyBorder="1" applyAlignment="1">
      <alignment horizontal="center" vertical="center" wrapText="1"/>
    </xf>
    <xf numFmtId="0" fontId="113" fillId="0" borderId="53" xfId="0" applyFont="1" applyBorder="1" applyAlignment="1">
      <alignment horizontal="center" vertical="center" wrapText="1"/>
    </xf>
    <xf numFmtId="0" fontId="113" fillId="0" borderId="54" xfId="0" applyFont="1" applyBorder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113" fillId="0" borderId="55" xfId="0" applyFont="1" applyBorder="1" applyAlignment="1">
      <alignment horizontal="center" vertical="center" wrapText="1"/>
    </xf>
    <xf numFmtId="0" fontId="113" fillId="0" borderId="56" xfId="0" applyFont="1" applyBorder="1" applyAlignment="1">
      <alignment horizontal="center" vertical="center" wrapText="1"/>
    </xf>
    <xf numFmtId="0" fontId="113" fillId="0" borderId="57" xfId="0" applyFont="1" applyBorder="1" applyAlignment="1">
      <alignment horizontal="center" vertical="center" wrapText="1"/>
    </xf>
    <xf numFmtId="0" fontId="113" fillId="0" borderId="58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4" fillId="0" borderId="75" xfId="3327" applyFont="1" applyBorder="1" applyAlignment="1">
      <alignment horizontal="center" vertical="center" wrapText="1"/>
    </xf>
    <xf numFmtId="0" fontId="144" fillId="0" borderId="76" xfId="3327" applyFont="1" applyBorder="1" applyAlignment="1">
      <alignment horizontal="center" vertical="center" wrapText="1"/>
    </xf>
    <xf numFmtId="0" fontId="144" fillId="0" borderId="77" xfId="3327" applyFont="1" applyBorder="1" applyAlignment="1">
      <alignment horizontal="center" vertical="center" wrapText="1"/>
    </xf>
    <xf numFmtId="0" fontId="144" fillId="0" borderId="78" xfId="3327" applyFont="1" applyBorder="1" applyAlignment="1">
      <alignment horizontal="center" vertical="center" wrapText="1"/>
    </xf>
    <xf numFmtId="0" fontId="144" fillId="0" borderId="79" xfId="3327" applyFont="1" applyBorder="1" applyAlignment="1">
      <alignment horizontal="center" vertical="center" wrapText="1"/>
    </xf>
    <xf numFmtId="0" fontId="144" fillId="0" borderId="80" xfId="3327" applyFont="1" applyBorder="1" applyAlignment="1">
      <alignment horizontal="center" vertical="center" wrapText="1"/>
    </xf>
    <xf numFmtId="15" fontId="68" fillId="0" borderId="0" xfId="19" applyNumberFormat="1" applyFont="1" applyAlignment="1">
      <alignment horizontal="left"/>
    </xf>
    <xf numFmtId="15" fontId="65" fillId="0" borderId="0" xfId="19" applyNumberFormat="1" applyFont="1" applyAlignment="1">
      <alignment horizontal="left"/>
    </xf>
    <xf numFmtId="0" fontId="122" fillId="0" borderId="0" xfId="0" applyFont="1" applyAlignment="1">
      <alignment horizontal="center" vertical="center"/>
    </xf>
    <xf numFmtId="0" fontId="113" fillId="34" borderId="32" xfId="0" applyFont="1" applyFill="1" applyBorder="1" applyAlignment="1">
      <alignment horizontal="center" vertical="center"/>
    </xf>
    <xf numFmtId="0" fontId="113" fillId="34" borderId="34" xfId="0" applyFont="1" applyFill="1" applyBorder="1" applyAlignment="1">
      <alignment horizontal="center" vertical="center"/>
    </xf>
    <xf numFmtId="3" fontId="62" fillId="11" borderId="19" xfId="16" applyNumberFormat="1" applyFont="1" applyFill="1" applyBorder="1" applyAlignment="1" applyProtection="1">
      <alignment horizontal="left" vertical="top" wrapText="1"/>
      <protection hidden="1"/>
    </xf>
    <xf numFmtId="3" fontId="62" fillId="11" borderId="20" xfId="16" applyNumberFormat="1" applyFont="1" applyFill="1" applyBorder="1" applyAlignment="1" applyProtection="1">
      <alignment horizontal="left" vertical="top" wrapText="1"/>
      <protection hidden="1"/>
    </xf>
    <xf numFmtId="3" fontId="62" fillId="11" borderId="21" xfId="16" applyNumberFormat="1" applyFont="1" applyFill="1" applyBorder="1" applyAlignment="1" applyProtection="1">
      <alignment horizontal="left" vertical="top" wrapText="1"/>
      <protection hidden="1"/>
    </xf>
    <xf numFmtId="0" fontId="128" fillId="36" borderId="0" xfId="16" applyFont="1" applyFill="1" applyAlignment="1" applyProtection="1">
      <alignment horizontal="left" vertical="center"/>
      <protection hidden="1"/>
    </xf>
    <xf numFmtId="0" fontId="134" fillId="0" borderId="0" xfId="0" applyFont="1" applyAlignment="1">
      <alignment horizontal="center" vertical="center"/>
    </xf>
    <xf numFmtId="0" fontId="146" fillId="36" borderId="0" xfId="16" applyFont="1" applyFill="1" applyAlignment="1" applyProtection="1">
      <alignment horizontal="left" vertical="center"/>
      <protection hidden="1"/>
    </xf>
    <xf numFmtId="0" fontId="128" fillId="39" borderId="0" xfId="0" applyFont="1" applyFill="1" applyAlignment="1">
      <alignment horizontal="left" vertical="center" wrapText="1"/>
    </xf>
    <xf numFmtId="0" fontId="132" fillId="0" borderId="0" xfId="0" applyFont="1" applyAlignment="1">
      <alignment horizontal="left" vertical="center" wrapText="1"/>
    </xf>
    <xf numFmtId="198" fontId="94" fillId="37" borderId="81" xfId="0" applyNumberFormat="1" applyFont="1" applyFill="1" applyBorder="1" applyAlignment="1">
      <alignment horizontal="center" vertical="center"/>
    </xf>
    <xf numFmtId="198" fontId="94" fillId="37" borderId="59" xfId="0" applyNumberFormat="1" applyFont="1" applyFill="1" applyBorder="1" applyAlignment="1">
      <alignment horizontal="center" vertical="center"/>
    </xf>
  </cellXfs>
  <cellStyles count="3333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17" xfId="3332" xr:uid="{0A909932-2E0E-4FFD-A701-CDB4175931B5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209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rgb="FFFBE7CE"/>
          <bgColor rgb="FF000000"/>
        </patternFill>
      </fill>
    </dxf>
    <dxf>
      <fill>
        <patternFill patternType="solid">
          <fgColor rgb="FFFBE7CE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DF9"/>
      <color rgb="FFC4BA47"/>
      <color rgb="FF54637B"/>
      <color rgb="FF445165"/>
      <color rgb="FF455266"/>
      <color rgb="FF424242"/>
      <color rgb="FF407879"/>
      <color rgb="FF78A742"/>
      <color rgb="FFA9A879"/>
      <color rgb="FFD7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77</xdr:row>
      <xdr:rowOff>93689</xdr:rowOff>
    </xdr:from>
    <xdr:to>
      <xdr:col>10</xdr:col>
      <xdr:colOff>305424</xdr:colOff>
      <xdr:row>81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51</xdr:row>
      <xdr:rowOff>114300</xdr:rowOff>
    </xdr:from>
    <xdr:to>
      <xdr:col>13</xdr:col>
      <xdr:colOff>25919</xdr:colOff>
      <xdr:row>56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workbookViewId="0">
      <selection activeCell="S9" sqref="S9"/>
    </sheetView>
  </sheetViews>
  <sheetFormatPr baseColWidth="10" defaultColWidth="10.796875" defaultRowHeight="15"/>
  <cols>
    <col min="1" max="1" width="10.796875" style="307"/>
    <col min="2" max="2" width="14" style="307" customWidth="1"/>
    <col min="3" max="5" width="10.796875" style="307"/>
    <col min="6" max="6" width="18.796875" style="522" customWidth="1"/>
    <col min="7" max="7" width="23.19921875" style="307" customWidth="1"/>
    <col min="8" max="9" width="10.796875" style="307"/>
    <col min="10" max="10" width="23.19921875" style="307" customWidth="1"/>
    <col min="11" max="11" width="15.19921875" style="307" customWidth="1"/>
    <col min="12" max="13" width="10.796875" style="307"/>
    <col min="14" max="14" width="13.796875" style="307" customWidth="1"/>
    <col min="15" max="15" width="32.796875" style="307" customWidth="1"/>
    <col min="16" max="16384" width="10.796875" style="307"/>
  </cols>
  <sheetData>
    <row r="3" spans="6:15">
      <c r="F3" s="521" t="s">
        <v>147</v>
      </c>
      <c r="J3" s="521" t="s">
        <v>148</v>
      </c>
      <c r="N3" s="521" t="s">
        <v>149</v>
      </c>
    </row>
    <row r="4" spans="6:15" ht="13" customHeight="1">
      <c r="J4" s="522"/>
      <c r="N4" s="523"/>
    </row>
    <row r="5" spans="6:15" ht="16" customHeight="1">
      <c r="F5" s="796" t="s">
        <v>167</v>
      </c>
      <c r="G5" s="797"/>
      <c r="J5" s="796" t="s">
        <v>168</v>
      </c>
      <c r="K5" s="797"/>
      <c r="N5" s="796" t="s">
        <v>169</v>
      </c>
      <c r="O5" s="797"/>
    </row>
    <row r="6" spans="6:15" ht="16" customHeight="1">
      <c r="F6" s="798"/>
      <c r="G6" s="799"/>
      <c r="J6" s="798"/>
      <c r="K6" s="799"/>
      <c r="N6" s="798"/>
      <c r="O6" s="799"/>
    </row>
    <row r="7" spans="6:15" ht="16" customHeight="1">
      <c r="F7" s="798"/>
      <c r="G7" s="799"/>
      <c r="J7" s="798"/>
      <c r="K7" s="799"/>
      <c r="N7" s="798"/>
      <c r="O7" s="799"/>
    </row>
    <row r="8" spans="6:15" ht="16" customHeight="1">
      <c r="F8" s="798"/>
      <c r="G8" s="799"/>
      <c r="J8" s="798"/>
      <c r="K8" s="799"/>
      <c r="N8" s="798"/>
      <c r="O8" s="799"/>
    </row>
    <row r="9" spans="6:15" ht="16" customHeight="1">
      <c r="F9" s="798"/>
      <c r="G9" s="799"/>
      <c r="J9" s="798"/>
      <c r="K9" s="799"/>
      <c r="N9" s="798"/>
      <c r="O9" s="799"/>
    </row>
    <row r="10" spans="6:15" ht="16" customHeight="1">
      <c r="F10" s="798"/>
      <c r="G10" s="799"/>
      <c r="J10" s="798"/>
      <c r="K10" s="799"/>
      <c r="N10" s="798"/>
      <c r="O10" s="799"/>
    </row>
    <row r="11" spans="6:15" ht="16" customHeight="1">
      <c r="F11" s="798"/>
      <c r="G11" s="799"/>
      <c r="J11" s="798"/>
      <c r="K11" s="799"/>
      <c r="N11" s="798"/>
      <c r="O11" s="799"/>
    </row>
    <row r="12" spans="6:15" ht="16" customHeight="1">
      <c r="F12" s="798"/>
      <c r="G12" s="799"/>
      <c r="J12" s="798"/>
      <c r="K12" s="799"/>
      <c r="N12" s="798"/>
      <c r="O12" s="799"/>
    </row>
    <row r="13" spans="6:15" ht="16" customHeight="1">
      <c r="F13" s="798"/>
      <c r="G13" s="799"/>
      <c r="J13" s="798"/>
      <c r="K13" s="799"/>
      <c r="N13" s="798"/>
      <c r="O13" s="799"/>
    </row>
    <row r="14" spans="6:15" ht="16" customHeight="1">
      <c r="F14" s="798"/>
      <c r="G14" s="799"/>
      <c r="J14" s="798"/>
      <c r="K14" s="799"/>
      <c r="N14" s="798"/>
      <c r="O14" s="799"/>
    </row>
    <row r="15" spans="6:15" ht="16" customHeight="1">
      <c r="F15" s="800"/>
      <c r="G15" s="801"/>
      <c r="J15" s="800"/>
      <c r="K15" s="801"/>
      <c r="N15" s="800"/>
      <c r="O15" s="801"/>
    </row>
    <row r="19" spans="2:15">
      <c r="B19" s="307" t="s">
        <v>170</v>
      </c>
      <c r="F19" s="521" t="s">
        <v>284</v>
      </c>
      <c r="J19" s="521" t="s">
        <v>150</v>
      </c>
      <c r="N19" s="521" t="s">
        <v>151</v>
      </c>
    </row>
    <row r="20" spans="2:15">
      <c r="B20" s="307" t="s">
        <v>171</v>
      </c>
      <c r="F20" s="523"/>
      <c r="N20" s="522"/>
    </row>
    <row r="21" spans="2:15" ht="16" customHeight="1">
      <c r="F21" s="796" t="s">
        <v>387</v>
      </c>
      <c r="G21" s="797"/>
      <c r="J21" s="796" t="s">
        <v>388</v>
      </c>
      <c r="K21" s="797"/>
      <c r="N21" s="796" t="s">
        <v>341</v>
      </c>
      <c r="O21" s="797"/>
    </row>
    <row r="22" spans="2:15" ht="16" customHeight="1">
      <c r="B22" s="307" t="s">
        <v>172</v>
      </c>
      <c r="F22" s="798"/>
      <c r="G22" s="799"/>
      <c r="J22" s="798"/>
      <c r="K22" s="799"/>
      <c r="N22" s="798"/>
      <c r="O22" s="799"/>
    </row>
    <row r="23" spans="2:15" ht="16" customHeight="1">
      <c r="B23" s="307" t="s">
        <v>173</v>
      </c>
      <c r="F23" s="798"/>
      <c r="G23" s="799"/>
      <c r="J23" s="798"/>
      <c r="K23" s="799"/>
      <c r="N23" s="798"/>
      <c r="O23" s="799"/>
    </row>
    <row r="24" spans="2:15" ht="16" customHeight="1">
      <c r="B24" s="307" t="s">
        <v>174</v>
      </c>
      <c r="F24" s="798"/>
      <c r="G24" s="799"/>
      <c r="J24" s="798"/>
      <c r="K24" s="799"/>
      <c r="N24" s="798"/>
      <c r="O24" s="799"/>
    </row>
    <row r="25" spans="2:15" ht="16" customHeight="1">
      <c r="F25" s="798"/>
      <c r="G25" s="799"/>
      <c r="J25" s="798"/>
      <c r="K25" s="799"/>
      <c r="N25" s="798"/>
      <c r="O25" s="799"/>
    </row>
    <row r="26" spans="2:15" ht="16" customHeight="1" thickBot="1">
      <c r="B26" s="527"/>
      <c r="C26" s="509" t="s">
        <v>154</v>
      </c>
      <c r="F26" s="798"/>
      <c r="G26" s="799"/>
      <c r="J26" s="798"/>
      <c r="K26" s="799"/>
      <c r="N26" s="798"/>
      <c r="O26" s="799"/>
    </row>
    <row r="27" spans="2:15" ht="16" customHeight="1" thickBot="1">
      <c r="B27" s="636"/>
      <c r="C27" s="509" t="s">
        <v>389</v>
      </c>
      <c r="F27" s="798"/>
      <c r="G27" s="799"/>
      <c r="J27" s="798"/>
      <c r="K27" s="799"/>
      <c r="N27" s="798"/>
      <c r="O27" s="799"/>
    </row>
    <row r="28" spans="2:15" ht="16" customHeight="1" thickBot="1">
      <c r="B28" s="537"/>
      <c r="C28" s="509" t="s">
        <v>277</v>
      </c>
      <c r="F28" s="798"/>
      <c r="G28" s="799"/>
      <c r="J28" s="798"/>
      <c r="K28" s="799"/>
      <c r="N28" s="798"/>
      <c r="O28" s="799"/>
    </row>
    <row r="29" spans="2:15" ht="16" customHeight="1">
      <c r="B29" s="694"/>
      <c r="C29" s="509" t="s">
        <v>489</v>
      </c>
      <c r="F29" s="798"/>
      <c r="G29" s="799"/>
      <c r="J29" s="798"/>
      <c r="K29" s="799"/>
      <c r="N29" s="798"/>
      <c r="O29" s="799"/>
    </row>
    <row r="30" spans="2:15" ht="16" customHeight="1">
      <c r="F30" s="798"/>
      <c r="G30" s="799"/>
      <c r="J30" s="798"/>
      <c r="K30" s="799"/>
      <c r="N30" s="798"/>
      <c r="O30" s="799"/>
    </row>
    <row r="31" spans="2:15" ht="16" customHeight="1">
      <c r="F31" s="800"/>
      <c r="G31" s="801"/>
      <c r="J31" s="800"/>
      <c r="K31" s="801"/>
      <c r="N31" s="800"/>
      <c r="O31" s="801"/>
    </row>
    <row r="34" spans="2:16">
      <c r="F34" s="521" t="s">
        <v>152</v>
      </c>
      <c r="J34" s="521" t="s">
        <v>386</v>
      </c>
      <c r="N34" s="521" t="s">
        <v>153</v>
      </c>
    </row>
    <row r="35" spans="2:16">
      <c r="F35" s="307"/>
      <c r="M35" s="569"/>
      <c r="N35" s="523"/>
      <c r="P35" s="569"/>
    </row>
    <row r="36" spans="2:16" ht="13" customHeight="1">
      <c r="F36" s="811" t="s">
        <v>342</v>
      </c>
      <c r="G36" s="812"/>
      <c r="J36" s="811" t="s">
        <v>340</v>
      </c>
      <c r="K36" s="812"/>
      <c r="M36" s="569"/>
      <c r="N36" s="796" t="s">
        <v>267</v>
      </c>
      <c r="O36" s="797"/>
      <c r="P36" s="569"/>
    </row>
    <row r="37" spans="2:16" ht="15" customHeight="1">
      <c r="F37" s="813"/>
      <c r="G37" s="814"/>
      <c r="J37" s="813"/>
      <c r="K37" s="814"/>
      <c r="M37" s="569"/>
      <c r="N37" s="798"/>
      <c r="O37" s="799"/>
      <c r="P37" s="569"/>
    </row>
    <row r="38" spans="2:16" ht="16" customHeight="1" thickBot="1">
      <c r="F38" s="813"/>
      <c r="G38" s="814"/>
      <c r="J38" s="813"/>
      <c r="K38" s="814"/>
      <c r="M38" s="569"/>
      <c r="N38" s="798"/>
      <c r="O38" s="799"/>
      <c r="P38" s="569"/>
    </row>
    <row r="39" spans="2:16" ht="15" customHeight="1">
      <c r="B39" s="802" t="s">
        <v>352</v>
      </c>
      <c r="C39" s="803"/>
      <c r="D39" s="804"/>
      <c r="F39" s="813"/>
      <c r="G39" s="814"/>
      <c r="J39" s="813"/>
      <c r="K39" s="814"/>
      <c r="M39" s="569"/>
      <c r="N39" s="798"/>
      <c r="O39" s="799"/>
      <c r="P39" s="569"/>
    </row>
    <row r="40" spans="2:16" ht="15" customHeight="1">
      <c r="B40" s="805"/>
      <c r="C40" s="806"/>
      <c r="D40" s="807"/>
      <c r="F40" s="813"/>
      <c r="G40" s="814"/>
      <c r="J40" s="813"/>
      <c r="K40" s="814"/>
      <c r="M40" s="569"/>
      <c r="N40" s="798"/>
      <c r="O40" s="799"/>
      <c r="P40" s="569"/>
    </row>
    <row r="41" spans="2:16" ht="15" customHeight="1">
      <c r="B41" s="805"/>
      <c r="C41" s="806"/>
      <c r="D41" s="807"/>
      <c r="F41" s="813"/>
      <c r="G41" s="814"/>
      <c r="J41" s="813"/>
      <c r="K41" s="814"/>
      <c r="M41" s="569"/>
      <c r="N41" s="798"/>
      <c r="O41" s="799"/>
      <c r="P41" s="569"/>
    </row>
    <row r="42" spans="2:16" ht="15" customHeight="1">
      <c r="B42" s="805"/>
      <c r="C42" s="806"/>
      <c r="D42" s="807"/>
      <c r="F42" s="813"/>
      <c r="G42" s="814"/>
      <c r="J42" s="813"/>
      <c r="K42" s="814"/>
      <c r="M42" s="569"/>
      <c r="N42" s="798"/>
      <c r="O42" s="799"/>
      <c r="P42" s="569"/>
    </row>
    <row r="43" spans="2:16" ht="15" customHeight="1">
      <c r="B43" s="805"/>
      <c r="C43" s="806"/>
      <c r="D43" s="807"/>
      <c r="F43" s="813"/>
      <c r="G43" s="814"/>
      <c r="J43" s="813"/>
      <c r="K43" s="814"/>
      <c r="N43" s="798"/>
      <c r="O43" s="799"/>
    </row>
    <row r="44" spans="2:16" ht="15" customHeight="1">
      <c r="B44" s="805"/>
      <c r="C44" s="806"/>
      <c r="D44" s="807"/>
      <c r="F44" s="813"/>
      <c r="G44" s="814"/>
      <c r="J44" s="813"/>
      <c r="K44" s="814"/>
      <c r="N44" s="798"/>
      <c r="O44" s="799"/>
    </row>
    <row r="45" spans="2:16" ht="15" customHeight="1">
      <c r="B45" s="805"/>
      <c r="C45" s="806"/>
      <c r="D45" s="807"/>
      <c r="F45" s="813"/>
      <c r="G45" s="814"/>
      <c r="J45" s="813"/>
      <c r="K45" s="814"/>
      <c r="N45" s="798"/>
      <c r="O45" s="799"/>
    </row>
    <row r="46" spans="2:16" ht="15" customHeight="1">
      <c r="B46" s="805"/>
      <c r="C46" s="806"/>
      <c r="D46" s="807"/>
      <c r="F46" s="815"/>
      <c r="G46" s="816"/>
      <c r="J46" s="815"/>
      <c r="K46" s="816"/>
      <c r="N46" s="800"/>
      <c r="O46" s="801"/>
    </row>
    <row r="47" spans="2:16">
      <c r="B47" s="805"/>
      <c r="C47" s="806"/>
      <c r="D47" s="807"/>
    </row>
    <row r="48" spans="2:16">
      <c r="B48" s="805"/>
      <c r="C48" s="806"/>
      <c r="D48" s="807"/>
    </row>
    <row r="49" spans="2:9">
      <c r="B49" s="805"/>
      <c r="C49" s="806"/>
      <c r="D49" s="807"/>
      <c r="F49" s="307"/>
    </row>
    <row r="50" spans="2:9" ht="17">
      <c r="B50" s="805"/>
      <c r="C50" s="806"/>
      <c r="D50" s="807"/>
      <c r="F50" s="521" t="s">
        <v>175</v>
      </c>
      <c r="I50" s="524" t="s">
        <v>43</v>
      </c>
    </row>
    <row r="51" spans="2:9" ht="18" thickBot="1">
      <c r="B51" s="808"/>
      <c r="C51" s="809"/>
      <c r="D51" s="810"/>
      <c r="F51" s="307"/>
      <c r="I51" s="525" t="s">
        <v>232</v>
      </c>
    </row>
    <row r="52" spans="2:9" ht="17" customHeight="1">
      <c r="F52" s="796" t="s">
        <v>176</v>
      </c>
      <c r="G52" s="797"/>
      <c r="I52" s="525"/>
    </row>
    <row r="53" spans="2:9" ht="17">
      <c r="F53" s="798"/>
      <c r="G53" s="799"/>
      <c r="I53" s="525" t="s">
        <v>177</v>
      </c>
    </row>
    <row r="54" spans="2:9" ht="17">
      <c r="F54" s="798"/>
      <c r="G54" s="799"/>
      <c r="I54" s="525"/>
    </row>
    <row r="55" spans="2:9" ht="17">
      <c r="F55" s="798"/>
      <c r="G55" s="799"/>
      <c r="I55" s="525"/>
    </row>
    <row r="56" spans="2:9">
      <c r="F56" s="798"/>
      <c r="G56" s="799"/>
    </row>
    <row r="57" spans="2:9" ht="15" customHeight="1">
      <c r="F57" s="798"/>
      <c r="G57" s="799"/>
    </row>
    <row r="58" spans="2:9" ht="17">
      <c r="F58" s="798"/>
      <c r="G58" s="799"/>
      <c r="I58" s="525"/>
    </row>
    <row r="59" spans="2:9" ht="15" customHeight="1">
      <c r="F59" s="798"/>
      <c r="G59" s="799"/>
    </row>
    <row r="60" spans="2:9" ht="15" customHeight="1">
      <c r="F60" s="798"/>
      <c r="G60" s="799"/>
      <c r="I60" s="523"/>
    </row>
    <row r="61" spans="2:9" ht="15" customHeight="1">
      <c r="F61" s="798"/>
      <c r="G61" s="799"/>
    </row>
    <row r="62" spans="2:9" ht="15" customHeight="1">
      <c r="F62" s="800"/>
      <c r="G62" s="801"/>
    </row>
    <row r="63" spans="2:9" ht="13" customHeight="1">
      <c r="F63" s="523"/>
    </row>
    <row r="64" spans="2:9">
      <c r="F64" s="523"/>
    </row>
    <row r="65" spans="6:6">
      <c r="F65" s="523"/>
    </row>
    <row r="66" spans="6:6">
      <c r="F66" s="523"/>
    </row>
    <row r="67" spans="6:6">
      <c r="F67" s="523"/>
    </row>
    <row r="68" spans="6:6">
      <c r="F68" s="523"/>
    </row>
    <row r="77" spans="6:6">
      <c r="F77" s="523"/>
    </row>
    <row r="78" spans="6:6">
      <c r="F78" s="523"/>
    </row>
    <row r="79" spans="6:6">
      <c r="F79" s="523"/>
    </row>
    <row r="80" spans="6:6">
      <c r="F80" s="523"/>
    </row>
    <row r="81" spans="6:6">
      <c r="F81" s="523"/>
    </row>
    <row r="82" spans="6:6">
      <c r="F82" s="523"/>
    </row>
    <row r="83" spans="6:6">
      <c r="F83" s="523"/>
    </row>
    <row r="84" spans="6:6">
      <c r="F84" s="523"/>
    </row>
    <row r="85" spans="6:6">
      <c r="F85" s="523"/>
    </row>
    <row r="86" spans="6:6">
      <c r="F86" s="523"/>
    </row>
    <row r="87" spans="6:6">
      <c r="F87" s="523"/>
    </row>
    <row r="88" spans="6:6">
      <c r="F88" s="523"/>
    </row>
    <row r="89" spans="6:6">
      <c r="F89" s="523"/>
    </row>
    <row r="90" spans="6:6">
      <c r="F90" s="523"/>
    </row>
    <row r="91" spans="6:6">
      <c r="F91" s="523"/>
    </row>
    <row r="92" spans="6:6">
      <c r="F92" s="523"/>
    </row>
    <row r="93" spans="6:6">
      <c r="F93" s="523"/>
    </row>
    <row r="94" spans="6:6">
      <c r="F94" s="523"/>
    </row>
    <row r="95" spans="6:6">
      <c r="F95" s="523"/>
    </row>
    <row r="96" spans="6:6">
      <c r="F96" s="523"/>
    </row>
    <row r="97" spans="6:6" ht="13" customHeight="1">
      <c r="F97" s="523"/>
    </row>
    <row r="98" spans="6:6">
      <c r="F98" s="523"/>
    </row>
    <row r="99" spans="6:6">
      <c r="F99" s="523"/>
    </row>
    <row r="100" spans="6:6">
      <c r="F100" s="523"/>
    </row>
    <row r="101" spans="6:6">
      <c r="F101" s="523"/>
    </row>
    <row r="102" spans="6:6">
      <c r="F102" s="523"/>
    </row>
    <row r="103" spans="6:6">
      <c r="F103" s="523"/>
    </row>
    <row r="104" spans="6:6">
      <c r="F104" s="523"/>
    </row>
    <row r="105" spans="6:6">
      <c r="F105" s="523"/>
    </row>
    <row r="106" spans="6:6">
      <c r="F106" s="523"/>
    </row>
    <row r="107" spans="6:6">
      <c r="F107" s="523"/>
    </row>
    <row r="108" spans="6:6">
      <c r="F108" s="523"/>
    </row>
    <row r="109" spans="6:6">
      <c r="F109" s="523"/>
    </row>
    <row r="110" spans="6:6">
      <c r="F110" s="523"/>
    </row>
    <row r="111" spans="6:6">
      <c r="F111" s="523"/>
    </row>
    <row r="112" spans="6:6">
      <c r="F112" s="523"/>
    </row>
    <row r="113" spans="6:6">
      <c r="F113" s="523"/>
    </row>
    <row r="114" spans="6:6">
      <c r="F114" s="523"/>
    </row>
    <row r="115" spans="6:6">
      <c r="F115" s="523"/>
    </row>
    <row r="116" spans="6:6">
      <c r="F116" s="523"/>
    </row>
    <row r="117" spans="6:6">
      <c r="F117" s="523"/>
    </row>
    <row r="118" spans="6:6">
      <c r="F118" s="523"/>
    </row>
    <row r="119" spans="6:6">
      <c r="F119" s="523"/>
    </row>
    <row r="120" spans="6:6">
      <c r="F120" s="523"/>
    </row>
    <row r="121" spans="6:6">
      <c r="F121" s="523"/>
    </row>
    <row r="122" spans="6:6">
      <c r="F122" s="523"/>
    </row>
    <row r="123" spans="6:6">
      <c r="F123" s="523"/>
    </row>
    <row r="152" spans="6:6">
      <c r="F152" s="523"/>
    </row>
    <row r="153" spans="6:6">
      <c r="F153" s="523"/>
    </row>
    <row r="154" spans="6:6">
      <c r="F154" s="523"/>
    </row>
    <row r="155" spans="6:6">
      <c r="F155" s="523"/>
    </row>
    <row r="156" spans="6:6">
      <c r="F156" s="523"/>
    </row>
    <row r="157" spans="6:6">
      <c r="F157" s="523"/>
    </row>
    <row r="158" spans="6:6">
      <c r="F158" s="523"/>
    </row>
    <row r="159" spans="6:6">
      <c r="F159" s="523"/>
    </row>
  </sheetData>
  <mergeCells count="11">
    <mergeCell ref="F52:G62"/>
    <mergeCell ref="B39:D51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5:J94"/>
  <sheetViews>
    <sheetView showGridLines="0" showRowColHeaders="0" tabSelected="1" zoomScaleNormal="100" workbookViewId="0"/>
  </sheetViews>
  <sheetFormatPr baseColWidth="10" defaultColWidth="0" defaultRowHeight="13"/>
  <cols>
    <col min="1" max="2" width="10.796875" style="1" customWidth="1"/>
    <col min="3" max="3" width="26.19921875" style="1" bestFit="1" customWidth="1"/>
    <col min="4" max="4" width="19.59765625" style="1" customWidth="1"/>
    <col min="5" max="5" width="33.19921875" style="1" customWidth="1"/>
    <col min="6" max="8" width="19.59765625" style="1" customWidth="1"/>
    <col min="9" max="9" width="3.796875" style="1" customWidth="1"/>
    <col min="10" max="10" width="10.796875" style="1" customWidth="1"/>
    <col min="11" max="16384" width="10.796875" style="1" hidden="1"/>
  </cols>
  <sheetData>
    <row r="5" spans="3:9">
      <c r="D5" s="696"/>
      <c r="E5" s="8" t="s">
        <v>154</v>
      </c>
    </row>
    <row r="8" spans="3:9" ht="14" thickBot="1"/>
    <row r="9" spans="3:9" ht="21" thickTop="1">
      <c r="C9" s="596"/>
      <c r="D9" s="597"/>
      <c r="E9" s="598"/>
      <c r="F9" s="597"/>
      <c r="G9" s="597"/>
      <c r="H9" s="597"/>
      <c r="I9" s="599"/>
    </row>
    <row r="10" spans="3:9" ht="20">
      <c r="C10" s="600"/>
      <c r="E10" s="21" t="s">
        <v>134</v>
      </c>
      <c r="I10" s="601"/>
    </row>
    <row r="11" spans="3:9" ht="20">
      <c r="C11" s="600"/>
      <c r="E11" s="21"/>
      <c r="I11" s="601"/>
    </row>
    <row r="12" spans="3:9" ht="20">
      <c r="C12" s="600"/>
      <c r="E12" s="21" t="s">
        <v>135</v>
      </c>
      <c r="I12" s="601"/>
    </row>
    <row r="13" spans="3:9" ht="20">
      <c r="C13" s="600"/>
      <c r="E13" s="21" t="s">
        <v>138</v>
      </c>
      <c r="I13" s="601"/>
    </row>
    <row r="14" spans="3:9" ht="20">
      <c r="C14" s="600"/>
      <c r="E14" s="21" t="s">
        <v>41</v>
      </c>
      <c r="I14" s="601"/>
    </row>
    <row r="15" spans="3:9">
      <c r="C15" s="600"/>
      <c r="I15" s="601"/>
    </row>
    <row r="16" spans="3:9" ht="20">
      <c r="C16" s="600"/>
      <c r="E16" s="590" t="s">
        <v>1262</v>
      </c>
      <c r="I16" s="601"/>
    </row>
    <row r="17" spans="3:9">
      <c r="C17" s="600"/>
      <c r="I17" s="601"/>
    </row>
    <row r="18" spans="3:9">
      <c r="C18" s="600"/>
      <c r="I18" s="601"/>
    </row>
    <row r="19" spans="3:9" ht="18">
      <c r="C19" s="600"/>
      <c r="D19" s="2"/>
      <c r="E19" s="697" t="s">
        <v>497</v>
      </c>
      <c r="F19" s="2"/>
      <c r="G19" s="2"/>
      <c r="I19" s="601"/>
    </row>
    <row r="20" spans="3:9">
      <c r="C20" s="600"/>
      <c r="I20" s="601"/>
    </row>
    <row r="21" spans="3:9">
      <c r="C21" s="600"/>
      <c r="I21" s="601"/>
    </row>
    <row r="22" spans="3:9" ht="16">
      <c r="C22" s="600"/>
      <c r="D22" s="22" t="s">
        <v>6</v>
      </c>
      <c r="E22" s="591">
        <v>46388</v>
      </c>
      <c r="F22" s="592"/>
      <c r="G22" s="592"/>
      <c r="I22" s="601"/>
    </row>
    <row r="23" spans="3:9" ht="16">
      <c r="C23" s="600"/>
      <c r="D23" s="22"/>
      <c r="E23" s="593"/>
      <c r="F23" s="592"/>
      <c r="G23" s="592"/>
      <c r="I23" s="601"/>
    </row>
    <row r="24" spans="3:9" ht="16">
      <c r="C24" s="600"/>
      <c r="D24" s="22" t="s">
        <v>115</v>
      </c>
      <c r="E24" s="594" t="s">
        <v>1298</v>
      </c>
      <c r="F24" s="592"/>
      <c r="G24" s="592"/>
      <c r="I24" s="601"/>
    </row>
    <row r="25" spans="3:9" ht="16">
      <c r="C25" s="600"/>
      <c r="D25" s="22"/>
      <c r="E25" s="593"/>
      <c r="F25" s="592"/>
      <c r="G25" s="592"/>
      <c r="I25" s="601"/>
    </row>
    <row r="26" spans="3:9" ht="17">
      <c r="C26" s="600"/>
      <c r="D26" s="23" t="s">
        <v>146</v>
      </c>
      <c r="E26" s="595" t="str">
        <f ca="1">REPLACE(LEFT(CELL("bestandsnaam",A1),SEARCH("]",CELL("bestandsnaam",A1))-6),1,SEARCH("[",CELL("bestandsnaam",A1)),"")</f>
        <v>Calculatiemodule Opspoor Perceel 1 V1.0 | 01-jan-27</v>
      </c>
      <c r="F26" s="592"/>
      <c r="G26" s="592"/>
      <c r="I26" s="601"/>
    </row>
    <row r="27" spans="3:9">
      <c r="C27" s="600"/>
      <c r="I27" s="601"/>
    </row>
    <row r="28" spans="3:9">
      <c r="C28" s="600"/>
      <c r="I28" s="601"/>
    </row>
    <row r="29" spans="3:9" ht="14" thickBot="1">
      <c r="C29" s="602"/>
      <c r="D29" s="603"/>
      <c r="E29" s="603"/>
      <c r="F29" s="603"/>
      <c r="G29" s="603"/>
      <c r="H29" s="603"/>
      <c r="I29" s="604"/>
    </row>
    <row r="30" spans="3:9" ht="15" thickTop="1" thickBot="1"/>
    <row r="31" spans="3:9" ht="14" thickTop="1">
      <c r="C31" s="596"/>
      <c r="D31" s="597"/>
      <c r="E31" s="597"/>
      <c r="F31" s="597"/>
      <c r="G31" s="597"/>
      <c r="H31" s="597"/>
      <c r="I31" s="599"/>
    </row>
    <row r="32" spans="3:9">
      <c r="C32" s="710" t="s">
        <v>353</v>
      </c>
      <c r="D32" s="605"/>
      <c r="E32" s="605" t="s">
        <v>1297</v>
      </c>
      <c r="F32" s="606"/>
      <c r="I32" s="601"/>
    </row>
    <row r="33" spans="2:9" ht="13" customHeight="1">
      <c r="C33" s="600"/>
      <c r="H33" s="817" t="s">
        <v>244</v>
      </c>
      <c r="I33" s="601"/>
    </row>
    <row r="34" spans="2:9">
      <c r="C34" s="607"/>
      <c r="D34" s="589"/>
      <c r="E34" s="589"/>
      <c r="F34" s="589"/>
      <c r="G34" s="589"/>
      <c r="H34" s="818"/>
      <c r="I34" s="601"/>
    </row>
    <row r="35" spans="2:9">
      <c r="C35" s="608"/>
      <c r="D35" s="609"/>
      <c r="H35" s="819"/>
      <c r="I35" s="601"/>
    </row>
    <row r="36" spans="2:9">
      <c r="C36" s="600"/>
      <c r="I36" s="601"/>
    </row>
    <row r="37" spans="2:9">
      <c r="B37" s="601"/>
      <c r="I37" s="601"/>
    </row>
    <row r="38" spans="2:9">
      <c r="B38" s="601"/>
      <c r="I38" s="601"/>
    </row>
    <row r="39" spans="2:9">
      <c r="B39" s="601"/>
      <c r="I39" s="601"/>
    </row>
    <row r="40" spans="2:9">
      <c r="B40" s="601"/>
      <c r="I40" s="601"/>
    </row>
    <row r="41" spans="2:9">
      <c r="B41" s="601"/>
      <c r="I41" s="601"/>
    </row>
    <row r="42" spans="2:9">
      <c r="B42" s="601"/>
      <c r="I42" s="601"/>
    </row>
    <row r="43" spans="2:9">
      <c r="B43" s="601"/>
      <c r="I43" s="601"/>
    </row>
    <row r="44" spans="2:9">
      <c r="B44" s="601"/>
      <c r="I44" s="601"/>
    </row>
    <row r="45" spans="2:9">
      <c r="B45" s="601"/>
      <c r="I45" s="601"/>
    </row>
    <row r="46" spans="2:9">
      <c r="B46" s="601"/>
      <c r="I46" s="601"/>
    </row>
    <row r="47" spans="2:9">
      <c r="B47" s="601"/>
      <c r="I47" s="601"/>
    </row>
    <row r="48" spans="2:9">
      <c r="B48" s="601"/>
      <c r="I48" s="601"/>
    </row>
    <row r="49" spans="2:9">
      <c r="B49" s="601"/>
      <c r="I49" s="601"/>
    </row>
    <row r="50" spans="2:9">
      <c r="B50" s="601"/>
      <c r="I50" s="601"/>
    </row>
    <row r="51" spans="2:9">
      <c r="B51" s="601"/>
      <c r="I51" s="601"/>
    </row>
    <row r="52" spans="2:9">
      <c r="B52" s="601"/>
      <c r="I52" s="601"/>
    </row>
    <row r="53" spans="2:9">
      <c r="B53" s="601"/>
      <c r="I53" s="601"/>
    </row>
    <row r="54" spans="2:9">
      <c r="B54" s="601"/>
      <c r="I54" s="601"/>
    </row>
    <row r="55" spans="2:9">
      <c r="B55" s="601"/>
      <c r="I55" s="601"/>
    </row>
    <row r="56" spans="2:9">
      <c r="B56" s="601"/>
      <c r="I56" s="601"/>
    </row>
    <row r="57" spans="2:9">
      <c r="B57" s="601"/>
      <c r="I57" s="601"/>
    </row>
    <row r="58" spans="2:9">
      <c r="B58" s="601"/>
      <c r="I58" s="601"/>
    </row>
    <row r="59" spans="2:9">
      <c r="B59" s="601"/>
      <c r="I59" s="601"/>
    </row>
    <row r="60" spans="2:9">
      <c r="B60" s="601"/>
      <c r="I60" s="601"/>
    </row>
    <row r="61" spans="2:9">
      <c r="B61" s="601"/>
      <c r="I61" s="601"/>
    </row>
    <row r="62" spans="2:9">
      <c r="B62" s="601"/>
      <c r="I62" s="601"/>
    </row>
    <row r="63" spans="2:9">
      <c r="B63" s="601"/>
      <c r="I63" s="601"/>
    </row>
    <row r="64" spans="2:9">
      <c r="B64" s="601"/>
      <c r="I64" s="601"/>
    </row>
    <row r="65" spans="2:9">
      <c r="B65" s="601"/>
      <c r="I65" s="601"/>
    </row>
    <row r="66" spans="2:9">
      <c r="B66" s="601"/>
      <c r="I66" s="601"/>
    </row>
    <row r="67" spans="2:9">
      <c r="B67" s="601"/>
      <c r="I67" s="601"/>
    </row>
    <row r="68" spans="2:9">
      <c r="B68" s="601"/>
      <c r="I68" s="601"/>
    </row>
    <row r="69" spans="2:9">
      <c r="B69" s="601"/>
      <c r="I69" s="601"/>
    </row>
    <row r="70" spans="2:9">
      <c r="B70" s="601"/>
      <c r="I70" s="601"/>
    </row>
    <row r="71" spans="2:9">
      <c r="B71" s="601"/>
      <c r="I71" s="601"/>
    </row>
    <row r="72" spans="2:9">
      <c r="B72" s="601"/>
      <c r="I72" s="601"/>
    </row>
    <row r="73" spans="2:9">
      <c r="B73" s="601"/>
      <c r="I73" s="601"/>
    </row>
    <row r="74" spans="2:9">
      <c r="B74" s="601"/>
      <c r="I74" s="601"/>
    </row>
    <row r="75" spans="2:9">
      <c r="B75" s="601"/>
      <c r="I75" s="601"/>
    </row>
    <row r="76" spans="2:9">
      <c r="B76" s="601"/>
      <c r="I76" s="601"/>
    </row>
    <row r="77" spans="2:9">
      <c r="B77" s="601"/>
      <c r="I77" s="601"/>
    </row>
    <row r="78" spans="2:9">
      <c r="B78" s="601"/>
      <c r="I78" s="601"/>
    </row>
    <row r="79" spans="2:9">
      <c r="B79" s="601"/>
      <c r="I79" s="601"/>
    </row>
    <row r="80" spans="2:9">
      <c r="B80" s="601"/>
      <c r="I80" s="601"/>
    </row>
    <row r="81" spans="2:9">
      <c r="B81" s="601"/>
      <c r="I81" s="601"/>
    </row>
    <row r="82" spans="2:9">
      <c r="C82" s="600"/>
      <c r="I82" s="601"/>
    </row>
    <row r="83" spans="2:9">
      <c r="C83" s="600"/>
      <c r="I83" s="601"/>
    </row>
    <row r="84" spans="2:9">
      <c r="C84" s="600"/>
      <c r="I84" s="601"/>
    </row>
    <row r="85" spans="2:9">
      <c r="C85" s="600"/>
      <c r="I85" s="601"/>
    </row>
    <row r="86" spans="2:9">
      <c r="C86" s="600"/>
      <c r="I86" s="601"/>
    </row>
    <row r="87" spans="2:9">
      <c r="C87" s="600"/>
      <c r="I87" s="601"/>
    </row>
    <row r="88" spans="2:9">
      <c r="C88" s="600"/>
      <c r="I88" s="601"/>
    </row>
    <row r="89" spans="2:9">
      <c r="C89" s="600"/>
      <c r="I89" s="601"/>
    </row>
    <row r="90" spans="2:9">
      <c r="C90" s="600"/>
      <c r="I90" s="601"/>
    </row>
    <row r="91" spans="2:9">
      <c r="C91" s="600"/>
      <c r="I91" s="601"/>
    </row>
    <row r="92" spans="2:9">
      <c r="C92" s="600"/>
      <c r="I92" s="601"/>
    </row>
    <row r="93" spans="2:9" ht="14" thickBot="1">
      <c r="C93" s="602"/>
      <c r="D93" s="603"/>
      <c r="E93" s="603"/>
      <c r="F93" s="603"/>
      <c r="G93" s="603"/>
      <c r="H93" s="603"/>
      <c r="I93" s="604"/>
    </row>
    <row r="94" spans="2:9" ht="14" thickTop="1"/>
  </sheetData>
  <mergeCells count="1">
    <mergeCell ref="H33:H35"/>
  </mergeCells>
  <conditionalFormatting sqref="D5">
    <cfRule type="cellIs" dxfId="206" priority="19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IV65618"/>
  <sheetViews>
    <sheetView showGridLines="0" showRowColHeaders="0" showZeros="0" showOutlineSymbols="0" zoomScaleNormal="100" zoomScaleSheetLayoutView="75" zoomScalePageLayoutView="120" workbookViewId="0">
      <pane ySplit="12" topLeftCell="A13" activePane="bottomLeft" state="frozenSplit"/>
      <selection activeCell="S9" sqref="S9"/>
      <selection pane="bottomLeft"/>
    </sheetView>
  </sheetViews>
  <sheetFormatPr baseColWidth="10" defaultColWidth="10.796875" defaultRowHeight="15" zeroHeight="1"/>
  <cols>
    <col min="1" max="1" width="14.19921875" style="6" customWidth="1"/>
    <col min="2" max="2" width="15.19921875" style="31" customWidth="1"/>
    <col min="3" max="3" width="16.796875" style="31" customWidth="1"/>
    <col min="4" max="4" width="46" style="50" customWidth="1"/>
    <col min="5" max="5" width="18" style="31" customWidth="1"/>
    <col min="6" max="8" width="18.796875" style="31" customWidth="1"/>
    <col min="9" max="9" width="19.19921875" style="31" customWidth="1"/>
    <col min="10" max="10" width="23" style="31" customWidth="1"/>
    <col min="11" max="11" width="5.59765625" style="34" customWidth="1"/>
    <col min="12" max="12" width="11.796875" style="3" hidden="1" customWidth="1"/>
    <col min="13" max="13" width="14.19921875" style="3" hidden="1" customWidth="1"/>
    <col min="14" max="14" width="18.3984375" style="3" hidden="1" customWidth="1"/>
    <col min="15" max="15" width="11.796875" style="3" hidden="1" customWidth="1"/>
    <col min="16" max="18" width="10.796875" style="3" hidden="1" customWidth="1"/>
    <col min="19" max="19" width="20.19921875" style="3" hidden="1" customWidth="1"/>
    <col min="20" max="21" width="10.796875" style="3" hidden="1" customWidth="1"/>
    <col min="22" max="23" width="23.19921875" style="3" hidden="1" customWidth="1"/>
    <col min="24" max="25" width="10.796875" style="3" hidden="1" customWidth="1"/>
    <col min="26" max="256" width="10.796875" style="3" customWidth="1"/>
    <col min="257" max="16384" width="10.796875" style="3"/>
  </cols>
  <sheetData>
    <row r="1" spans="1:22" ht="9" customHeight="1" thickBot="1">
      <c r="H1" s="100"/>
      <c r="I1" s="100"/>
      <c r="J1" s="100"/>
      <c r="K1" s="101"/>
    </row>
    <row r="2" spans="1:22" ht="8" customHeight="1">
      <c r="D2" s="102"/>
      <c r="E2" s="103"/>
      <c r="F2" s="103"/>
      <c r="G2" s="103"/>
      <c r="H2" s="100"/>
      <c r="I2" s="100"/>
      <c r="J2" s="100"/>
      <c r="K2" s="101"/>
    </row>
    <row r="3" spans="1:22" hidden="1">
      <c r="H3" s="100"/>
      <c r="I3" s="100"/>
      <c r="J3" s="100"/>
      <c r="K3" s="101"/>
    </row>
    <row r="4" spans="1:22" ht="6" customHeight="1">
      <c r="D4" s="32"/>
      <c r="E4" s="33"/>
    </row>
    <row r="5" spans="1:22" s="24" customFormat="1" ht="17">
      <c r="A5" s="508" t="s">
        <v>162</v>
      </c>
      <c r="B5" s="172"/>
      <c r="C5" s="35"/>
      <c r="D5" s="90" t="s">
        <v>268</v>
      </c>
      <c r="E5" s="91" t="s">
        <v>165</v>
      </c>
      <c r="F5" s="36"/>
      <c r="G5" s="36"/>
      <c r="H5" s="37"/>
      <c r="I5" s="36"/>
      <c r="J5" s="36"/>
      <c r="K5" s="38"/>
    </row>
    <row r="6" spans="1:22" s="24" customFormat="1" ht="16" customHeight="1" thickBot="1">
      <c r="A6" s="527"/>
      <c r="B6" s="509" t="s">
        <v>154</v>
      </c>
      <c r="C6" s="35"/>
      <c r="D6" s="90" t="s">
        <v>269</v>
      </c>
      <c r="E6" s="39" t="s">
        <v>498</v>
      </c>
      <c r="F6" s="36"/>
      <c r="G6" s="36"/>
      <c r="H6" s="40"/>
      <c r="I6" s="40"/>
      <c r="J6" s="40"/>
      <c r="K6" s="38"/>
    </row>
    <row r="7" spans="1:22" s="24" customFormat="1" ht="16" customHeight="1" thickBot="1">
      <c r="A7" s="636"/>
      <c r="B7" s="509" t="s">
        <v>389</v>
      </c>
      <c r="C7" s="35"/>
      <c r="D7" s="90" t="s">
        <v>270</v>
      </c>
      <c r="E7" s="39" t="s">
        <v>499</v>
      </c>
      <c r="F7" s="36"/>
      <c r="G7" s="36"/>
      <c r="H7" s="40"/>
      <c r="I7" s="40"/>
      <c r="J7" s="40"/>
      <c r="K7" s="38"/>
    </row>
    <row r="8" spans="1:22" s="24" customFormat="1" ht="16" customHeight="1" thickBot="1">
      <c r="A8" s="537"/>
      <c r="B8" s="509" t="s">
        <v>277</v>
      </c>
      <c r="C8" s="35"/>
      <c r="D8" s="90" t="s">
        <v>271</v>
      </c>
      <c r="E8" s="41" t="str">
        <f>Voorblad!$E$24</f>
        <v>1501-102-2026</v>
      </c>
      <c r="F8" s="36"/>
      <c r="G8" s="36"/>
      <c r="H8" s="40"/>
      <c r="I8" s="40"/>
      <c r="J8" s="40"/>
      <c r="K8" s="38"/>
    </row>
    <row r="9" spans="1:22" s="24" customFormat="1" ht="17">
      <c r="A9" s="694"/>
      <c r="B9" s="509" t="s">
        <v>489</v>
      </c>
      <c r="C9" s="336"/>
      <c r="D9" s="90" t="s">
        <v>272</v>
      </c>
      <c r="E9" s="42" t="str">
        <f ca="1">Voorblad!$E$26</f>
        <v>Calculatiemodule Opspoor Perceel 1 V1.0 | 01-jan-27</v>
      </c>
      <c r="F9" s="36"/>
      <c r="G9" s="36"/>
      <c r="H9" s="36"/>
      <c r="K9" s="38"/>
    </row>
    <row r="10" spans="1:22" s="24" customFormat="1" ht="17">
      <c r="C10" s="336"/>
      <c r="D10" s="90" t="s">
        <v>273</v>
      </c>
      <c r="E10" s="92" t="str">
        <f>Voorblad!$E$19</f>
        <v>Naam organisatie</v>
      </c>
      <c r="F10" s="36"/>
      <c r="G10" s="35"/>
      <c r="H10" s="35"/>
      <c r="K10" s="38"/>
    </row>
    <row r="11" spans="1:22" s="24" customFormat="1" ht="17">
      <c r="C11" s="338"/>
      <c r="D11" s="90" t="s">
        <v>274</v>
      </c>
      <c r="E11" s="46">
        <f>Voorblad!E22</f>
        <v>46388</v>
      </c>
      <c r="F11" s="36"/>
      <c r="G11" s="35"/>
      <c r="H11" s="35"/>
      <c r="K11" s="38"/>
    </row>
    <row r="12" spans="1:22" s="24" customFormat="1" ht="17">
      <c r="C12" s="336"/>
      <c r="D12" s="47"/>
      <c r="E12" s="35"/>
      <c r="F12" s="35"/>
      <c r="G12" s="35"/>
      <c r="H12" s="35"/>
      <c r="I12" s="35"/>
      <c r="J12" s="35"/>
      <c r="K12" s="38"/>
    </row>
    <row r="13" spans="1:22" s="24" customFormat="1" ht="18" thickBot="1">
      <c r="A13" s="6"/>
      <c r="B13" s="35"/>
      <c r="C13" s="35"/>
      <c r="D13" s="117" t="s">
        <v>107</v>
      </c>
      <c r="E13" s="35"/>
      <c r="F13" s="35"/>
      <c r="G13" s="48"/>
      <c r="H13" s="48"/>
      <c r="I13" s="48"/>
      <c r="J13" s="49"/>
      <c r="K13" s="38"/>
    </row>
    <row r="14" spans="1:22" ht="17" thickTop="1">
      <c r="A14" s="820" t="s">
        <v>390</v>
      </c>
      <c r="B14" s="821"/>
      <c r="R14" s="24"/>
      <c r="S14" s="24"/>
      <c r="T14" s="24"/>
      <c r="U14" s="24"/>
      <c r="V14" s="24"/>
    </row>
    <row r="15" spans="1:22" s="20" customFormat="1" ht="62" customHeight="1">
      <c r="A15" s="822"/>
      <c r="B15" s="823"/>
      <c r="C15" s="51"/>
      <c r="D15" s="93" t="s">
        <v>302</v>
      </c>
      <c r="E15" s="94" t="s">
        <v>303</v>
      </c>
      <c r="F15" s="95" t="s">
        <v>304</v>
      </c>
      <c r="G15" s="95" t="s">
        <v>308</v>
      </c>
      <c r="H15" s="95" t="s">
        <v>305</v>
      </c>
      <c r="I15" s="95" t="s">
        <v>306</v>
      </c>
      <c r="J15" s="95" t="s">
        <v>307</v>
      </c>
      <c r="K15" s="52"/>
      <c r="R15" s="24"/>
      <c r="S15" s="24"/>
      <c r="T15" s="24"/>
      <c r="U15" s="24"/>
      <c r="V15" s="24"/>
    </row>
    <row r="16" spans="1:22" s="20" customFormat="1" ht="16">
      <c r="A16" s="822"/>
      <c r="B16" s="823"/>
      <c r="C16" s="51"/>
      <c r="D16" s="99"/>
      <c r="E16" s="97"/>
      <c r="F16" s="98"/>
      <c r="G16" s="98"/>
      <c r="H16" s="98"/>
      <c r="I16" s="98"/>
      <c r="J16" s="98"/>
      <c r="K16" s="52"/>
      <c r="R16" s="24"/>
      <c r="S16" s="24"/>
      <c r="T16" s="24"/>
      <c r="U16" s="24"/>
      <c r="V16" s="24"/>
    </row>
    <row r="17" spans="1:256" s="20" customFormat="1" ht="17" thickBot="1">
      <c r="A17" s="824"/>
      <c r="B17" s="825"/>
      <c r="C17" s="51"/>
      <c r="D17" s="96"/>
      <c r="E17" s="97"/>
      <c r="F17" s="98"/>
      <c r="G17" s="98"/>
      <c r="H17" s="98"/>
      <c r="I17" s="98"/>
      <c r="J17" s="98"/>
      <c r="K17" s="52"/>
      <c r="R17" s="24"/>
      <c r="S17" s="24"/>
      <c r="T17" s="24"/>
      <c r="U17" s="24"/>
      <c r="V17" s="24"/>
    </row>
    <row r="18" spans="1:256" ht="21" customHeight="1" thickTop="1">
      <c r="C18" s="51"/>
      <c r="D18" s="107" t="s">
        <v>163</v>
      </c>
      <c r="E18" s="53"/>
      <c r="F18" s="53"/>
      <c r="G18" s="54"/>
      <c r="H18" s="54"/>
      <c r="I18" s="54"/>
      <c r="J18" s="54"/>
      <c r="R18" s="24"/>
      <c r="S18" s="24"/>
      <c r="T18" s="24"/>
      <c r="U18" s="24"/>
      <c r="V18" s="24"/>
    </row>
    <row r="19" spans="1:256" ht="16">
      <c r="A19" s="26"/>
      <c r="C19" s="51"/>
      <c r="D19" s="108"/>
      <c r="J19" s="55"/>
      <c r="R19" s="24"/>
      <c r="S19" s="24"/>
      <c r="T19" s="24"/>
      <c r="U19" s="24"/>
      <c r="V19" s="24"/>
    </row>
    <row r="20" spans="1:256" ht="16">
      <c r="C20" s="51"/>
      <c r="D20" s="695" t="s">
        <v>252</v>
      </c>
      <c r="E20" s="484"/>
      <c r="F20" s="56">
        <f>H20/G20</f>
        <v>0</v>
      </c>
      <c r="G20" s="57">
        <v>200</v>
      </c>
      <c r="H20" s="58">
        <f>$H$25*E20</f>
        <v>0</v>
      </c>
      <c r="I20" s="59">
        <f>HLOOKUP(D20,'1.4-Opbouw uurtarieven'!$M$16:$R$65,44,FALSE)</f>
        <v>0</v>
      </c>
      <c r="J20" s="60">
        <f>I20*H20</f>
        <v>0</v>
      </c>
      <c r="R20" s="24"/>
      <c r="S20" s="24"/>
      <c r="T20" s="24"/>
      <c r="U20" s="24"/>
      <c r="V20" s="24"/>
      <c r="W20" s="3" t="e">
        <f>R20/I20-1</f>
        <v>#DIV/0!</v>
      </c>
    </row>
    <row r="21" spans="1:256" ht="16">
      <c r="A21" s="26"/>
      <c r="C21" s="51"/>
      <c r="D21" s="108"/>
      <c r="E21" s="61"/>
      <c r="F21" s="62"/>
      <c r="H21" s="63"/>
      <c r="J21" s="55"/>
      <c r="R21" s="24"/>
      <c r="S21" s="24"/>
      <c r="T21" s="24"/>
      <c r="U21" s="24"/>
      <c r="V21" s="24"/>
    </row>
    <row r="22" spans="1:256" ht="16">
      <c r="B22" s="43" t="s">
        <v>162</v>
      </c>
      <c r="C22" s="51"/>
      <c r="D22" s="695" t="s">
        <v>252</v>
      </c>
      <c r="E22" s="484"/>
      <c r="F22" s="56">
        <f>H22/G22</f>
        <v>0</v>
      </c>
      <c r="G22" s="57">
        <v>200</v>
      </c>
      <c r="H22" s="58">
        <f>$H$25*E22</f>
        <v>0</v>
      </c>
      <c r="I22" s="59">
        <f>HLOOKUP(D22,'1.4-Opbouw uurtarieven'!$M$16:$R$65,44,FALSE)</f>
        <v>0</v>
      </c>
      <c r="J22" s="60">
        <f>I22*H22</f>
        <v>0</v>
      </c>
      <c r="R22" s="24"/>
      <c r="S22" s="24"/>
      <c r="T22" s="24"/>
      <c r="U22" s="24"/>
      <c r="V22" s="24"/>
    </row>
    <row r="23" spans="1:256" ht="16">
      <c r="C23" s="51"/>
      <c r="D23" s="109"/>
      <c r="E23" s="64"/>
      <c r="F23" s="65"/>
      <c r="G23" s="32"/>
      <c r="H23" s="66"/>
      <c r="I23" s="32"/>
      <c r="J23" s="32"/>
      <c r="K23" s="67"/>
      <c r="L23" s="25"/>
      <c r="M23" s="25"/>
      <c r="N23" s="25"/>
      <c r="O23" s="25"/>
      <c r="P23" s="25"/>
      <c r="Q23" s="25"/>
      <c r="R23" s="24"/>
      <c r="S23" s="24"/>
      <c r="T23" s="24"/>
      <c r="U23" s="24"/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 ht="16">
      <c r="C24" s="51"/>
      <c r="D24" s="695" t="s">
        <v>252</v>
      </c>
      <c r="E24" s="484"/>
      <c r="F24" s="56">
        <f>H24/G24</f>
        <v>0</v>
      </c>
      <c r="G24" s="57">
        <v>200</v>
      </c>
      <c r="H24" s="58">
        <f>$H$25*E24</f>
        <v>0</v>
      </c>
      <c r="I24" s="59">
        <f>HLOOKUP(D24,'1.4-Opbouw uurtarieven'!$M$16:$R$65,44,FALSE)</f>
        <v>0</v>
      </c>
      <c r="J24" s="60">
        <f>I24*H24</f>
        <v>0</v>
      </c>
      <c r="R24" s="24"/>
      <c r="S24" s="24"/>
      <c r="T24" s="24"/>
      <c r="U24" s="24"/>
      <c r="V24" s="24"/>
    </row>
    <row r="25" spans="1:256" ht="20" customHeight="1">
      <c r="C25" s="51"/>
      <c r="D25" s="110" t="str">
        <f>IF(E25&gt;100%,"Mag niet hoger zijn dan 100%","")</f>
        <v/>
      </c>
      <c r="E25" s="69">
        <f>SUM(E20:E24)</f>
        <v>0</v>
      </c>
      <c r="F25" s="104">
        <f>SUM(F20:F24)</f>
        <v>0</v>
      </c>
      <c r="G25" s="71"/>
      <c r="H25" s="105">
        <f>SUM('1.3-Basis ruimtestaat'!Q:R)</f>
        <v>0</v>
      </c>
      <c r="I25" s="71" t="s">
        <v>264</v>
      </c>
      <c r="J25" s="106">
        <f>SUM(J20:J24)</f>
        <v>0</v>
      </c>
      <c r="L25" s="27">
        <f>IF(H25=0,0,J25/H25)</f>
        <v>0</v>
      </c>
      <c r="N25" s="28">
        <f>IF(E25&gt;100,"Is hoger dan 100%",0)</f>
        <v>0</v>
      </c>
      <c r="R25" s="24"/>
      <c r="S25" s="24"/>
      <c r="T25" s="24"/>
      <c r="U25" s="24"/>
      <c r="V25" s="24"/>
    </row>
    <row r="26" spans="1:256" ht="16">
      <c r="C26" s="51"/>
      <c r="D26" s="111"/>
      <c r="E26" s="74"/>
      <c r="F26" s="70"/>
      <c r="G26" s="54"/>
      <c r="H26" s="72"/>
      <c r="I26" s="75"/>
      <c r="J26" s="73"/>
      <c r="L26" s="5"/>
      <c r="R26" s="24"/>
      <c r="S26" s="24"/>
      <c r="T26" s="24"/>
      <c r="U26" s="24"/>
      <c r="V26" s="24"/>
    </row>
    <row r="27" spans="1:256" ht="16">
      <c r="C27" s="51"/>
      <c r="D27" s="111"/>
      <c r="E27" s="74"/>
      <c r="F27" s="70"/>
      <c r="G27" s="54"/>
      <c r="H27" s="72"/>
      <c r="I27" s="75"/>
      <c r="J27" s="76"/>
      <c r="L27" s="5"/>
      <c r="R27" s="24"/>
      <c r="S27" s="24"/>
      <c r="T27" s="24"/>
      <c r="U27" s="24"/>
      <c r="V27" s="24"/>
    </row>
    <row r="28" spans="1:256" ht="16">
      <c r="C28" s="51"/>
      <c r="D28" s="111" t="s">
        <v>164</v>
      </c>
      <c r="F28" s="62"/>
      <c r="G28" s="54"/>
      <c r="H28" s="66"/>
      <c r="I28" s="54"/>
      <c r="J28" s="54"/>
      <c r="L28" s="4"/>
      <c r="R28" s="24"/>
      <c r="S28" s="24"/>
      <c r="T28" s="24"/>
      <c r="U28" s="24"/>
      <c r="V28" s="24"/>
    </row>
    <row r="29" spans="1:256" ht="16">
      <c r="C29" s="51"/>
      <c r="D29" s="108"/>
      <c r="F29" s="62"/>
      <c r="H29" s="63"/>
      <c r="J29" s="55"/>
      <c r="L29" s="5"/>
      <c r="R29" s="24"/>
      <c r="S29" s="24"/>
      <c r="T29" s="24"/>
      <c r="U29" s="24"/>
      <c r="V29" s="24"/>
    </row>
    <row r="30" spans="1:256" ht="16">
      <c r="C30" s="51"/>
      <c r="D30" s="695" t="s">
        <v>251</v>
      </c>
      <c r="E30" s="484"/>
      <c r="F30" s="56">
        <f>H30/G30</f>
        <v>0</v>
      </c>
      <c r="G30" s="57">
        <v>200</v>
      </c>
      <c r="H30" s="58">
        <f>$H$25*E30</f>
        <v>0</v>
      </c>
      <c r="I30" s="59">
        <f>HLOOKUP(D30,'1.4-Opbouw uurtarieven'!$S$16:$V$65,44,FALSE)</f>
        <v>0</v>
      </c>
      <c r="J30" s="60">
        <f>I30*H30</f>
        <v>0</v>
      </c>
      <c r="R30" s="24"/>
      <c r="S30" s="24"/>
      <c r="T30" s="24"/>
      <c r="U30" s="24"/>
      <c r="V30" s="24"/>
      <c r="W30" s="3" t="e">
        <f>R30/I30-1</f>
        <v>#DIV/0!</v>
      </c>
    </row>
    <row r="31" spans="1:256" ht="16">
      <c r="C31" s="51"/>
      <c r="D31" s="112"/>
      <c r="E31" s="61"/>
      <c r="F31" s="56"/>
      <c r="G31" s="57"/>
      <c r="H31" s="58"/>
      <c r="I31" s="59"/>
      <c r="J31" s="77"/>
      <c r="R31" s="24"/>
      <c r="S31" s="24"/>
      <c r="T31" s="24"/>
      <c r="U31" s="24"/>
      <c r="V31" s="24"/>
    </row>
    <row r="32" spans="1:256" ht="16">
      <c r="B32" s="43" t="s">
        <v>162</v>
      </c>
      <c r="C32" s="51"/>
      <c r="D32" s="695" t="s">
        <v>251</v>
      </c>
      <c r="E32" s="484">
        <v>0</v>
      </c>
      <c r="F32" s="56">
        <f>H32/G32</f>
        <v>0</v>
      </c>
      <c r="G32" s="57">
        <v>200</v>
      </c>
      <c r="H32" s="58">
        <f>$H$25*E32</f>
        <v>0</v>
      </c>
      <c r="I32" s="59">
        <f>HLOOKUP(D32,'1.4-Opbouw uurtarieven'!$S$16:$V$65,44,FALSE)</f>
        <v>0</v>
      </c>
      <c r="J32" s="60">
        <f>I32*H32</f>
        <v>0</v>
      </c>
      <c r="R32" s="24"/>
      <c r="S32" s="24"/>
      <c r="T32" s="24"/>
      <c r="U32" s="24"/>
      <c r="V32" s="24"/>
    </row>
    <row r="33" spans="1:256" ht="16">
      <c r="C33" s="51"/>
      <c r="D33" s="112"/>
      <c r="E33" s="61"/>
      <c r="F33" s="56"/>
      <c r="G33" s="57"/>
      <c r="H33" s="58"/>
      <c r="I33" s="59"/>
      <c r="J33" s="77"/>
      <c r="R33" s="24"/>
      <c r="S33" s="24"/>
      <c r="T33" s="24"/>
      <c r="U33" s="24"/>
      <c r="V33" s="24"/>
    </row>
    <row r="34" spans="1:256" ht="16">
      <c r="C34" s="51"/>
      <c r="D34" s="695" t="s">
        <v>251</v>
      </c>
      <c r="E34" s="484"/>
      <c r="F34" s="68">
        <f>H34/G34</f>
        <v>0</v>
      </c>
      <c r="G34" s="57">
        <v>200</v>
      </c>
      <c r="H34" s="78">
        <f>$H$25*E34</f>
        <v>0</v>
      </c>
      <c r="I34" s="59">
        <f>HLOOKUP(D34,'1.4-Opbouw uurtarieven'!$S$16:$V$65,44,FALSE)</f>
        <v>0</v>
      </c>
      <c r="J34" s="60">
        <f>I34*H34</f>
        <v>0</v>
      </c>
      <c r="R34" s="24"/>
      <c r="S34" s="24"/>
      <c r="T34" s="24"/>
      <c r="U34" s="24"/>
      <c r="V34" s="24"/>
    </row>
    <row r="35" spans="1:256" ht="16">
      <c r="C35" s="51"/>
      <c r="D35" s="112"/>
      <c r="E35" s="69">
        <f>SUM(E30:E34)</f>
        <v>0</v>
      </c>
      <c r="F35" s="70">
        <f>SUM(F30:F34)</f>
        <v>0</v>
      </c>
      <c r="G35" s="54"/>
      <c r="H35" s="72">
        <f>SUM(H30:H34)</f>
        <v>0</v>
      </c>
      <c r="I35" s="71" t="s">
        <v>265</v>
      </c>
      <c r="J35" s="73">
        <f>SUM(J28:J34)</f>
        <v>0</v>
      </c>
      <c r="K35" s="32"/>
      <c r="L35" s="27">
        <f>IF(H35=0,0,J35/H35)</f>
        <v>0</v>
      </c>
      <c r="N35" s="27">
        <f>J35+J25</f>
        <v>0</v>
      </c>
      <c r="O35" s="25"/>
      <c r="P35" s="25"/>
      <c r="Q35" s="25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 ht="16">
      <c r="C36" s="51"/>
      <c r="D36" s="111"/>
      <c r="E36" s="74"/>
      <c r="F36" s="79"/>
      <c r="G36" s="54"/>
      <c r="H36" s="79"/>
      <c r="I36" s="53"/>
      <c r="J36" s="80"/>
      <c r="L36" s="5"/>
      <c r="R36" s="24"/>
      <c r="S36" s="24"/>
      <c r="T36" s="24"/>
      <c r="U36" s="24"/>
      <c r="V36" s="24"/>
    </row>
    <row r="37" spans="1:256" ht="16">
      <c r="C37" s="51"/>
      <c r="D37" s="111"/>
      <c r="E37" s="74"/>
      <c r="F37" s="79"/>
      <c r="G37" s="54"/>
      <c r="H37" s="79"/>
      <c r="I37" s="79"/>
      <c r="J37" s="73"/>
      <c r="L37" s="27">
        <f>IF(H25=0,0,N35/H25)</f>
        <v>0</v>
      </c>
      <c r="R37" s="24"/>
      <c r="S37" s="24"/>
      <c r="T37" s="24"/>
      <c r="U37" s="24"/>
      <c r="V37" s="24"/>
    </row>
    <row r="38" spans="1:256" ht="16">
      <c r="C38" s="51"/>
      <c r="D38" s="111"/>
      <c r="E38" s="74"/>
      <c r="F38" s="79"/>
      <c r="G38" s="54"/>
      <c r="H38" s="79"/>
      <c r="I38" s="79"/>
      <c r="J38" s="73"/>
      <c r="L38" s="5"/>
      <c r="R38" s="24"/>
      <c r="S38" s="24"/>
      <c r="T38" s="24"/>
      <c r="U38" s="24"/>
      <c r="V38" s="24"/>
    </row>
    <row r="39" spans="1:256" ht="16">
      <c r="C39" s="51"/>
      <c r="D39" s="111"/>
      <c r="E39" s="74"/>
      <c r="F39" s="79"/>
      <c r="G39" s="54"/>
      <c r="H39" s="79"/>
      <c r="I39" s="71" t="s">
        <v>299</v>
      </c>
      <c r="J39" s="73">
        <f>J35+J25</f>
        <v>0</v>
      </c>
      <c r="L39" s="5"/>
      <c r="R39" s="24"/>
      <c r="S39" s="24"/>
      <c r="T39" s="24"/>
      <c r="U39" s="24"/>
      <c r="V39" s="24"/>
    </row>
    <row r="40" spans="1:256" ht="16">
      <c r="C40" s="51"/>
      <c r="D40" s="109"/>
      <c r="E40" s="64"/>
      <c r="F40" s="65"/>
      <c r="G40" s="32"/>
      <c r="H40" s="66"/>
      <c r="I40" s="32"/>
      <c r="J40" s="32"/>
      <c r="K40" s="67"/>
      <c r="L40" s="25"/>
      <c r="M40" s="25"/>
      <c r="N40" s="25"/>
      <c r="O40" s="25"/>
      <c r="P40" s="25"/>
      <c r="Q40" s="25"/>
      <c r="R40" s="24"/>
      <c r="S40" s="24"/>
      <c r="T40" s="24"/>
      <c r="U40" s="24"/>
      <c r="V40" s="2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</row>
    <row r="41" spans="1:256" ht="16">
      <c r="C41" s="51"/>
      <c r="D41" s="111"/>
      <c r="E41" s="81"/>
      <c r="F41" s="79"/>
      <c r="G41" s="54"/>
      <c r="H41" s="54"/>
      <c r="I41" s="79"/>
      <c r="J41" s="75"/>
      <c r="L41" s="5"/>
      <c r="R41" s="24"/>
      <c r="S41" s="24"/>
      <c r="T41" s="24"/>
      <c r="U41" s="24"/>
      <c r="V41" s="24"/>
    </row>
    <row r="42" spans="1:256" ht="17">
      <c r="C42" s="51"/>
      <c r="D42" s="118" t="s">
        <v>1284</v>
      </c>
      <c r="E42" s="81"/>
      <c r="F42" s="79"/>
      <c r="G42" s="54"/>
      <c r="H42" s="79"/>
      <c r="I42" s="53"/>
      <c r="J42" s="73"/>
      <c r="L42" s="5"/>
      <c r="R42" s="24"/>
      <c r="S42" s="24"/>
      <c r="T42" s="24"/>
      <c r="U42" s="24"/>
      <c r="V42" s="24"/>
    </row>
    <row r="43" spans="1:256" ht="16">
      <c r="C43" s="51"/>
      <c r="D43" s="111"/>
      <c r="E43" s="81"/>
      <c r="F43" s="79"/>
      <c r="G43" s="54"/>
      <c r="H43" s="79"/>
      <c r="I43" s="53"/>
      <c r="J43" s="80"/>
      <c r="R43" s="24"/>
      <c r="S43" s="24"/>
      <c r="T43" s="24"/>
      <c r="U43" s="24"/>
      <c r="V43" s="24"/>
    </row>
    <row r="44" spans="1:256" ht="16">
      <c r="C44" s="51"/>
      <c r="D44" s="111"/>
      <c r="E44" s="81"/>
      <c r="F44" s="79"/>
      <c r="G44" s="54"/>
      <c r="I44" s="122"/>
      <c r="J44" s="73"/>
      <c r="L44" s="29"/>
      <c r="R44" s="24"/>
      <c r="S44" s="24"/>
      <c r="T44" s="24"/>
      <c r="U44" s="24"/>
      <c r="V44" s="24"/>
    </row>
    <row r="45" spans="1:256" ht="16">
      <c r="C45" s="51"/>
      <c r="D45" s="111"/>
      <c r="E45" s="81"/>
      <c r="F45" s="79"/>
      <c r="G45" s="54"/>
      <c r="H45" s="79"/>
      <c r="I45" s="53"/>
      <c r="J45" s="80"/>
      <c r="R45" s="24"/>
      <c r="S45" s="24"/>
      <c r="T45" s="24"/>
      <c r="U45" s="24"/>
      <c r="V45" s="24"/>
    </row>
    <row r="46" spans="1:256" s="24" customFormat="1" ht="17">
      <c r="A46" s="6"/>
      <c r="B46" s="31"/>
      <c r="C46" s="51"/>
      <c r="D46" s="117" t="s">
        <v>125</v>
      </c>
      <c r="E46" s="48"/>
      <c r="F46" s="48"/>
      <c r="G46" s="48"/>
      <c r="H46" s="48"/>
      <c r="I46" s="48"/>
      <c r="J46" s="49"/>
      <c r="K46" s="38"/>
    </row>
    <row r="47" spans="1:256">
      <c r="C47" s="51"/>
      <c r="D47" s="111"/>
      <c r="E47" s="53"/>
      <c r="F47" s="82"/>
      <c r="G47" s="83"/>
      <c r="H47" s="82"/>
      <c r="I47" s="53"/>
      <c r="J47" s="53"/>
    </row>
    <row r="48" spans="1:256" ht="17">
      <c r="B48" s="35"/>
      <c r="C48" s="51"/>
      <c r="D48" s="111"/>
      <c r="E48" s="53"/>
      <c r="G48" s="83" t="s">
        <v>380</v>
      </c>
      <c r="H48" s="82" t="s">
        <v>381</v>
      </c>
      <c r="I48" s="82" t="s">
        <v>382</v>
      </c>
      <c r="J48" s="53"/>
      <c r="L48" s="5"/>
    </row>
    <row r="49" spans="1:19">
      <c r="A49" s="30" t="s">
        <v>259</v>
      </c>
      <c r="C49" s="51"/>
      <c r="D49" s="610"/>
      <c r="E49" s="53"/>
      <c r="G49" s="490"/>
      <c r="H49" s="490"/>
      <c r="I49" s="485"/>
      <c r="J49" s="77">
        <f>I49*H49*G49</f>
        <v>0</v>
      </c>
      <c r="L49" s="5"/>
    </row>
    <row r="50" spans="1:19">
      <c r="A50" s="30" t="s">
        <v>260</v>
      </c>
      <c r="C50" s="51"/>
      <c r="D50" s="611"/>
      <c r="E50" s="53"/>
      <c r="G50" s="490"/>
      <c r="H50" s="490"/>
      <c r="I50" s="485"/>
      <c r="J50" s="77">
        <f>I50*H50*G50</f>
        <v>0</v>
      </c>
      <c r="L50" s="29"/>
    </row>
    <row r="51" spans="1:19">
      <c r="A51" s="30" t="s">
        <v>261</v>
      </c>
      <c r="C51" s="51"/>
      <c r="D51" s="611"/>
      <c r="E51" s="53"/>
      <c r="G51" s="490"/>
      <c r="H51" s="490"/>
      <c r="I51" s="485"/>
      <c r="J51" s="77">
        <f>I51*H51*G51</f>
        <v>0</v>
      </c>
      <c r="L51" s="27"/>
      <c r="M51" s="4"/>
      <c r="N51" s="5"/>
      <c r="O51" s="4"/>
    </row>
    <row r="52" spans="1:19">
      <c r="A52" s="30" t="s">
        <v>262</v>
      </c>
      <c r="C52" s="51"/>
      <c r="D52" s="612"/>
      <c r="E52" s="53"/>
      <c r="G52" s="490"/>
      <c r="H52" s="490"/>
      <c r="I52" s="485"/>
      <c r="J52" s="77">
        <f>I52*H52*G52</f>
        <v>0</v>
      </c>
      <c r="L52" s="27">
        <f>IF(H25=0,0,J44/H25)</f>
        <v>0</v>
      </c>
      <c r="M52" s="4"/>
      <c r="N52" s="5"/>
      <c r="O52" s="4"/>
    </row>
    <row r="53" spans="1:19">
      <c r="A53" s="30"/>
      <c r="C53" s="51"/>
      <c r="D53" s="109"/>
      <c r="E53" s="53"/>
      <c r="J53" s="77"/>
      <c r="L53" s="27"/>
      <c r="M53" s="4"/>
      <c r="N53" s="5"/>
      <c r="O53" s="4"/>
    </row>
    <row r="54" spans="1:19">
      <c r="A54" s="30"/>
      <c r="C54" s="51"/>
      <c r="D54" s="109"/>
      <c r="E54" s="53"/>
      <c r="G54" s="84"/>
      <c r="H54" s="84"/>
      <c r="I54" s="84"/>
      <c r="J54" s="84"/>
      <c r="L54" s="27"/>
      <c r="M54" s="4"/>
      <c r="N54" s="5"/>
      <c r="O54" s="4"/>
    </row>
    <row r="55" spans="1:19">
      <c r="C55" s="51"/>
      <c r="D55" s="113"/>
      <c r="E55" s="53"/>
      <c r="F55" s="53"/>
      <c r="G55" s="53"/>
      <c r="H55" s="53"/>
      <c r="I55" s="53"/>
      <c r="J55" s="53"/>
    </row>
    <row r="56" spans="1:19" ht="23" customHeight="1">
      <c r="C56" s="51"/>
      <c r="D56" s="114"/>
      <c r="G56" s="119" t="s">
        <v>4</v>
      </c>
      <c r="H56" s="120"/>
      <c r="I56" s="121"/>
      <c r="J56" s="635">
        <f>SUM(J39:J55)</f>
        <v>0</v>
      </c>
      <c r="M56" s="4"/>
      <c r="O56" s="5"/>
      <c r="S56" s="782"/>
    </row>
    <row r="57" spans="1:19" ht="17" customHeight="1">
      <c r="C57" s="51"/>
      <c r="D57" s="115"/>
      <c r="G57" s="50" t="s">
        <v>5</v>
      </c>
      <c r="I57" s="85">
        <v>0.21</v>
      </c>
      <c r="J57" s="86">
        <f>I57*J56</f>
        <v>0</v>
      </c>
    </row>
    <row r="58" spans="1:19" ht="17" customHeight="1">
      <c r="C58" s="51"/>
      <c r="D58" s="115"/>
      <c r="G58" s="50" t="s">
        <v>95</v>
      </c>
      <c r="J58" s="77">
        <f>J57+J56</f>
        <v>0</v>
      </c>
      <c r="M58" s="4"/>
      <c r="N58" s="5"/>
      <c r="O58" s="5"/>
    </row>
    <row r="59" spans="1:19">
      <c r="C59" s="51"/>
      <c r="D59" s="113"/>
      <c r="E59" s="53"/>
      <c r="F59" s="53"/>
      <c r="G59" s="53"/>
      <c r="H59" s="53"/>
      <c r="I59" s="53"/>
      <c r="J59" s="77"/>
    </row>
    <row r="60" spans="1:19">
      <c r="C60" s="51"/>
      <c r="D60" s="113"/>
      <c r="E60" s="53"/>
      <c r="F60" s="53"/>
      <c r="G60" s="53"/>
      <c r="H60" s="53"/>
      <c r="I60" s="53"/>
      <c r="J60" s="77"/>
    </row>
    <row r="61" spans="1:19">
      <c r="C61" s="51"/>
      <c r="D61" s="113"/>
      <c r="E61" s="53"/>
      <c r="F61" s="53"/>
      <c r="G61" s="53"/>
      <c r="H61" s="53"/>
      <c r="I61" s="53"/>
      <c r="J61" s="77"/>
    </row>
    <row r="62" spans="1:19" ht="16" thickBot="1">
      <c r="C62" s="51"/>
      <c r="D62" s="113"/>
      <c r="E62" s="53"/>
      <c r="F62" s="53"/>
      <c r="G62" s="53"/>
      <c r="H62" s="53"/>
      <c r="I62" s="53"/>
      <c r="J62" s="77"/>
    </row>
    <row r="63" spans="1:19" ht="23" customHeight="1" thickBot="1">
      <c r="A63" s="33"/>
      <c r="C63" s="51"/>
      <c r="D63" s="116" t="s">
        <v>345</v>
      </c>
      <c r="E63" s="116"/>
      <c r="F63" s="89">
        <f>IF(J39=0,0,J39/H25)</f>
        <v>0</v>
      </c>
      <c r="G63" s="634" t="s">
        <v>385</v>
      </c>
      <c r="H63" s="53"/>
      <c r="I63" s="53"/>
      <c r="J63" s="77"/>
    </row>
    <row r="64" spans="1:19">
      <c r="C64" s="51"/>
      <c r="D64" s="113"/>
      <c r="E64" s="53"/>
      <c r="F64" s="53"/>
      <c r="G64" s="53"/>
      <c r="H64" s="53"/>
      <c r="I64" s="53"/>
      <c r="J64" s="77"/>
    </row>
    <row r="65" spans="1:11">
      <c r="C65" s="51"/>
      <c r="D65" s="115"/>
      <c r="J65" s="633"/>
    </row>
    <row r="66" spans="1:11" ht="17">
      <c r="C66" s="51"/>
      <c r="D66" s="117" t="s">
        <v>300</v>
      </c>
    </row>
    <row r="67" spans="1:11">
      <c r="C67" s="51"/>
      <c r="D67" s="115"/>
    </row>
    <row r="68" spans="1:11" s="20" customFormat="1" ht="62" customHeight="1">
      <c r="A68" s="6"/>
      <c r="B68" s="31"/>
      <c r="C68" s="51"/>
      <c r="D68" s="93"/>
      <c r="E68" s="93"/>
      <c r="F68" s="94" t="s">
        <v>310</v>
      </c>
      <c r="G68" s="95" t="s">
        <v>331</v>
      </c>
      <c r="H68" s="95" t="s">
        <v>311</v>
      </c>
      <c r="I68" s="95"/>
      <c r="J68" s="95" t="s">
        <v>307</v>
      </c>
      <c r="K68" s="52"/>
    </row>
    <row r="69" spans="1:11" s="20" customFormat="1">
      <c r="A69" s="6"/>
      <c r="B69" s="31"/>
      <c r="C69" s="51"/>
      <c r="D69" s="99"/>
      <c r="E69" s="97"/>
      <c r="F69" s="98"/>
      <c r="G69" s="98"/>
      <c r="H69" s="98"/>
      <c r="I69" s="98"/>
      <c r="J69" s="98"/>
      <c r="K69" s="52"/>
    </row>
    <row r="70" spans="1:11">
      <c r="B70" s="51"/>
      <c r="C70" s="51"/>
      <c r="D70" s="115"/>
    </row>
    <row r="71" spans="1:11">
      <c r="B71" s="51"/>
      <c r="C71" s="51"/>
      <c r="D71" s="115"/>
      <c r="F71" s="87">
        <f>SUM('1.8-Glasbewassing'!F15:F210)</f>
        <v>3092.56</v>
      </c>
      <c r="J71" s="88">
        <f>SUM('1.8-Glasbewassing'!Y:Y)</f>
        <v>0</v>
      </c>
    </row>
    <row r="72" spans="1:11">
      <c r="C72" s="51"/>
      <c r="D72" s="115"/>
      <c r="G72" s="87">
        <f>SUM('1.8-Glasbewassing'!G15:G211)</f>
        <v>4081.16</v>
      </c>
      <c r="J72" s="88">
        <f>SUM('1.8-Glasbewassing'!Z:Z)</f>
        <v>0</v>
      </c>
    </row>
    <row r="73" spans="1:11">
      <c r="C73" s="51"/>
      <c r="D73" s="115"/>
      <c r="H73" s="87">
        <f>SUM('1.8-Glasbewassing'!H15:H212)</f>
        <v>2204.5</v>
      </c>
      <c r="J73" s="88">
        <f>SUM('1.8-Glasbewassing'!AA:AA)</f>
        <v>0</v>
      </c>
    </row>
    <row r="74" spans="1:11">
      <c r="C74" s="51"/>
      <c r="D74" s="115"/>
    </row>
    <row r="75" spans="1:11">
      <c r="C75" s="51"/>
      <c r="D75" s="115"/>
      <c r="E75" s="3"/>
      <c r="G75" s="33" t="s">
        <v>312</v>
      </c>
      <c r="J75" s="88">
        <f>SUM('1.8-Glasbewassing'!S:S)</f>
        <v>0</v>
      </c>
    </row>
    <row r="76" spans="1:11">
      <c r="C76" s="51"/>
      <c r="D76" s="115"/>
      <c r="H76" s="87"/>
      <c r="J76" s="3"/>
    </row>
    <row r="77" spans="1:11">
      <c r="C77" s="51"/>
      <c r="D77" s="115"/>
    </row>
    <row r="78" spans="1:11">
      <c r="C78" s="51"/>
      <c r="D78" s="115"/>
    </row>
    <row r="79" spans="1:11" ht="23" customHeight="1">
      <c r="C79" s="51"/>
      <c r="D79" s="115"/>
      <c r="G79" s="119" t="s">
        <v>4</v>
      </c>
      <c r="H79" s="120"/>
      <c r="I79" s="121"/>
      <c r="J79" s="635">
        <f>SUM(J71:J78)</f>
        <v>0</v>
      </c>
    </row>
    <row r="80" spans="1:11">
      <c r="C80" s="51"/>
      <c r="D80" s="115"/>
      <c r="G80" s="50" t="s">
        <v>5</v>
      </c>
      <c r="I80" s="85">
        <v>0.21</v>
      </c>
      <c r="J80" s="86">
        <f>I80*J79</f>
        <v>0</v>
      </c>
    </row>
    <row r="81" spans="3:11">
      <c r="C81" s="51"/>
      <c r="D81" s="115"/>
      <c r="G81" s="50" t="s">
        <v>95</v>
      </c>
      <c r="J81" s="77">
        <f>J80+J79</f>
        <v>0</v>
      </c>
    </row>
    <row r="82" spans="3:11">
      <c r="C82" s="51"/>
      <c r="D82" s="115"/>
    </row>
    <row r="83" spans="3:11">
      <c r="C83" s="51"/>
      <c r="D83" s="108"/>
    </row>
    <row r="84" spans="3:11" ht="16" thickBot="1">
      <c r="C84" s="51"/>
      <c r="D84" s="3"/>
    </row>
    <row r="85" spans="3:11">
      <c r="C85" s="51"/>
      <c r="D85" s="185"/>
      <c r="E85" s="103"/>
      <c r="F85" s="103"/>
      <c r="G85" s="103"/>
      <c r="H85" s="103"/>
      <c r="I85" s="103"/>
      <c r="J85" s="103"/>
      <c r="K85" s="186"/>
    </row>
    <row r="86" spans="3:11">
      <c r="C86" s="51"/>
    </row>
    <row r="87" spans="3:11">
      <c r="C87" s="51"/>
    </row>
    <row r="88" spans="3:11">
      <c r="C88" s="51"/>
    </row>
    <row r="89" spans="3:11">
      <c r="C89" s="51"/>
    </row>
    <row r="90" spans="3:11">
      <c r="C90" s="51"/>
    </row>
    <row r="91" spans="3:11">
      <c r="C91" s="51"/>
    </row>
    <row r="92" spans="3:11">
      <c r="C92" s="51"/>
    </row>
    <row r="93" spans="3:11">
      <c r="C93" s="51"/>
    </row>
    <row r="94" spans="3:11">
      <c r="C94" s="51"/>
    </row>
    <row r="95" spans="3:11">
      <c r="C95" s="51"/>
    </row>
    <row r="96" spans="3:11">
      <c r="C96" s="51"/>
    </row>
    <row r="97" spans="3:3">
      <c r="C97" s="51"/>
    </row>
    <row r="98" spans="3:3">
      <c r="C98" s="51"/>
    </row>
    <row r="99" spans="3:3">
      <c r="C99" s="51"/>
    </row>
    <row r="100" spans="3:3">
      <c r="C100" s="51"/>
    </row>
    <row r="101" spans="3:3">
      <c r="C101" s="51"/>
    </row>
    <row r="102" spans="3:3">
      <c r="C102" s="51"/>
    </row>
    <row r="103" spans="3:3">
      <c r="C103" s="51"/>
    </row>
    <row r="104" spans="3:3">
      <c r="C104" s="51"/>
    </row>
    <row r="105" spans="3:3">
      <c r="C105" s="51"/>
    </row>
    <row r="106" spans="3:3">
      <c r="C106" s="51"/>
    </row>
    <row r="107" spans="3:3">
      <c r="C107" s="51"/>
    </row>
    <row r="108" spans="3:3">
      <c r="C108" s="51"/>
    </row>
    <row r="109" spans="3:3">
      <c r="C109" s="51"/>
    </row>
    <row r="110" spans="3:3">
      <c r="C110" s="51"/>
    </row>
    <row r="111" spans="3:3">
      <c r="C111" s="51"/>
    </row>
    <row r="112" spans="3:3">
      <c r="C112" s="51"/>
    </row>
    <row r="113" spans="3:3">
      <c r="C113" s="51"/>
    </row>
    <row r="114" spans="3:3">
      <c r="C114" s="51"/>
    </row>
    <row r="115" spans="3:3">
      <c r="C115" s="51"/>
    </row>
    <row r="116" spans="3:3">
      <c r="C116" s="51"/>
    </row>
    <row r="117" spans="3:3">
      <c r="C117" s="51"/>
    </row>
    <row r="118" spans="3:3">
      <c r="C118" s="51"/>
    </row>
    <row r="119" spans="3:3">
      <c r="C119" s="51"/>
    </row>
    <row r="120" spans="3:3">
      <c r="C120" s="51"/>
    </row>
    <row r="121" spans="3:3">
      <c r="C121" s="51"/>
    </row>
    <row r="122" spans="3:3">
      <c r="C122" s="51"/>
    </row>
    <row r="123" spans="3:3">
      <c r="C123" s="51"/>
    </row>
    <row r="124" spans="3:3">
      <c r="C124" s="51"/>
    </row>
    <row r="125" spans="3:3">
      <c r="C125" s="51"/>
    </row>
    <row r="126" spans="3:3">
      <c r="C126" s="51"/>
    </row>
    <row r="127" spans="3:3">
      <c r="C127" s="51"/>
    </row>
    <row r="128" spans="3:3">
      <c r="C128" s="51"/>
    </row>
    <row r="129" spans="3:3">
      <c r="C129" s="51"/>
    </row>
    <row r="130" spans="3:3">
      <c r="C130" s="51"/>
    </row>
    <row r="131" spans="3:3">
      <c r="C131" s="51"/>
    </row>
    <row r="132" spans="3:3">
      <c r="C132" s="51"/>
    </row>
    <row r="133" spans="3:3">
      <c r="C133" s="51"/>
    </row>
    <row r="134" spans="3:3">
      <c r="C134" s="51"/>
    </row>
    <row r="135" spans="3:3">
      <c r="C135" s="51"/>
    </row>
    <row r="136" spans="3:3">
      <c r="C136" s="51"/>
    </row>
    <row r="137" spans="3:3">
      <c r="C137" s="51"/>
    </row>
    <row r="138" spans="3:3">
      <c r="C138" s="51"/>
    </row>
    <row r="139" spans="3:3">
      <c r="C139" s="51"/>
    </row>
    <row r="140" spans="3:3">
      <c r="C140" s="51"/>
    </row>
    <row r="141" spans="3:3">
      <c r="C141" s="51"/>
    </row>
    <row r="142" spans="3:3">
      <c r="C142" s="51"/>
    </row>
    <row r="143" spans="3:3">
      <c r="C143" s="51"/>
    </row>
    <row r="144" spans="3:3">
      <c r="C144" s="51"/>
    </row>
    <row r="145" spans="3:3">
      <c r="C145" s="51"/>
    </row>
    <row r="146" spans="3:3">
      <c r="C146" s="51"/>
    </row>
    <row r="147" spans="3:3">
      <c r="C147" s="51"/>
    </row>
    <row r="148" spans="3:3">
      <c r="C148" s="51"/>
    </row>
    <row r="149" spans="3:3">
      <c r="C149" s="51"/>
    </row>
    <row r="150" spans="3:3">
      <c r="C150" s="51"/>
    </row>
    <row r="151" spans="3:3">
      <c r="C151" s="51"/>
    </row>
    <row r="152" spans="3:3">
      <c r="C152" s="51"/>
    </row>
    <row r="153" spans="3:3">
      <c r="C153" s="51"/>
    </row>
    <row r="154" spans="3:3">
      <c r="C154" s="51"/>
    </row>
    <row r="155" spans="3:3">
      <c r="C155" s="51"/>
    </row>
    <row r="156" spans="3:3">
      <c r="C156" s="51"/>
    </row>
    <row r="157" spans="3:3">
      <c r="C157" s="51"/>
    </row>
    <row r="158" spans="3:3">
      <c r="C158" s="51"/>
    </row>
    <row r="159" spans="3:3">
      <c r="C159" s="51"/>
    </row>
    <row r="160" spans="3:3">
      <c r="C160" s="51"/>
    </row>
    <row r="161" spans="3:3">
      <c r="C161" s="51"/>
    </row>
    <row r="162" spans="3:3">
      <c r="C162" s="51"/>
    </row>
    <row r="163" spans="3:3">
      <c r="C163" s="51"/>
    </row>
    <row r="164" spans="3:3">
      <c r="C164" s="51"/>
    </row>
    <row r="165" spans="3:3">
      <c r="C165" s="51"/>
    </row>
    <row r="166" spans="3:3">
      <c r="C166" s="51"/>
    </row>
    <row r="167" spans="3:3">
      <c r="C167" s="51"/>
    </row>
    <row r="168" spans="3:3">
      <c r="C168" s="51"/>
    </row>
    <row r="169" spans="3:3">
      <c r="C169" s="51"/>
    </row>
    <row r="170" spans="3:3">
      <c r="C170" s="51"/>
    </row>
    <row r="171" spans="3:3">
      <c r="C171" s="51"/>
    </row>
    <row r="172" spans="3:3">
      <c r="C172" s="51"/>
    </row>
    <row r="173" spans="3:3">
      <c r="C173" s="51"/>
    </row>
    <row r="174" spans="3:3">
      <c r="C174" s="51"/>
    </row>
    <row r="175" spans="3:3">
      <c r="C175" s="51"/>
    </row>
    <row r="176" spans="3:3">
      <c r="C176" s="51"/>
    </row>
    <row r="177" spans="3:3">
      <c r="C177" s="51"/>
    </row>
    <row r="178" spans="3:3">
      <c r="C178" s="51"/>
    </row>
    <row r="179" spans="3:3">
      <c r="C179" s="51"/>
    </row>
    <row r="180" spans="3:3">
      <c r="C180" s="51"/>
    </row>
    <row r="181" spans="3:3">
      <c r="C181" s="51"/>
    </row>
    <row r="182" spans="3:3">
      <c r="C182" s="51"/>
    </row>
    <row r="183" spans="3:3">
      <c r="C183" s="51"/>
    </row>
    <row r="184" spans="3:3">
      <c r="C184" s="51"/>
    </row>
    <row r="185" spans="3:3">
      <c r="C185" s="51"/>
    </row>
    <row r="186" spans="3:3">
      <c r="C186" s="51"/>
    </row>
    <row r="187" spans="3:3">
      <c r="C187" s="51"/>
    </row>
    <row r="188" spans="3:3">
      <c r="C188" s="51"/>
    </row>
    <row r="189" spans="3:3">
      <c r="C189" s="51"/>
    </row>
    <row r="190" spans="3:3">
      <c r="C190" s="51"/>
    </row>
    <row r="191" spans="3:3">
      <c r="C191" s="51"/>
    </row>
    <row r="192" spans="3:3">
      <c r="C192" s="51"/>
    </row>
    <row r="193" spans="3:3">
      <c r="C193" s="51"/>
    </row>
    <row r="194" spans="3:3">
      <c r="C194" s="51"/>
    </row>
    <row r="195" spans="3:3">
      <c r="C195" s="51"/>
    </row>
    <row r="196" spans="3:3">
      <c r="C196" s="51"/>
    </row>
    <row r="197" spans="3:3">
      <c r="C197" s="51"/>
    </row>
    <row r="198" spans="3:3">
      <c r="C198" s="51"/>
    </row>
    <row r="199" spans="3:3">
      <c r="C199" s="51"/>
    </row>
    <row r="200" spans="3:3">
      <c r="C200" s="51"/>
    </row>
    <row r="201" spans="3:3">
      <c r="C201" s="51"/>
    </row>
    <row r="202" spans="3:3">
      <c r="C202" s="51"/>
    </row>
    <row r="203" spans="3:3">
      <c r="C203" s="51"/>
    </row>
    <row r="204" spans="3:3">
      <c r="C204" s="51"/>
    </row>
    <row r="205" spans="3:3">
      <c r="C205" s="51"/>
    </row>
    <row r="206" spans="3:3">
      <c r="C206" s="51"/>
    </row>
    <row r="207" spans="3:3">
      <c r="C207" s="51"/>
    </row>
    <row r="208" spans="3:3">
      <c r="C208" s="51"/>
    </row>
    <row r="209" spans="3:3">
      <c r="C209" s="51"/>
    </row>
    <row r="210" spans="3:3">
      <c r="C210" s="51"/>
    </row>
    <row r="211" spans="3:3">
      <c r="C211" s="51"/>
    </row>
    <row r="212" spans="3:3">
      <c r="C212" s="51"/>
    </row>
    <row r="213" spans="3:3">
      <c r="C213" s="51"/>
    </row>
    <row r="214" spans="3:3">
      <c r="C214" s="51"/>
    </row>
    <row r="215" spans="3:3">
      <c r="C215" s="51"/>
    </row>
    <row r="216" spans="3:3">
      <c r="C216" s="51"/>
    </row>
    <row r="217" spans="3:3">
      <c r="C217" s="51"/>
    </row>
    <row r="218" spans="3:3">
      <c r="C218" s="51"/>
    </row>
    <row r="219" spans="3:3">
      <c r="C219" s="51"/>
    </row>
    <row r="220" spans="3:3">
      <c r="C220" s="51"/>
    </row>
    <row r="221" spans="3:3">
      <c r="C221" s="51"/>
    </row>
    <row r="222" spans="3:3">
      <c r="C222" s="51"/>
    </row>
    <row r="223" spans="3:3"/>
    <row r="224" spans="3:3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</sheetData>
  <mergeCells count="1">
    <mergeCell ref="A14:B17"/>
  </mergeCells>
  <phoneticPr fontId="9"/>
  <conditionalFormatting sqref="B22">
    <cfRule type="cellIs" dxfId="205" priority="124" operator="greaterThan">
      <formula>0</formula>
    </cfRule>
  </conditionalFormatting>
  <conditionalFormatting sqref="B32">
    <cfRule type="cellIs" dxfId="204" priority="112" operator="greaterThan">
      <formula>0</formula>
    </cfRule>
  </conditionalFormatting>
  <conditionalFormatting sqref="D56">
    <cfRule type="cellIs" dxfId="203" priority="74" operator="greaterThan">
      <formula>0</formula>
    </cfRule>
  </conditionalFormatting>
  <conditionalFormatting sqref="E24">
    <cfRule type="cellIs" dxfId="200" priority="51" operator="greaterThan">
      <formula>0</formula>
    </cfRule>
  </conditionalFormatting>
  <conditionalFormatting sqref="E25:E27 E36:E39">
    <cfRule type="cellIs" dxfId="199" priority="259" stopIfTrue="1" operator="greaterThan">
      <formula>1</formula>
    </cfRule>
  </conditionalFormatting>
  <conditionalFormatting sqref="E32">
    <cfRule type="cellIs" dxfId="197" priority="48" operator="greaterThan">
      <formula>0</formula>
    </cfRule>
  </conditionalFormatting>
  <conditionalFormatting sqref="E34">
    <cfRule type="cellIs" dxfId="196" priority="39" operator="greaterThan">
      <formula>0</formula>
    </cfRule>
  </conditionalFormatting>
  <conditionalFormatting sqref="G49:I52">
    <cfRule type="cellIs" dxfId="195" priority="25" operator="greaterThan">
      <formula>0</formula>
    </cfRule>
  </conditionalFormatting>
  <conditionalFormatting sqref="J20">
    <cfRule type="cellIs" dxfId="194" priority="176" operator="greaterThan">
      <formula>0</formula>
    </cfRule>
  </conditionalFormatting>
  <conditionalFormatting sqref="J22">
    <cfRule type="cellIs" dxfId="193" priority="44" operator="greaterThan">
      <formula>0</formula>
    </cfRule>
  </conditionalFormatting>
  <conditionalFormatting sqref="J24:J27">
    <cfRule type="cellIs" dxfId="192" priority="43" operator="greaterThan">
      <formula>0</formula>
    </cfRule>
  </conditionalFormatting>
  <conditionalFormatting sqref="J30">
    <cfRule type="cellIs" dxfId="191" priority="168" operator="greaterThan">
      <formula>0</formula>
    </cfRule>
  </conditionalFormatting>
  <conditionalFormatting sqref="J32">
    <cfRule type="cellIs" dxfId="190" priority="47" operator="greaterThan">
      <formula>0</formula>
    </cfRule>
  </conditionalFormatting>
  <conditionalFormatting sqref="J34:J35">
    <cfRule type="cellIs" dxfId="189" priority="164" operator="greaterThan">
      <formula>0</formula>
    </cfRule>
  </conditionalFormatting>
  <conditionalFormatting sqref="J37:J39">
    <cfRule type="cellIs" dxfId="188" priority="63" operator="greaterThan">
      <formula>0</formula>
    </cfRule>
  </conditionalFormatting>
  <conditionalFormatting sqref="J42">
    <cfRule type="cellIs" dxfId="187" priority="179" operator="greaterThan">
      <formula>0</formula>
    </cfRule>
  </conditionalFormatting>
  <conditionalFormatting sqref="J44">
    <cfRule type="cellIs" dxfId="186" priority="181" operator="greaterThan">
      <formula>0</formula>
    </cfRule>
  </conditionalFormatting>
  <conditionalFormatting sqref="J56">
    <cfRule type="cellIs" dxfId="185" priority="180" operator="greaterThan">
      <formula>0</formula>
    </cfRule>
  </conditionalFormatting>
  <conditionalFormatting sqref="J79">
    <cfRule type="cellIs" dxfId="184" priority="45" operator="greaterThan">
      <formula>0</formula>
    </cfRule>
  </conditionalFormatting>
  <conditionalFormatting sqref="E22">
    <cfRule type="cellIs" dxfId="3" priority="4" operator="greaterThan">
      <formula>0</formula>
    </cfRule>
  </conditionalFormatting>
  <conditionalFormatting sqref="E30">
    <cfRule type="cellIs" dxfId="1" priority="2" operator="greaterThan">
      <formula>0</formula>
    </cfRule>
  </conditionalFormatting>
  <conditionalFormatting sqref="E20">
    <cfRule type="cellIs" dxfId="0" priority="1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2 B22" xr:uid="{00000000-0002-0000-0200-000001000000}"/>
    <dataValidation type="list" allowBlank="1" showInputMessage="1" showErrorMessage="1" sqref="D22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7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XFD747"/>
  <sheetViews>
    <sheetView showGridLines="0" showRowColHeaders="0" showZeros="0" showOutlineSymbols="0" zoomScale="124" zoomScaleNormal="124" zoomScaleSheetLayoutView="94" workbookViewId="0"/>
  </sheetViews>
  <sheetFormatPr baseColWidth="10" defaultColWidth="0" defaultRowHeight="15" zeroHeight="1"/>
  <cols>
    <col min="1" max="1" width="8.19921875" style="684" customWidth="1"/>
    <col min="2" max="2" width="39.19921875" style="44" bestFit="1" customWidth="1"/>
    <col min="3" max="3" width="30.3984375" style="44" customWidth="1"/>
    <col min="4" max="4" width="23.59765625" style="44" customWidth="1"/>
    <col min="5" max="5" width="22.19921875" style="44" customWidth="1"/>
    <col min="6" max="6" width="22.796875" style="44" customWidth="1"/>
    <col min="7" max="7" width="23.19921875" style="44" customWidth="1"/>
    <col min="8" max="9" width="23.59765625" style="44" customWidth="1"/>
    <col min="10" max="10" width="23.3984375" style="44" customWidth="1"/>
    <col min="11" max="11" width="20" style="44" customWidth="1"/>
    <col min="12" max="12" width="19.19921875" style="44" customWidth="1"/>
    <col min="13" max="13" width="31.19921875" style="44" customWidth="1"/>
    <col min="14" max="14" width="6.796875" style="44" customWidth="1"/>
    <col min="15" max="15" width="10.3984375" style="44" hidden="1" customWidth="1"/>
    <col min="16" max="16" width="8.59765625" style="123" hidden="1" customWidth="1"/>
    <col min="17" max="17" width="19" style="44" hidden="1" customWidth="1"/>
    <col min="18" max="18" width="8.796875" style="44" hidden="1" customWidth="1"/>
    <col min="19" max="19" width="11" style="44" hidden="1" customWidth="1"/>
    <col min="20" max="20" width="19" style="44" hidden="1" customWidth="1"/>
    <col min="21" max="21" width="9" style="44" hidden="1" customWidth="1"/>
    <col min="22" max="25" width="22.3984375" style="44" hidden="1" customWidth="1"/>
    <col min="26" max="16384" width="0" style="44" hidden="1"/>
  </cols>
  <sheetData>
    <row r="1" spans="1:20" ht="9" customHeight="1" thickBot="1">
      <c r="B1" s="50"/>
      <c r="C1" s="50"/>
      <c r="D1" s="50"/>
      <c r="E1" s="50"/>
      <c r="F1" s="50"/>
      <c r="G1" s="50"/>
      <c r="H1" s="50"/>
      <c r="I1" s="31"/>
      <c r="J1" s="100"/>
      <c r="K1" s="100"/>
      <c r="L1" s="100"/>
      <c r="M1" s="101"/>
      <c r="N1" s="101"/>
    </row>
    <row r="2" spans="1:20" ht="9" customHeight="1">
      <c r="B2" s="102"/>
      <c r="C2" s="102"/>
      <c r="D2" s="102"/>
      <c r="E2" s="102"/>
      <c r="F2" s="102"/>
      <c r="G2" s="102"/>
      <c r="H2" s="102"/>
      <c r="I2" s="103"/>
      <c r="J2" s="100"/>
      <c r="K2" s="100"/>
      <c r="L2" s="100"/>
      <c r="M2" s="101"/>
      <c r="N2" s="101"/>
    </row>
    <row r="3" spans="1:20" ht="17">
      <c r="B3" s="169" t="s">
        <v>27</v>
      </c>
      <c r="C3" s="170" t="s">
        <v>28</v>
      </c>
      <c r="D3" s="35"/>
    </row>
    <row r="4" spans="1:20" ht="17">
      <c r="B4" s="124" t="s">
        <v>86</v>
      </c>
      <c r="C4" s="39" t="str">
        <f>Voorblad!$E$16</f>
        <v>Stichting Opspoor</v>
      </c>
      <c r="D4" s="35"/>
    </row>
    <row r="5" spans="1:20" ht="17">
      <c r="B5" s="124" t="s">
        <v>33</v>
      </c>
      <c r="C5" s="39" t="str">
        <f>'1.0-Contractblad'!$E$7</f>
        <v>Purmerend e.o.</v>
      </c>
      <c r="D5" s="35"/>
    </row>
    <row r="6" spans="1:20" ht="16" customHeight="1">
      <c r="B6" s="124" t="s">
        <v>115</v>
      </c>
      <c r="C6" s="41" t="str">
        <f>Voorblad!$E$24</f>
        <v>1501-102-2026</v>
      </c>
      <c r="D6" s="35"/>
      <c r="F6" s="787" t="s">
        <v>162</v>
      </c>
      <c r="G6" s="40"/>
      <c r="H6" s="40"/>
      <c r="I6" s="40"/>
      <c r="J6" s="40"/>
      <c r="K6" s="125"/>
    </row>
    <row r="7" spans="1:20" ht="16" customHeight="1">
      <c r="B7" s="124" t="s">
        <v>146</v>
      </c>
      <c r="C7" s="42" t="str">
        <f ca="1">Voorblad!$E$26</f>
        <v>Calculatiemodule Opspoor Perceel 1 V1.0 | 01-jan-27</v>
      </c>
      <c r="D7" s="35"/>
      <c r="F7" s="126"/>
      <c r="G7" s="40"/>
      <c r="H7" s="40"/>
      <c r="I7" s="40"/>
      <c r="J7" s="40"/>
    </row>
    <row r="8" spans="1:20" ht="16" customHeight="1">
      <c r="B8" s="169" t="s">
        <v>84</v>
      </c>
      <c r="C8" s="171" t="str">
        <f>Voorblad!$E$19</f>
        <v>Naam organisatie</v>
      </c>
      <c r="D8" s="127"/>
      <c r="G8" s="40"/>
      <c r="H8" s="40"/>
      <c r="I8" s="40"/>
      <c r="J8" s="40"/>
    </row>
    <row r="9" spans="1:20" ht="17">
      <c r="B9" s="124" t="s">
        <v>6</v>
      </c>
      <c r="C9" s="46">
        <f>Voorblad!$E$22</f>
        <v>46388</v>
      </c>
    </row>
    <row r="10" spans="1:20" ht="17">
      <c r="B10" s="124"/>
      <c r="C10" s="46"/>
    </row>
    <row r="11" spans="1:20" s="172" customFormat="1" ht="48" customHeight="1">
      <c r="A11" s="685"/>
      <c r="B11" s="173" t="s">
        <v>109</v>
      </c>
      <c r="C11" s="93" t="s">
        <v>314</v>
      </c>
      <c r="D11" s="174" t="s">
        <v>315</v>
      </c>
      <c r="E11" s="175" t="s">
        <v>316</v>
      </c>
      <c r="F11" s="175" t="s">
        <v>317</v>
      </c>
      <c r="G11" s="176" t="s">
        <v>318</v>
      </c>
      <c r="H11" s="93" t="s">
        <v>319</v>
      </c>
      <c r="I11" s="93" t="s">
        <v>248</v>
      </c>
      <c r="J11" s="93" t="s">
        <v>320</v>
      </c>
      <c r="K11" s="93" t="s">
        <v>249</v>
      </c>
      <c r="L11" s="93" t="s">
        <v>250</v>
      </c>
      <c r="M11" s="93" t="s">
        <v>321</v>
      </c>
      <c r="N11" s="177"/>
      <c r="Q11" s="93"/>
    </row>
    <row r="12" spans="1:20" s="172" customFormat="1">
      <c r="A12" s="686"/>
      <c r="B12" s="184"/>
      <c r="C12" s="96"/>
      <c r="D12" s="180"/>
      <c r="E12" s="181"/>
      <c r="F12" s="181"/>
      <c r="G12" s="182"/>
      <c r="H12" s="96"/>
      <c r="I12" s="96"/>
      <c r="J12" s="96"/>
      <c r="K12" s="96"/>
      <c r="L12" s="96"/>
      <c r="M12" s="96"/>
      <c r="N12" s="183"/>
      <c r="Q12" s="96"/>
    </row>
    <row r="13" spans="1:20" ht="20" customHeight="1">
      <c r="A13" s="687">
        <f t="shared" ref="A13:A29" si="0">G13</f>
        <v>1</v>
      </c>
      <c r="B13" s="44" t="s">
        <v>500</v>
      </c>
      <c r="C13" s="128" t="s">
        <v>1004</v>
      </c>
      <c r="D13" s="44" t="s">
        <v>1005</v>
      </c>
      <c r="E13" s="129">
        <f ca="1">SUMIF('1.3-Basis ruimtestaat'!E:K,'1.1a-Jaarprijzen'!B13,'1.3-Basis ruimtestaat'!K:K)</f>
        <v>2697.6699999999996</v>
      </c>
      <c r="F13" s="129">
        <f ca="1">SUMIF('1.3-Basis ruimtestaat'!E:L,'1.1a-Jaarprijzen'!B13,'1.3-Basis ruimtestaat'!L:L)</f>
        <v>396.5200000000001</v>
      </c>
      <c r="G13" s="130">
        <v>1</v>
      </c>
      <c r="H13" s="131">
        <f>SUMIF('1.3-Basis ruimtestaat'!E:E,'1.1a-Jaarprijzen'!B13,'1.3-Basis ruimtestaat'!Q:Q)</f>
        <v>0</v>
      </c>
      <c r="I13" s="131">
        <f>SUMIF('1.3-Basis ruimtestaat'!E:E,'1.1a-Jaarprijzen'!B13,'1.3-Basis ruimtestaat'!R:R)</f>
        <v>0</v>
      </c>
      <c r="K13" s="133">
        <f>(H13+I13)*'1.0-Contractblad'!$E$35</f>
        <v>0</v>
      </c>
      <c r="L13" s="134">
        <f>SUMIF('1.8-Glasbewassing'!D:D,'1.1a-Jaarprijzen'!B13,'1.8-Glasbewassing'!I:I)</f>
        <v>1179</v>
      </c>
      <c r="M13" s="135">
        <f>IF(H13=0,0,SUMIF('1.3-Basis ruimtestaat'!E:E,'1.1a-Jaarprijzen'!B13,'1.3-Basis ruimtestaat'!Z:Z)/SUM(H13+I13))</f>
        <v>0</v>
      </c>
      <c r="N13" s="136"/>
      <c r="O13" s="518"/>
      <c r="Q13" s="137"/>
      <c r="R13" s="138"/>
      <c r="S13" s="138"/>
    </row>
    <row r="14" spans="1:20" ht="20" customHeight="1">
      <c r="A14" s="687">
        <f t="shared" si="0"/>
        <v>1</v>
      </c>
      <c r="B14" s="44" t="s">
        <v>656</v>
      </c>
      <c r="C14" s="128" t="s">
        <v>1006</v>
      </c>
      <c r="D14" s="44" t="s">
        <v>1007</v>
      </c>
      <c r="E14" s="129">
        <f ca="1">SUMIF('1.3-Basis ruimtestaat'!E:K,'1.1a-Jaarprijzen'!B14,'1.3-Basis ruimtestaat'!K:K)</f>
        <v>1632.9100000000008</v>
      </c>
      <c r="F14" s="129">
        <f ca="1">SUMIF('1.3-Basis ruimtestaat'!E:L,'1.1a-Jaarprijzen'!B14,'1.3-Basis ruimtestaat'!L:L)</f>
        <v>16.899999999999999</v>
      </c>
      <c r="G14" s="130">
        <v>1</v>
      </c>
      <c r="H14" s="131">
        <f>SUMIF('1.3-Basis ruimtestaat'!E:E,'1.1a-Jaarprijzen'!B14,'1.3-Basis ruimtestaat'!Q:Q)</f>
        <v>0</v>
      </c>
      <c r="I14" s="131">
        <f>SUMIF('1.3-Basis ruimtestaat'!E:E,'1.1a-Jaarprijzen'!B14,'1.3-Basis ruimtestaat'!R:R)</f>
        <v>0</v>
      </c>
      <c r="K14" s="133">
        <f>(H14+I14)*'1.0-Contractblad'!$E$35</f>
        <v>0</v>
      </c>
      <c r="L14" s="134">
        <f>SUMIF('1.8-Glasbewassing'!D:D,'1.1a-Jaarprijzen'!B14,'1.8-Glasbewassing'!I:I)</f>
        <v>818</v>
      </c>
      <c r="M14" s="135">
        <f>IF(H14=0,0,SUMIF('1.3-Basis ruimtestaat'!E:E,'1.1a-Jaarprijzen'!B14,'1.3-Basis ruimtestaat'!Z:Z)/SUM(H14+I14))</f>
        <v>0</v>
      </c>
      <c r="N14" s="136"/>
      <c r="O14" s="518"/>
      <c r="Q14" s="137"/>
      <c r="R14" s="138"/>
      <c r="S14" s="138"/>
    </row>
    <row r="15" spans="1:20" s="139" customFormat="1" ht="20" customHeight="1">
      <c r="A15" s="687">
        <f t="shared" si="0"/>
        <v>1</v>
      </c>
      <c r="B15" s="44" t="s">
        <v>674</v>
      </c>
      <c r="C15" s="128" t="s">
        <v>1008</v>
      </c>
      <c r="D15" s="44" t="s">
        <v>1009</v>
      </c>
      <c r="E15" s="129">
        <f ca="1">SUMIF('1.3-Basis ruimtestaat'!E:K,'1.1a-Jaarprijzen'!B15,'1.3-Basis ruimtestaat'!K:K)</f>
        <v>386.4899999999999</v>
      </c>
      <c r="F15" s="129">
        <f ca="1">SUMIF('1.3-Basis ruimtestaat'!E:L,'1.1a-Jaarprijzen'!B15,'1.3-Basis ruimtestaat'!L:L)</f>
        <v>58.56</v>
      </c>
      <c r="G15" s="130">
        <v>1</v>
      </c>
      <c r="H15" s="131">
        <f>SUMIF('1.3-Basis ruimtestaat'!E:E,'1.1a-Jaarprijzen'!B15,'1.3-Basis ruimtestaat'!Q:Q)</f>
        <v>0</v>
      </c>
      <c r="I15" s="131">
        <f>SUMIF('1.3-Basis ruimtestaat'!E:E,'1.1a-Jaarprijzen'!B15,'1.3-Basis ruimtestaat'!R:R)</f>
        <v>0</v>
      </c>
      <c r="J15" s="44"/>
      <c r="K15" s="133">
        <f>(H15+I15)*'1.0-Contractblad'!$E$35</f>
        <v>0</v>
      </c>
      <c r="L15" s="134">
        <f>SUMIF('1.8-Glasbewassing'!D:D,'1.1a-Jaarprijzen'!B15,'1.8-Glasbewassing'!I:I)</f>
        <v>245.16000000000003</v>
      </c>
      <c r="M15" s="135">
        <f>IF(H15=0,0,SUMIF('1.3-Basis ruimtestaat'!E:E,'1.1a-Jaarprijzen'!B15,'1.3-Basis ruimtestaat'!Z:Z)/SUM(H15+I15))</f>
        <v>0</v>
      </c>
      <c r="N15" s="136"/>
      <c r="O15" s="518"/>
      <c r="P15" s="123"/>
      <c r="Q15" s="137"/>
      <c r="R15" s="138"/>
      <c r="S15" s="138"/>
      <c r="T15" s="44"/>
    </row>
    <row r="16" spans="1:20" s="139" customFormat="1" ht="20" customHeight="1">
      <c r="A16" s="687">
        <f t="shared" si="0"/>
        <v>1</v>
      </c>
      <c r="B16" s="44" t="s">
        <v>704</v>
      </c>
      <c r="C16" s="128" t="s">
        <v>1010</v>
      </c>
      <c r="D16" s="44" t="s">
        <v>1011</v>
      </c>
      <c r="E16" s="129">
        <f ca="1">SUMIF('1.3-Basis ruimtestaat'!E:K,'1.1a-Jaarprijzen'!B16,'1.3-Basis ruimtestaat'!K:K)</f>
        <v>474.43999999999988</v>
      </c>
      <c r="F16" s="129">
        <f ca="1">SUMIF('1.3-Basis ruimtestaat'!E:L,'1.1a-Jaarprijzen'!B16,'1.3-Basis ruimtestaat'!L:L)</f>
        <v>10.19</v>
      </c>
      <c r="G16" s="130">
        <v>1</v>
      </c>
      <c r="H16" s="131">
        <f>SUMIF('1.3-Basis ruimtestaat'!E:E,'1.1a-Jaarprijzen'!B16,'1.3-Basis ruimtestaat'!Q:Q)</f>
        <v>0</v>
      </c>
      <c r="I16" s="131">
        <f>SUMIF('1.3-Basis ruimtestaat'!E:E,'1.1a-Jaarprijzen'!B16,'1.3-Basis ruimtestaat'!R:R)</f>
        <v>0</v>
      </c>
      <c r="J16" s="44"/>
      <c r="K16" s="133">
        <f>(H16+I16)*'1.0-Contractblad'!$E$35</f>
        <v>0</v>
      </c>
      <c r="L16" s="134">
        <f>SUMIF('1.8-Glasbewassing'!D:D,'1.1a-Jaarprijzen'!B16,'1.8-Glasbewassing'!I:I)</f>
        <v>282</v>
      </c>
      <c r="M16" s="135">
        <f>IF(H16=0,0,SUMIF('1.3-Basis ruimtestaat'!E:E,'1.1a-Jaarprijzen'!B16,'1.3-Basis ruimtestaat'!Z:Z)/SUM(H16+I16))</f>
        <v>0</v>
      </c>
      <c r="N16" s="136"/>
      <c r="O16" s="518"/>
      <c r="P16" s="123"/>
      <c r="Q16" s="137"/>
      <c r="R16" s="138"/>
      <c r="S16" s="138"/>
      <c r="T16" s="44"/>
    </row>
    <row r="17" spans="1:16384" s="139" customFormat="1" ht="20" customHeight="1">
      <c r="A17" s="687">
        <f t="shared" si="0"/>
        <v>1</v>
      </c>
      <c r="B17" s="44" t="s">
        <v>722</v>
      </c>
      <c r="C17" s="128" t="s">
        <v>1012</v>
      </c>
      <c r="D17" s="44" t="s">
        <v>1013</v>
      </c>
      <c r="E17" s="129">
        <f ca="1">SUMIF('1.3-Basis ruimtestaat'!E:K,'1.1a-Jaarprijzen'!B17,'1.3-Basis ruimtestaat'!K:K)</f>
        <v>442.16000000000008</v>
      </c>
      <c r="F17" s="129">
        <f ca="1">SUMIF('1.3-Basis ruimtestaat'!E:L,'1.1a-Jaarprijzen'!B17,'1.3-Basis ruimtestaat'!L:L)</f>
        <v>32.200000000000003</v>
      </c>
      <c r="G17" s="130">
        <v>1</v>
      </c>
      <c r="H17" s="131">
        <f>SUMIF('1.3-Basis ruimtestaat'!E:E,'1.1a-Jaarprijzen'!B17,'1.3-Basis ruimtestaat'!Q:Q)</f>
        <v>0</v>
      </c>
      <c r="I17" s="131">
        <f>SUMIF('1.3-Basis ruimtestaat'!E:E,'1.1a-Jaarprijzen'!B17,'1.3-Basis ruimtestaat'!R:R)</f>
        <v>0</v>
      </c>
      <c r="J17" s="44"/>
      <c r="K17" s="133">
        <f>(H17+I17)*'1.0-Contractblad'!$E$35</f>
        <v>0</v>
      </c>
      <c r="L17" s="134">
        <f>SUMIF('1.8-Glasbewassing'!D:D,'1.1a-Jaarprijzen'!B17,'1.8-Glasbewassing'!I:I)</f>
        <v>268</v>
      </c>
      <c r="M17" s="135">
        <f>IF(H17=0,0,SUMIF('1.3-Basis ruimtestaat'!E:E,'1.1a-Jaarprijzen'!B17,'1.3-Basis ruimtestaat'!Z:Z)/SUM(H17+I17))</f>
        <v>0</v>
      </c>
      <c r="N17" s="136"/>
      <c r="O17" s="518"/>
      <c r="P17" s="123"/>
      <c r="Q17" s="137"/>
      <c r="R17" s="138"/>
      <c r="S17" s="138"/>
      <c r="T17" s="44"/>
    </row>
    <row r="18" spans="1:16384" s="139" customFormat="1" ht="20" customHeight="1">
      <c r="A18" s="687">
        <f t="shared" si="0"/>
        <v>1</v>
      </c>
      <c r="B18" s="44" t="s">
        <v>734</v>
      </c>
      <c r="C18" s="128" t="s">
        <v>1014</v>
      </c>
      <c r="D18" s="44" t="s">
        <v>1015</v>
      </c>
      <c r="E18" s="129">
        <f ca="1">SUMIF('1.3-Basis ruimtestaat'!E:K,'1.1a-Jaarprijzen'!B18,'1.3-Basis ruimtestaat'!K:K)</f>
        <v>990.88</v>
      </c>
      <c r="F18" s="129">
        <f ca="1">SUMIF('1.3-Basis ruimtestaat'!E:L,'1.1a-Jaarprijzen'!B18,'1.3-Basis ruimtestaat'!L:L)</f>
        <v>101.17999999999999</v>
      </c>
      <c r="G18" s="130">
        <v>1</v>
      </c>
      <c r="H18" s="131">
        <f>SUMIF('1.3-Basis ruimtestaat'!E:E,'1.1a-Jaarprijzen'!B18,'1.3-Basis ruimtestaat'!Q:Q)</f>
        <v>0</v>
      </c>
      <c r="I18" s="131">
        <f>SUMIF('1.3-Basis ruimtestaat'!E:E,'1.1a-Jaarprijzen'!B18,'1.3-Basis ruimtestaat'!R:R)</f>
        <v>0</v>
      </c>
      <c r="J18" s="44"/>
      <c r="K18" s="133">
        <f>(H18+I18)*'1.0-Contractblad'!$E$35</f>
        <v>0</v>
      </c>
      <c r="L18" s="134">
        <f>SUMIF('1.8-Glasbewassing'!D:D,'1.1a-Jaarprijzen'!B18,'1.8-Glasbewassing'!I:I)</f>
        <v>483</v>
      </c>
      <c r="M18" s="135">
        <f>IF(H18=0,0,SUMIF('1.3-Basis ruimtestaat'!E:E,'1.1a-Jaarprijzen'!B18,'1.3-Basis ruimtestaat'!Z:Z)/SUM(H18+I18))</f>
        <v>0</v>
      </c>
      <c r="N18" s="136"/>
      <c r="O18" s="518"/>
      <c r="P18" s="123"/>
      <c r="Q18" s="137"/>
      <c r="R18" s="138"/>
      <c r="S18" s="138"/>
      <c r="T18" s="44"/>
    </row>
    <row r="19" spans="1:16384" ht="20" customHeight="1">
      <c r="A19" s="687">
        <f t="shared" si="0"/>
        <v>1</v>
      </c>
      <c r="B19" s="44" t="s">
        <v>737</v>
      </c>
      <c r="C19" s="128" t="s">
        <v>1016</v>
      </c>
      <c r="D19" s="44" t="s">
        <v>1017</v>
      </c>
      <c r="E19" s="129">
        <f ca="1">SUMIF('1.3-Basis ruimtestaat'!E:K,'1.1a-Jaarprijzen'!B19,'1.3-Basis ruimtestaat'!K:K)</f>
        <v>1790.2150000000004</v>
      </c>
      <c r="F19" s="129">
        <f ca="1">SUMIF('1.3-Basis ruimtestaat'!E:L,'1.1a-Jaarprijzen'!B19,'1.3-Basis ruimtestaat'!L:L)</f>
        <v>218.21</v>
      </c>
      <c r="G19" s="130">
        <v>1</v>
      </c>
      <c r="H19" s="131">
        <f>SUMIF('1.3-Basis ruimtestaat'!E:E,'1.1a-Jaarprijzen'!B19,'1.3-Basis ruimtestaat'!Q:Q)</f>
        <v>0</v>
      </c>
      <c r="I19" s="131">
        <f>SUMIF('1.3-Basis ruimtestaat'!E:E,'1.1a-Jaarprijzen'!B19,'1.3-Basis ruimtestaat'!R:R)</f>
        <v>0</v>
      </c>
      <c r="K19" s="133">
        <f>(H19+I19)*'1.0-Contractblad'!$E$35</f>
        <v>0</v>
      </c>
      <c r="L19" s="134">
        <f>SUMIF('1.8-Glasbewassing'!D:D,'1.1a-Jaarprijzen'!B19,'1.8-Glasbewassing'!I:I)</f>
        <v>522</v>
      </c>
      <c r="M19" s="135">
        <f>IF(H19=0,0,SUMIF('1.3-Basis ruimtestaat'!E:E,'1.1a-Jaarprijzen'!B19,'1.3-Basis ruimtestaat'!Z:Z)/SUM(H19+I19))</f>
        <v>0</v>
      </c>
      <c r="N19" s="136"/>
      <c r="O19" s="518"/>
      <c r="Q19" s="137"/>
      <c r="R19" s="138"/>
      <c r="S19" s="138"/>
    </row>
    <row r="20" spans="1:16384" ht="20" customHeight="1">
      <c r="A20" s="687">
        <f t="shared" si="0"/>
        <v>1</v>
      </c>
      <c r="B20" s="44" t="s">
        <v>850</v>
      </c>
      <c r="C20" s="128" t="s">
        <v>1016</v>
      </c>
      <c r="D20" s="44" t="s">
        <v>1017</v>
      </c>
      <c r="E20" s="129">
        <f ca="1">SUMIF('1.3-Basis ruimtestaat'!E:K,'1.1a-Jaarprijzen'!B20,'1.3-Basis ruimtestaat'!K:K)</f>
        <v>879.95999999999981</v>
      </c>
      <c r="F20" s="129">
        <f ca="1">SUMIF('1.3-Basis ruimtestaat'!E:L,'1.1a-Jaarprijzen'!B20,'1.3-Basis ruimtestaat'!L:L)</f>
        <v>44</v>
      </c>
      <c r="G20" s="130">
        <v>1</v>
      </c>
      <c r="H20" s="131">
        <f>SUMIF('1.3-Basis ruimtestaat'!E:E,'1.1a-Jaarprijzen'!B20,'1.3-Basis ruimtestaat'!Q:Q)</f>
        <v>0</v>
      </c>
      <c r="I20" s="131">
        <f>SUMIF('1.3-Basis ruimtestaat'!E:E,'1.1a-Jaarprijzen'!B20,'1.3-Basis ruimtestaat'!R:R)</f>
        <v>0</v>
      </c>
      <c r="K20" s="133">
        <f>(H20+I20)*'1.0-Contractblad'!$E$35</f>
        <v>0</v>
      </c>
      <c r="L20" s="134">
        <f>SUMIF('1.8-Glasbewassing'!D:D,'1.1a-Jaarprijzen'!B20,'1.8-Glasbewassing'!I:I)</f>
        <v>257.44</v>
      </c>
      <c r="M20" s="135">
        <f>IF(H20=0,0,SUMIF('1.3-Basis ruimtestaat'!E:E,'1.1a-Jaarprijzen'!B20,'1.3-Basis ruimtestaat'!Z:Z)/SUM(H20+I20))</f>
        <v>0</v>
      </c>
      <c r="N20" s="136"/>
      <c r="O20" s="518"/>
      <c r="Q20" s="137"/>
      <c r="R20" s="138"/>
      <c r="S20" s="138"/>
    </row>
    <row r="21" spans="1:16384" ht="20" customHeight="1">
      <c r="A21" s="687">
        <f t="shared" si="0"/>
        <v>1</v>
      </c>
      <c r="B21" s="44" t="s">
        <v>880</v>
      </c>
      <c r="C21" s="128" t="s">
        <v>1018</v>
      </c>
      <c r="D21" s="44" t="s">
        <v>1019</v>
      </c>
      <c r="E21" s="129">
        <f ca="1">SUMIF('1.3-Basis ruimtestaat'!E:K,'1.1a-Jaarprijzen'!B21,'1.3-Basis ruimtestaat'!K:K)</f>
        <v>2039.1100000000001</v>
      </c>
      <c r="F21" s="129">
        <f ca="1">SUMIF('1.3-Basis ruimtestaat'!E:L,'1.1a-Jaarprijzen'!B21,'1.3-Basis ruimtestaat'!L:L)</f>
        <v>434.00000000000006</v>
      </c>
      <c r="G21" s="130">
        <v>1</v>
      </c>
      <c r="H21" s="131">
        <f>SUMIF('1.3-Basis ruimtestaat'!E:E,'1.1a-Jaarprijzen'!B21,'1.3-Basis ruimtestaat'!Q:Q)</f>
        <v>0</v>
      </c>
      <c r="I21" s="131">
        <f>SUMIF('1.3-Basis ruimtestaat'!E:E,'1.1a-Jaarprijzen'!B21,'1.3-Basis ruimtestaat'!R:R)</f>
        <v>0</v>
      </c>
      <c r="K21" s="133">
        <f>(H21+I21)*'1.0-Contractblad'!$E$35</f>
        <v>0</v>
      </c>
      <c r="L21" s="134">
        <f>SUMIF('1.8-Glasbewassing'!D:D,'1.1a-Jaarprijzen'!B21,'1.8-Glasbewassing'!I:I)</f>
        <v>1275.32</v>
      </c>
      <c r="M21" s="135">
        <f>IF(H21=0,0,SUMIF('1.3-Basis ruimtestaat'!E:E,'1.1a-Jaarprijzen'!B21,'1.3-Basis ruimtestaat'!Z:Z)/SUM(H21+I21))</f>
        <v>0</v>
      </c>
      <c r="N21" s="136"/>
      <c r="O21" s="518"/>
      <c r="Q21" s="137"/>
      <c r="R21" s="138"/>
      <c r="S21" s="138"/>
    </row>
    <row r="22" spans="1:16384" ht="20" customHeight="1">
      <c r="A22" s="687">
        <f t="shared" si="0"/>
        <v>1</v>
      </c>
      <c r="B22" s="44" t="s">
        <v>984</v>
      </c>
      <c r="C22" s="128" t="s">
        <v>1018</v>
      </c>
      <c r="D22" s="44" t="s">
        <v>1019</v>
      </c>
      <c r="E22" s="129">
        <f ca="1">SUMIF('1.3-Basis ruimtestaat'!E:K,'1.1a-Jaarprijzen'!B22,'1.3-Basis ruimtestaat'!K:K)</f>
        <v>278.86</v>
      </c>
      <c r="F22" s="129">
        <f ca="1">SUMIF('1.3-Basis ruimtestaat'!E:L,'1.1a-Jaarprijzen'!B22,'1.3-Basis ruimtestaat'!L:L)</f>
        <v>10.94</v>
      </c>
      <c r="G22" s="130">
        <v>1</v>
      </c>
      <c r="H22" s="131">
        <f>SUMIF('1.3-Basis ruimtestaat'!E:E,'1.1a-Jaarprijzen'!B22,'1.3-Basis ruimtestaat'!Q:Q)</f>
        <v>0</v>
      </c>
      <c r="I22" s="131">
        <f>SUMIF('1.3-Basis ruimtestaat'!E:E,'1.1a-Jaarprijzen'!B22,'1.3-Basis ruimtestaat'!R:R)</f>
        <v>0</v>
      </c>
      <c r="K22" s="133">
        <f>(H22+I22)*'1.0-Contractblad'!$E$35</f>
        <v>0</v>
      </c>
      <c r="L22" s="134">
        <f>SUMIF('1.8-Glasbewassing'!D:D,'1.1a-Jaarprijzen'!B22,'1.8-Glasbewassing'!I:I)</f>
        <v>570.20000000000005</v>
      </c>
      <c r="M22" s="135">
        <f>IF(H22=0,0,SUMIF('1.3-Basis ruimtestaat'!E:E,'1.1a-Jaarprijzen'!B22,'1.3-Basis ruimtestaat'!Z:Z)/SUM(H22+I22))</f>
        <v>0</v>
      </c>
      <c r="N22" s="136"/>
      <c r="O22" s="518"/>
      <c r="Q22" s="137"/>
      <c r="R22" s="138"/>
      <c r="S22" s="138"/>
      <c r="U22" s="139"/>
      <c r="V22" s="139"/>
      <c r="W22" s="139"/>
      <c r="X22" s="139" t="e">
        <f t="shared" ref="X22:CF22" si="1">AD22</f>
        <v>#REF!</v>
      </c>
      <c r="Y22" s="139" t="e">
        <f t="shared" si="1"/>
        <v>#REF!</v>
      </c>
      <c r="Z22" s="139" t="e">
        <f t="shared" si="1"/>
        <v>#REF!</v>
      </c>
      <c r="AA22" s="139" t="e">
        <f t="shared" si="1"/>
        <v>#REF!</v>
      </c>
      <c r="AB22" s="139" t="e">
        <f t="shared" si="1"/>
        <v>#REF!</v>
      </c>
      <c r="AC22" s="139" t="e">
        <f t="shared" si="1"/>
        <v>#REF!</v>
      </c>
      <c r="AD22" s="139" t="e">
        <f t="shared" si="1"/>
        <v>#REF!</v>
      </c>
      <c r="AE22" s="139" t="e">
        <f t="shared" si="1"/>
        <v>#REF!</v>
      </c>
      <c r="AF22" s="139" t="e">
        <f t="shared" si="1"/>
        <v>#REF!</v>
      </c>
      <c r="AG22" s="139" t="e">
        <f t="shared" si="1"/>
        <v>#REF!</v>
      </c>
      <c r="AH22" s="139" t="e">
        <f t="shared" si="1"/>
        <v>#REF!</v>
      </c>
      <c r="AI22" s="139" t="e">
        <f t="shared" si="1"/>
        <v>#REF!</v>
      </c>
      <c r="AJ22" s="139" t="e">
        <f t="shared" si="1"/>
        <v>#REF!</v>
      </c>
      <c r="AK22" s="139" t="e">
        <f t="shared" si="1"/>
        <v>#REF!</v>
      </c>
      <c r="AL22" s="139" t="e">
        <f t="shared" si="1"/>
        <v>#REF!</v>
      </c>
      <c r="AM22" s="139" t="e">
        <f t="shared" si="1"/>
        <v>#REF!</v>
      </c>
      <c r="AN22" s="139" t="e">
        <f t="shared" si="1"/>
        <v>#REF!</v>
      </c>
      <c r="AO22" s="139" t="e">
        <f t="shared" si="1"/>
        <v>#REF!</v>
      </c>
      <c r="AP22" s="139" t="e">
        <f t="shared" si="1"/>
        <v>#REF!</v>
      </c>
      <c r="AQ22" s="139" t="e">
        <f t="shared" si="1"/>
        <v>#REF!</v>
      </c>
      <c r="AR22" s="139" t="e">
        <f t="shared" si="1"/>
        <v>#REF!</v>
      </c>
      <c r="AS22" s="139" t="e">
        <f t="shared" si="1"/>
        <v>#REF!</v>
      </c>
      <c r="AT22" s="139" t="e">
        <f t="shared" si="1"/>
        <v>#REF!</v>
      </c>
      <c r="AU22" s="139" t="e">
        <f t="shared" si="1"/>
        <v>#REF!</v>
      </c>
      <c r="AV22" s="139" t="e">
        <f t="shared" si="1"/>
        <v>#REF!</v>
      </c>
      <c r="AW22" s="139" t="e">
        <f t="shared" si="1"/>
        <v>#REF!</v>
      </c>
      <c r="AX22" s="139" t="e">
        <f t="shared" si="1"/>
        <v>#REF!</v>
      </c>
      <c r="AY22" s="139" t="e">
        <f t="shared" si="1"/>
        <v>#REF!</v>
      </c>
      <c r="AZ22" s="139" t="e">
        <f t="shared" si="1"/>
        <v>#REF!</v>
      </c>
      <c r="BA22" s="139" t="e">
        <f t="shared" si="1"/>
        <v>#REF!</v>
      </c>
      <c r="BB22" s="139" t="e">
        <f t="shared" si="1"/>
        <v>#REF!</v>
      </c>
      <c r="BC22" s="139" t="e">
        <f t="shared" si="1"/>
        <v>#REF!</v>
      </c>
      <c r="BD22" s="139" t="e">
        <f t="shared" si="1"/>
        <v>#REF!</v>
      </c>
      <c r="BE22" s="139" t="e">
        <f t="shared" si="1"/>
        <v>#REF!</v>
      </c>
      <c r="BF22" s="139" t="e">
        <f t="shared" si="1"/>
        <v>#REF!</v>
      </c>
      <c r="BG22" s="139" t="e">
        <f t="shared" si="1"/>
        <v>#REF!</v>
      </c>
      <c r="BH22" s="139" t="e">
        <f t="shared" si="1"/>
        <v>#REF!</v>
      </c>
      <c r="BI22" s="139" t="e">
        <f t="shared" si="1"/>
        <v>#REF!</v>
      </c>
      <c r="BJ22" s="139" t="e">
        <f t="shared" si="1"/>
        <v>#REF!</v>
      </c>
      <c r="BK22" s="139" t="e">
        <f t="shared" si="1"/>
        <v>#REF!</v>
      </c>
      <c r="BL22" s="139" t="e">
        <f t="shared" si="1"/>
        <v>#REF!</v>
      </c>
      <c r="BM22" s="139" t="e">
        <f t="shared" si="1"/>
        <v>#REF!</v>
      </c>
      <c r="BN22" s="139" t="e">
        <f t="shared" si="1"/>
        <v>#REF!</v>
      </c>
      <c r="BO22" s="139" t="e">
        <f t="shared" si="1"/>
        <v>#REF!</v>
      </c>
      <c r="BP22" s="139" t="e">
        <f t="shared" si="1"/>
        <v>#REF!</v>
      </c>
      <c r="BQ22" s="139" t="e">
        <f t="shared" si="1"/>
        <v>#REF!</v>
      </c>
      <c r="BR22" s="139" t="e">
        <f t="shared" si="1"/>
        <v>#REF!</v>
      </c>
      <c r="BS22" s="139" t="e">
        <f t="shared" si="1"/>
        <v>#REF!</v>
      </c>
      <c r="BT22" s="139" t="e">
        <f t="shared" si="1"/>
        <v>#REF!</v>
      </c>
      <c r="BU22" s="139" t="e">
        <f t="shared" si="1"/>
        <v>#REF!</v>
      </c>
      <c r="BV22" s="139" t="e">
        <f t="shared" si="1"/>
        <v>#REF!</v>
      </c>
      <c r="BW22" s="139" t="e">
        <f t="shared" si="1"/>
        <v>#REF!</v>
      </c>
      <c r="BX22" s="139" t="e">
        <f t="shared" si="1"/>
        <v>#REF!</v>
      </c>
      <c r="BY22" s="139" t="e">
        <f t="shared" si="1"/>
        <v>#REF!</v>
      </c>
      <c r="BZ22" s="139" t="e">
        <f t="shared" si="1"/>
        <v>#REF!</v>
      </c>
      <c r="CA22" s="139" t="e">
        <f t="shared" si="1"/>
        <v>#REF!</v>
      </c>
      <c r="CB22" s="139" t="e">
        <f t="shared" si="1"/>
        <v>#REF!</v>
      </c>
      <c r="CC22" s="139" t="e">
        <f t="shared" si="1"/>
        <v>#REF!</v>
      </c>
      <c r="CD22" s="139" t="e">
        <f t="shared" si="1"/>
        <v>#REF!</v>
      </c>
      <c r="CE22" s="139" t="e">
        <f t="shared" si="1"/>
        <v>#REF!</v>
      </c>
      <c r="CF22" s="139" t="e">
        <f t="shared" si="1"/>
        <v>#REF!</v>
      </c>
      <c r="CG22" s="139" t="e">
        <f t="shared" ref="CG22:ER22" si="2">CM22</f>
        <v>#REF!</v>
      </c>
      <c r="CH22" s="139" t="e">
        <f t="shared" si="2"/>
        <v>#REF!</v>
      </c>
      <c r="CI22" s="139" t="e">
        <f t="shared" si="2"/>
        <v>#REF!</v>
      </c>
      <c r="CJ22" s="139" t="e">
        <f t="shared" si="2"/>
        <v>#REF!</v>
      </c>
      <c r="CK22" s="139" t="e">
        <f t="shared" si="2"/>
        <v>#REF!</v>
      </c>
      <c r="CL22" s="139" t="e">
        <f t="shared" si="2"/>
        <v>#REF!</v>
      </c>
      <c r="CM22" s="139" t="e">
        <f t="shared" si="2"/>
        <v>#REF!</v>
      </c>
      <c r="CN22" s="139" t="e">
        <f t="shared" si="2"/>
        <v>#REF!</v>
      </c>
      <c r="CO22" s="139" t="e">
        <f t="shared" si="2"/>
        <v>#REF!</v>
      </c>
      <c r="CP22" s="139" t="e">
        <f t="shared" si="2"/>
        <v>#REF!</v>
      </c>
      <c r="CQ22" s="139" t="e">
        <f t="shared" si="2"/>
        <v>#REF!</v>
      </c>
      <c r="CR22" s="139" t="e">
        <f t="shared" si="2"/>
        <v>#REF!</v>
      </c>
      <c r="CS22" s="139" t="e">
        <f t="shared" si="2"/>
        <v>#REF!</v>
      </c>
      <c r="CT22" s="139" t="e">
        <f t="shared" si="2"/>
        <v>#REF!</v>
      </c>
      <c r="CU22" s="139" t="e">
        <f t="shared" si="2"/>
        <v>#REF!</v>
      </c>
      <c r="CV22" s="139" t="e">
        <f t="shared" si="2"/>
        <v>#REF!</v>
      </c>
      <c r="CW22" s="139" t="e">
        <f t="shared" si="2"/>
        <v>#REF!</v>
      </c>
      <c r="CX22" s="139" t="e">
        <f t="shared" si="2"/>
        <v>#REF!</v>
      </c>
      <c r="CY22" s="139" t="e">
        <f t="shared" si="2"/>
        <v>#REF!</v>
      </c>
      <c r="CZ22" s="139" t="e">
        <f t="shared" si="2"/>
        <v>#REF!</v>
      </c>
      <c r="DA22" s="139" t="e">
        <f t="shared" si="2"/>
        <v>#REF!</v>
      </c>
      <c r="DB22" s="139" t="e">
        <f t="shared" si="2"/>
        <v>#REF!</v>
      </c>
      <c r="DC22" s="139" t="e">
        <f t="shared" si="2"/>
        <v>#REF!</v>
      </c>
      <c r="DD22" s="139" t="e">
        <f t="shared" si="2"/>
        <v>#REF!</v>
      </c>
      <c r="DE22" s="139" t="e">
        <f t="shared" si="2"/>
        <v>#REF!</v>
      </c>
      <c r="DF22" s="139" t="e">
        <f t="shared" si="2"/>
        <v>#REF!</v>
      </c>
      <c r="DG22" s="139" t="e">
        <f t="shared" si="2"/>
        <v>#REF!</v>
      </c>
      <c r="DH22" s="139" t="e">
        <f t="shared" si="2"/>
        <v>#REF!</v>
      </c>
      <c r="DI22" s="139" t="e">
        <f t="shared" si="2"/>
        <v>#REF!</v>
      </c>
      <c r="DJ22" s="139" t="e">
        <f t="shared" si="2"/>
        <v>#REF!</v>
      </c>
      <c r="DK22" s="139" t="e">
        <f t="shared" si="2"/>
        <v>#REF!</v>
      </c>
      <c r="DL22" s="139" t="e">
        <f t="shared" si="2"/>
        <v>#REF!</v>
      </c>
      <c r="DM22" s="139" t="e">
        <f t="shared" si="2"/>
        <v>#REF!</v>
      </c>
      <c r="DN22" s="139" t="e">
        <f t="shared" si="2"/>
        <v>#REF!</v>
      </c>
      <c r="DO22" s="139" t="e">
        <f t="shared" si="2"/>
        <v>#REF!</v>
      </c>
      <c r="DP22" s="139" t="e">
        <f t="shared" si="2"/>
        <v>#REF!</v>
      </c>
      <c r="DQ22" s="139" t="e">
        <f t="shared" si="2"/>
        <v>#REF!</v>
      </c>
      <c r="DR22" s="139" t="e">
        <f t="shared" si="2"/>
        <v>#REF!</v>
      </c>
      <c r="DS22" s="139" t="e">
        <f t="shared" si="2"/>
        <v>#REF!</v>
      </c>
      <c r="DT22" s="139" t="e">
        <f t="shared" si="2"/>
        <v>#REF!</v>
      </c>
      <c r="DU22" s="139" t="e">
        <f t="shared" si="2"/>
        <v>#REF!</v>
      </c>
      <c r="DV22" s="139" t="e">
        <f t="shared" si="2"/>
        <v>#REF!</v>
      </c>
      <c r="DW22" s="139" t="e">
        <f t="shared" si="2"/>
        <v>#REF!</v>
      </c>
      <c r="DX22" s="139" t="e">
        <f t="shared" si="2"/>
        <v>#REF!</v>
      </c>
      <c r="DY22" s="139" t="e">
        <f t="shared" si="2"/>
        <v>#REF!</v>
      </c>
      <c r="DZ22" s="139" t="e">
        <f t="shared" si="2"/>
        <v>#REF!</v>
      </c>
      <c r="EA22" s="139" t="e">
        <f t="shared" si="2"/>
        <v>#REF!</v>
      </c>
      <c r="EB22" s="139" t="e">
        <f t="shared" si="2"/>
        <v>#REF!</v>
      </c>
      <c r="EC22" s="139" t="e">
        <f t="shared" si="2"/>
        <v>#REF!</v>
      </c>
      <c r="ED22" s="139" t="e">
        <f t="shared" si="2"/>
        <v>#REF!</v>
      </c>
      <c r="EE22" s="139" t="e">
        <f t="shared" si="2"/>
        <v>#REF!</v>
      </c>
      <c r="EF22" s="139" t="e">
        <f t="shared" si="2"/>
        <v>#REF!</v>
      </c>
      <c r="EG22" s="139" t="e">
        <f t="shared" si="2"/>
        <v>#REF!</v>
      </c>
      <c r="EH22" s="139" t="e">
        <f t="shared" si="2"/>
        <v>#REF!</v>
      </c>
      <c r="EI22" s="139" t="e">
        <f t="shared" si="2"/>
        <v>#REF!</v>
      </c>
      <c r="EJ22" s="139" t="e">
        <f t="shared" si="2"/>
        <v>#REF!</v>
      </c>
      <c r="EK22" s="139" t="e">
        <f t="shared" si="2"/>
        <v>#REF!</v>
      </c>
      <c r="EL22" s="139" t="e">
        <f t="shared" si="2"/>
        <v>#REF!</v>
      </c>
      <c r="EM22" s="139" t="e">
        <f t="shared" si="2"/>
        <v>#REF!</v>
      </c>
      <c r="EN22" s="139" t="e">
        <f t="shared" si="2"/>
        <v>#REF!</v>
      </c>
      <c r="EO22" s="139" t="e">
        <f t="shared" si="2"/>
        <v>#REF!</v>
      </c>
      <c r="EP22" s="139" t="e">
        <f t="shared" si="2"/>
        <v>#REF!</v>
      </c>
      <c r="EQ22" s="139" t="e">
        <f t="shared" si="2"/>
        <v>#REF!</v>
      </c>
      <c r="ER22" s="139" t="e">
        <f t="shared" si="2"/>
        <v>#REF!</v>
      </c>
      <c r="ES22" s="139" t="e">
        <f t="shared" ref="ES22:HD22" si="3">EY22</f>
        <v>#REF!</v>
      </c>
      <c r="ET22" s="139" t="e">
        <f t="shared" si="3"/>
        <v>#REF!</v>
      </c>
      <c r="EU22" s="139" t="e">
        <f t="shared" si="3"/>
        <v>#REF!</v>
      </c>
      <c r="EV22" s="139" t="e">
        <f t="shared" si="3"/>
        <v>#REF!</v>
      </c>
      <c r="EW22" s="139" t="e">
        <f t="shared" si="3"/>
        <v>#REF!</v>
      </c>
      <c r="EX22" s="139" t="e">
        <f t="shared" si="3"/>
        <v>#REF!</v>
      </c>
      <c r="EY22" s="139" t="e">
        <f t="shared" si="3"/>
        <v>#REF!</v>
      </c>
      <c r="EZ22" s="139" t="e">
        <f t="shared" si="3"/>
        <v>#REF!</v>
      </c>
      <c r="FA22" s="139" t="e">
        <f t="shared" si="3"/>
        <v>#REF!</v>
      </c>
      <c r="FB22" s="139" t="e">
        <f t="shared" si="3"/>
        <v>#REF!</v>
      </c>
      <c r="FC22" s="139" t="e">
        <f t="shared" si="3"/>
        <v>#REF!</v>
      </c>
      <c r="FD22" s="139" t="e">
        <f t="shared" si="3"/>
        <v>#REF!</v>
      </c>
      <c r="FE22" s="139" t="e">
        <f t="shared" si="3"/>
        <v>#REF!</v>
      </c>
      <c r="FF22" s="139" t="e">
        <f t="shared" si="3"/>
        <v>#REF!</v>
      </c>
      <c r="FG22" s="139" t="e">
        <f t="shared" si="3"/>
        <v>#REF!</v>
      </c>
      <c r="FH22" s="139" t="e">
        <f t="shared" si="3"/>
        <v>#REF!</v>
      </c>
      <c r="FI22" s="139" t="e">
        <f t="shared" si="3"/>
        <v>#REF!</v>
      </c>
      <c r="FJ22" s="139" t="e">
        <f t="shared" si="3"/>
        <v>#REF!</v>
      </c>
      <c r="FK22" s="139" t="e">
        <f t="shared" si="3"/>
        <v>#REF!</v>
      </c>
      <c r="FL22" s="139" t="e">
        <f t="shared" si="3"/>
        <v>#REF!</v>
      </c>
      <c r="FM22" s="139" t="e">
        <f t="shared" si="3"/>
        <v>#REF!</v>
      </c>
      <c r="FN22" s="139" t="e">
        <f t="shared" si="3"/>
        <v>#REF!</v>
      </c>
      <c r="FO22" s="139" t="e">
        <f t="shared" si="3"/>
        <v>#REF!</v>
      </c>
      <c r="FP22" s="139" t="e">
        <f t="shared" si="3"/>
        <v>#REF!</v>
      </c>
      <c r="FQ22" s="139" t="e">
        <f t="shared" si="3"/>
        <v>#REF!</v>
      </c>
      <c r="FR22" s="139" t="e">
        <f t="shared" si="3"/>
        <v>#REF!</v>
      </c>
      <c r="FS22" s="139" t="e">
        <f t="shared" si="3"/>
        <v>#REF!</v>
      </c>
      <c r="FT22" s="139" t="e">
        <f t="shared" si="3"/>
        <v>#REF!</v>
      </c>
      <c r="FU22" s="139" t="e">
        <f t="shared" si="3"/>
        <v>#REF!</v>
      </c>
      <c r="FV22" s="139" t="e">
        <f t="shared" si="3"/>
        <v>#REF!</v>
      </c>
      <c r="FW22" s="139" t="e">
        <f t="shared" si="3"/>
        <v>#REF!</v>
      </c>
      <c r="FX22" s="139" t="e">
        <f t="shared" si="3"/>
        <v>#REF!</v>
      </c>
      <c r="FY22" s="139" t="e">
        <f t="shared" si="3"/>
        <v>#REF!</v>
      </c>
      <c r="FZ22" s="139" t="e">
        <f t="shared" si="3"/>
        <v>#REF!</v>
      </c>
      <c r="GA22" s="139" t="e">
        <f t="shared" si="3"/>
        <v>#REF!</v>
      </c>
      <c r="GB22" s="139" t="e">
        <f t="shared" si="3"/>
        <v>#REF!</v>
      </c>
      <c r="GC22" s="139" t="e">
        <f t="shared" si="3"/>
        <v>#REF!</v>
      </c>
      <c r="GD22" s="139" t="e">
        <f t="shared" si="3"/>
        <v>#REF!</v>
      </c>
      <c r="GE22" s="139" t="e">
        <f t="shared" si="3"/>
        <v>#REF!</v>
      </c>
      <c r="GF22" s="139" t="e">
        <f t="shared" si="3"/>
        <v>#REF!</v>
      </c>
      <c r="GG22" s="139" t="e">
        <f t="shared" si="3"/>
        <v>#REF!</v>
      </c>
      <c r="GH22" s="139" t="e">
        <f t="shared" si="3"/>
        <v>#REF!</v>
      </c>
      <c r="GI22" s="139" t="e">
        <f t="shared" si="3"/>
        <v>#REF!</v>
      </c>
      <c r="GJ22" s="139" t="e">
        <f t="shared" si="3"/>
        <v>#REF!</v>
      </c>
      <c r="GK22" s="139" t="e">
        <f t="shared" si="3"/>
        <v>#REF!</v>
      </c>
      <c r="GL22" s="139" t="e">
        <f t="shared" si="3"/>
        <v>#REF!</v>
      </c>
      <c r="GM22" s="139" t="e">
        <f t="shared" si="3"/>
        <v>#REF!</v>
      </c>
      <c r="GN22" s="139" t="e">
        <f t="shared" si="3"/>
        <v>#REF!</v>
      </c>
      <c r="GO22" s="139" t="e">
        <f t="shared" si="3"/>
        <v>#REF!</v>
      </c>
      <c r="GP22" s="139" t="e">
        <f t="shared" si="3"/>
        <v>#REF!</v>
      </c>
      <c r="GQ22" s="139" t="e">
        <f t="shared" si="3"/>
        <v>#REF!</v>
      </c>
      <c r="GR22" s="139" t="e">
        <f t="shared" si="3"/>
        <v>#REF!</v>
      </c>
      <c r="GS22" s="139" t="e">
        <f t="shared" si="3"/>
        <v>#REF!</v>
      </c>
      <c r="GT22" s="139" t="e">
        <f t="shared" si="3"/>
        <v>#REF!</v>
      </c>
      <c r="GU22" s="139" t="e">
        <f t="shared" si="3"/>
        <v>#REF!</v>
      </c>
      <c r="GV22" s="139" t="e">
        <f t="shared" si="3"/>
        <v>#REF!</v>
      </c>
      <c r="GW22" s="139" t="e">
        <f t="shared" si="3"/>
        <v>#REF!</v>
      </c>
      <c r="GX22" s="139" t="e">
        <f t="shared" si="3"/>
        <v>#REF!</v>
      </c>
      <c r="GY22" s="139" t="e">
        <f t="shared" si="3"/>
        <v>#REF!</v>
      </c>
      <c r="GZ22" s="139" t="e">
        <f t="shared" si="3"/>
        <v>#REF!</v>
      </c>
      <c r="HA22" s="139" t="e">
        <f t="shared" si="3"/>
        <v>#REF!</v>
      </c>
      <c r="HB22" s="139" t="e">
        <f t="shared" si="3"/>
        <v>#REF!</v>
      </c>
      <c r="HC22" s="139" t="e">
        <f t="shared" si="3"/>
        <v>#REF!</v>
      </c>
      <c r="HD22" s="139" t="e">
        <f t="shared" si="3"/>
        <v>#REF!</v>
      </c>
      <c r="HE22" s="139" t="e">
        <f t="shared" ref="HE22:JP22" si="4">HK22</f>
        <v>#REF!</v>
      </c>
      <c r="HF22" s="139" t="e">
        <f t="shared" si="4"/>
        <v>#REF!</v>
      </c>
      <c r="HG22" s="139" t="e">
        <f t="shared" si="4"/>
        <v>#REF!</v>
      </c>
      <c r="HH22" s="139" t="e">
        <f t="shared" si="4"/>
        <v>#REF!</v>
      </c>
      <c r="HI22" s="139" t="e">
        <f t="shared" si="4"/>
        <v>#REF!</v>
      </c>
      <c r="HJ22" s="139" t="e">
        <f t="shared" si="4"/>
        <v>#REF!</v>
      </c>
      <c r="HK22" s="139" t="e">
        <f t="shared" si="4"/>
        <v>#REF!</v>
      </c>
      <c r="HL22" s="139" t="e">
        <f t="shared" si="4"/>
        <v>#REF!</v>
      </c>
      <c r="HM22" s="139" t="e">
        <f t="shared" si="4"/>
        <v>#REF!</v>
      </c>
      <c r="HN22" s="139" t="e">
        <f t="shared" si="4"/>
        <v>#REF!</v>
      </c>
      <c r="HO22" s="139" t="e">
        <f t="shared" si="4"/>
        <v>#REF!</v>
      </c>
      <c r="HP22" s="139" t="e">
        <f t="shared" si="4"/>
        <v>#REF!</v>
      </c>
      <c r="HQ22" s="139" t="e">
        <f t="shared" si="4"/>
        <v>#REF!</v>
      </c>
      <c r="HR22" s="139" t="e">
        <f t="shared" si="4"/>
        <v>#REF!</v>
      </c>
      <c r="HS22" s="139" t="e">
        <f t="shared" si="4"/>
        <v>#REF!</v>
      </c>
      <c r="HT22" s="139" t="e">
        <f t="shared" si="4"/>
        <v>#REF!</v>
      </c>
      <c r="HU22" s="139" t="e">
        <f t="shared" si="4"/>
        <v>#REF!</v>
      </c>
      <c r="HV22" s="139" t="e">
        <f t="shared" si="4"/>
        <v>#REF!</v>
      </c>
      <c r="HW22" s="139" t="e">
        <f t="shared" si="4"/>
        <v>#REF!</v>
      </c>
      <c r="HX22" s="139" t="e">
        <f t="shared" si="4"/>
        <v>#REF!</v>
      </c>
      <c r="HY22" s="139" t="e">
        <f t="shared" si="4"/>
        <v>#REF!</v>
      </c>
      <c r="HZ22" s="139" t="e">
        <f t="shared" si="4"/>
        <v>#REF!</v>
      </c>
      <c r="IA22" s="139" t="e">
        <f t="shared" si="4"/>
        <v>#REF!</v>
      </c>
      <c r="IB22" s="139" t="e">
        <f t="shared" si="4"/>
        <v>#REF!</v>
      </c>
      <c r="IC22" s="139" t="e">
        <f t="shared" si="4"/>
        <v>#REF!</v>
      </c>
      <c r="ID22" s="139" t="e">
        <f t="shared" si="4"/>
        <v>#REF!</v>
      </c>
      <c r="IE22" s="139" t="e">
        <f t="shared" si="4"/>
        <v>#REF!</v>
      </c>
      <c r="IF22" s="139" t="e">
        <f t="shared" si="4"/>
        <v>#REF!</v>
      </c>
      <c r="IG22" s="139" t="e">
        <f t="shared" si="4"/>
        <v>#REF!</v>
      </c>
      <c r="IH22" s="139" t="e">
        <f t="shared" si="4"/>
        <v>#REF!</v>
      </c>
      <c r="II22" s="139" t="e">
        <f t="shared" si="4"/>
        <v>#REF!</v>
      </c>
      <c r="IJ22" s="139" t="e">
        <f t="shared" si="4"/>
        <v>#REF!</v>
      </c>
      <c r="IK22" s="139" t="e">
        <f t="shared" si="4"/>
        <v>#REF!</v>
      </c>
      <c r="IL22" s="139" t="e">
        <f t="shared" si="4"/>
        <v>#REF!</v>
      </c>
      <c r="IM22" s="139" t="e">
        <f t="shared" si="4"/>
        <v>#REF!</v>
      </c>
      <c r="IN22" s="139" t="e">
        <f t="shared" si="4"/>
        <v>#REF!</v>
      </c>
      <c r="IO22" s="139" t="e">
        <f t="shared" si="4"/>
        <v>#REF!</v>
      </c>
      <c r="IP22" s="139" t="e">
        <f t="shared" si="4"/>
        <v>#REF!</v>
      </c>
      <c r="IQ22" s="139" t="e">
        <f t="shared" si="4"/>
        <v>#REF!</v>
      </c>
      <c r="IR22" s="139" t="e">
        <f t="shared" si="4"/>
        <v>#REF!</v>
      </c>
      <c r="IS22" s="139" t="e">
        <f t="shared" si="4"/>
        <v>#REF!</v>
      </c>
      <c r="IT22" s="139" t="e">
        <f t="shared" si="4"/>
        <v>#REF!</v>
      </c>
      <c r="IU22" s="139" t="e">
        <f t="shared" si="4"/>
        <v>#REF!</v>
      </c>
      <c r="IV22" s="139" t="e">
        <f t="shared" si="4"/>
        <v>#REF!</v>
      </c>
      <c r="IW22" s="139" t="e">
        <f t="shared" si="4"/>
        <v>#REF!</v>
      </c>
      <c r="IX22" s="139" t="e">
        <f t="shared" si="4"/>
        <v>#REF!</v>
      </c>
      <c r="IY22" s="139" t="e">
        <f t="shared" si="4"/>
        <v>#REF!</v>
      </c>
      <c r="IZ22" s="139" t="e">
        <f t="shared" si="4"/>
        <v>#REF!</v>
      </c>
      <c r="JA22" s="139" t="e">
        <f t="shared" si="4"/>
        <v>#REF!</v>
      </c>
      <c r="JB22" s="139" t="e">
        <f t="shared" si="4"/>
        <v>#REF!</v>
      </c>
      <c r="JC22" s="139" t="e">
        <f t="shared" si="4"/>
        <v>#REF!</v>
      </c>
      <c r="JD22" s="139" t="e">
        <f t="shared" si="4"/>
        <v>#REF!</v>
      </c>
      <c r="JE22" s="139" t="e">
        <f t="shared" si="4"/>
        <v>#REF!</v>
      </c>
      <c r="JF22" s="139" t="e">
        <f t="shared" si="4"/>
        <v>#REF!</v>
      </c>
      <c r="JG22" s="139" t="e">
        <f t="shared" si="4"/>
        <v>#REF!</v>
      </c>
      <c r="JH22" s="139" t="e">
        <f t="shared" si="4"/>
        <v>#REF!</v>
      </c>
      <c r="JI22" s="139" t="e">
        <f t="shared" si="4"/>
        <v>#REF!</v>
      </c>
      <c r="JJ22" s="139" t="e">
        <f t="shared" si="4"/>
        <v>#REF!</v>
      </c>
      <c r="JK22" s="139" t="e">
        <f t="shared" si="4"/>
        <v>#REF!</v>
      </c>
      <c r="JL22" s="139" t="e">
        <f t="shared" si="4"/>
        <v>#REF!</v>
      </c>
      <c r="JM22" s="139" t="e">
        <f t="shared" si="4"/>
        <v>#REF!</v>
      </c>
      <c r="JN22" s="139" t="e">
        <f t="shared" si="4"/>
        <v>#REF!</v>
      </c>
      <c r="JO22" s="139" t="e">
        <f t="shared" si="4"/>
        <v>#REF!</v>
      </c>
      <c r="JP22" s="139" t="e">
        <f t="shared" si="4"/>
        <v>#REF!</v>
      </c>
      <c r="JQ22" s="139" t="e">
        <f t="shared" ref="JQ22:MB22" si="5">JW22</f>
        <v>#REF!</v>
      </c>
      <c r="JR22" s="139" t="e">
        <f t="shared" si="5"/>
        <v>#REF!</v>
      </c>
      <c r="JS22" s="139" t="e">
        <f t="shared" si="5"/>
        <v>#REF!</v>
      </c>
      <c r="JT22" s="139" t="e">
        <f t="shared" si="5"/>
        <v>#REF!</v>
      </c>
      <c r="JU22" s="139" t="e">
        <f t="shared" si="5"/>
        <v>#REF!</v>
      </c>
      <c r="JV22" s="139" t="e">
        <f t="shared" si="5"/>
        <v>#REF!</v>
      </c>
      <c r="JW22" s="139" t="e">
        <f t="shared" si="5"/>
        <v>#REF!</v>
      </c>
      <c r="JX22" s="139" t="e">
        <f t="shared" si="5"/>
        <v>#REF!</v>
      </c>
      <c r="JY22" s="139" t="e">
        <f t="shared" si="5"/>
        <v>#REF!</v>
      </c>
      <c r="JZ22" s="139" t="e">
        <f t="shared" si="5"/>
        <v>#REF!</v>
      </c>
      <c r="KA22" s="139" t="e">
        <f t="shared" si="5"/>
        <v>#REF!</v>
      </c>
      <c r="KB22" s="139" t="e">
        <f t="shared" si="5"/>
        <v>#REF!</v>
      </c>
      <c r="KC22" s="139" t="e">
        <f t="shared" si="5"/>
        <v>#REF!</v>
      </c>
      <c r="KD22" s="139" t="e">
        <f t="shared" si="5"/>
        <v>#REF!</v>
      </c>
      <c r="KE22" s="139" t="e">
        <f t="shared" si="5"/>
        <v>#REF!</v>
      </c>
      <c r="KF22" s="139" t="e">
        <f t="shared" si="5"/>
        <v>#REF!</v>
      </c>
      <c r="KG22" s="139" t="e">
        <f t="shared" si="5"/>
        <v>#REF!</v>
      </c>
      <c r="KH22" s="139" t="e">
        <f t="shared" si="5"/>
        <v>#REF!</v>
      </c>
      <c r="KI22" s="139" t="e">
        <f t="shared" si="5"/>
        <v>#REF!</v>
      </c>
      <c r="KJ22" s="139" t="e">
        <f t="shared" si="5"/>
        <v>#REF!</v>
      </c>
      <c r="KK22" s="139" t="e">
        <f t="shared" si="5"/>
        <v>#REF!</v>
      </c>
      <c r="KL22" s="139" t="e">
        <f t="shared" si="5"/>
        <v>#REF!</v>
      </c>
      <c r="KM22" s="139" t="e">
        <f t="shared" si="5"/>
        <v>#REF!</v>
      </c>
      <c r="KN22" s="139" t="e">
        <f t="shared" si="5"/>
        <v>#REF!</v>
      </c>
      <c r="KO22" s="139" t="e">
        <f t="shared" si="5"/>
        <v>#REF!</v>
      </c>
      <c r="KP22" s="139" t="e">
        <f t="shared" si="5"/>
        <v>#REF!</v>
      </c>
      <c r="KQ22" s="139" t="e">
        <f t="shared" si="5"/>
        <v>#REF!</v>
      </c>
      <c r="KR22" s="139" t="e">
        <f t="shared" si="5"/>
        <v>#REF!</v>
      </c>
      <c r="KS22" s="139" t="e">
        <f t="shared" si="5"/>
        <v>#REF!</v>
      </c>
      <c r="KT22" s="139" t="e">
        <f t="shared" si="5"/>
        <v>#REF!</v>
      </c>
      <c r="KU22" s="139" t="e">
        <f t="shared" si="5"/>
        <v>#REF!</v>
      </c>
      <c r="KV22" s="139" t="e">
        <f t="shared" si="5"/>
        <v>#REF!</v>
      </c>
      <c r="KW22" s="139" t="e">
        <f t="shared" si="5"/>
        <v>#REF!</v>
      </c>
      <c r="KX22" s="139" t="e">
        <f t="shared" si="5"/>
        <v>#REF!</v>
      </c>
      <c r="KY22" s="139" t="e">
        <f t="shared" si="5"/>
        <v>#REF!</v>
      </c>
      <c r="KZ22" s="139" t="e">
        <f t="shared" si="5"/>
        <v>#REF!</v>
      </c>
      <c r="LA22" s="139" t="e">
        <f t="shared" si="5"/>
        <v>#REF!</v>
      </c>
      <c r="LB22" s="139" t="e">
        <f t="shared" si="5"/>
        <v>#REF!</v>
      </c>
      <c r="LC22" s="139" t="e">
        <f t="shared" si="5"/>
        <v>#REF!</v>
      </c>
      <c r="LD22" s="139" t="e">
        <f t="shared" si="5"/>
        <v>#REF!</v>
      </c>
      <c r="LE22" s="139" t="e">
        <f t="shared" si="5"/>
        <v>#REF!</v>
      </c>
      <c r="LF22" s="139" t="e">
        <f t="shared" si="5"/>
        <v>#REF!</v>
      </c>
      <c r="LG22" s="139" t="e">
        <f t="shared" si="5"/>
        <v>#REF!</v>
      </c>
      <c r="LH22" s="139" t="e">
        <f t="shared" si="5"/>
        <v>#REF!</v>
      </c>
      <c r="LI22" s="139" t="e">
        <f t="shared" si="5"/>
        <v>#REF!</v>
      </c>
      <c r="LJ22" s="139" t="e">
        <f t="shared" si="5"/>
        <v>#REF!</v>
      </c>
      <c r="LK22" s="139" t="e">
        <f t="shared" si="5"/>
        <v>#REF!</v>
      </c>
      <c r="LL22" s="139" t="e">
        <f t="shared" si="5"/>
        <v>#REF!</v>
      </c>
      <c r="LM22" s="139" t="e">
        <f t="shared" si="5"/>
        <v>#REF!</v>
      </c>
      <c r="LN22" s="139" t="e">
        <f t="shared" si="5"/>
        <v>#REF!</v>
      </c>
      <c r="LO22" s="139" t="e">
        <f t="shared" si="5"/>
        <v>#REF!</v>
      </c>
      <c r="LP22" s="139" t="e">
        <f t="shared" si="5"/>
        <v>#REF!</v>
      </c>
      <c r="LQ22" s="139" t="e">
        <f t="shared" si="5"/>
        <v>#REF!</v>
      </c>
      <c r="LR22" s="139" t="e">
        <f t="shared" si="5"/>
        <v>#REF!</v>
      </c>
      <c r="LS22" s="139" t="e">
        <f t="shared" si="5"/>
        <v>#REF!</v>
      </c>
      <c r="LT22" s="139" t="e">
        <f t="shared" si="5"/>
        <v>#REF!</v>
      </c>
      <c r="LU22" s="139" t="e">
        <f t="shared" si="5"/>
        <v>#REF!</v>
      </c>
      <c r="LV22" s="139" t="e">
        <f t="shared" si="5"/>
        <v>#REF!</v>
      </c>
      <c r="LW22" s="139" t="e">
        <f t="shared" si="5"/>
        <v>#REF!</v>
      </c>
      <c r="LX22" s="139" t="e">
        <f t="shared" si="5"/>
        <v>#REF!</v>
      </c>
      <c r="LY22" s="139" t="e">
        <f t="shared" si="5"/>
        <v>#REF!</v>
      </c>
      <c r="LZ22" s="139" t="e">
        <f t="shared" si="5"/>
        <v>#REF!</v>
      </c>
      <c r="MA22" s="139" t="e">
        <f t="shared" si="5"/>
        <v>#REF!</v>
      </c>
      <c r="MB22" s="139" t="e">
        <f t="shared" si="5"/>
        <v>#REF!</v>
      </c>
      <c r="MC22" s="139" t="e">
        <f t="shared" ref="MC22:ON22" si="6">MI22</f>
        <v>#REF!</v>
      </c>
      <c r="MD22" s="139" t="e">
        <f t="shared" si="6"/>
        <v>#REF!</v>
      </c>
      <c r="ME22" s="139" t="e">
        <f t="shared" si="6"/>
        <v>#REF!</v>
      </c>
      <c r="MF22" s="139" t="e">
        <f t="shared" si="6"/>
        <v>#REF!</v>
      </c>
      <c r="MG22" s="139" t="e">
        <f t="shared" si="6"/>
        <v>#REF!</v>
      </c>
      <c r="MH22" s="139" t="e">
        <f t="shared" si="6"/>
        <v>#REF!</v>
      </c>
      <c r="MI22" s="139" t="e">
        <f t="shared" si="6"/>
        <v>#REF!</v>
      </c>
      <c r="MJ22" s="139" t="e">
        <f t="shared" si="6"/>
        <v>#REF!</v>
      </c>
      <c r="MK22" s="139" t="e">
        <f t="shared" si="6"/>
        <v>#REF!</v>
      </c>
      <c r="ML22" s="139" t="e">
        <f t="shared" si="6"/>
        <v>#REF!</v>
      </c>
      <c r="MM22" s="139" t="e">
        <f t="shared" si="6"/>
        <v>#REF!</v>
      </c>
      <c r="MN22" s="139" t="e">
        <f t="shared" si="6"/>
        <v>#REF!</v>
      </c>
      <c r="MO22" s="139" t="e">
        <f t="shared" si="6"/>
        <v>#REF!</v>
      </c>
      <c r="MP22" s="139" t="e">
        <f t="shared" si="6"/>
        <v>#REF!</v>
      </c>
      <c r="MQ22" s="139" t="e">
        <f t="shared" si="6"/>
        <v>#REF!</v>
      </c>
      <c r="MR22" s="139" t="e">
        <f t="shared" si="6"/>
        <v>#REF!</v>
      </c>
      <c r="MS22" s="139" t="e">
        <f t="shared" si="6"/>
        <v>#REF!</v>
      </c>
      <c r="MT22" s="139" t="e">
        <f t="shared" si="6"/>
        <v>#REF!</v>
      </c>
      <c r="MU22" s="139" t="e">
        <f t="shared" si="6"/>
        <v>#REF!</v>
      </c>
      <c r="MV22" s="139" t="e">
        <f t="shared" si="6"/>
        <v>#REF!</v>
      </c>
      <c r="MW22" s="139" t="e">
        <f t="shared" si="6"/>
        <v>#REF!</v>
      </c>
      <c r="MX22" s="139" t="e">
        <f t="shared" si="6"/>
        <v>#REF!</v>
      </c>
      <c r="MY22" s="139" t="e">
        <f t="shared" si="6"/>
        <v>#REF!</v>
      </c>
      <c r="MZ22" s="139" t="e">
        <f t="shared" si="6"/>
        <v>#REF!</v>
      </c>
      <c r="NA22" s="139" t="e">
        <f t="shared" si="6"/>
        <v>#REF!</v>
      </c>
      <c r="NB22" s="139" t="e">
        <f t="shared" si="6"/>
        <v>#REF!</v>
      </c>
      <c r="NC22" s="139" t="e">
        <f t="shared" si="6"/>
        <v>#REF!</v>
      </c>
      <c r="ND22" s="139" t="e">
        <f t="shared" si="6"/>
        <v>#REF!</v>
      </c>
      <c r="NE22" s="139" t="e">
        <f t="shared" si="6"/>
        <v>#REF!</v>
      </c>
      <c r="NF22" s="139" t="e">
        <f t="shared" si="6"/>
        <v>#REF!</v>
      </c>
      <c r="NG22" s="139" t="e">
        <f t="shared" si="6"/>
        <v>#REF!</v>
      </c>
      <c r="NH22" s="139" t="e">
        <f t="shared" si="6"/>
        <v>#REF!</v>
      </c>
      <c r="NI22" s="139" t="e">
        <f t="shared" si="6"/>
        <v>#REF!</v>
      </c>
      <c r="NJ22" s="139" t="e">
        <f t="shared" si="6"/>
        <v>#REF!</v>
      </c>
      <c r="NK22" s="139" t="e">
        <f t="shared" si="6"/>
        <v>#REF!</v>
      </c>
      <c r="NL22" s="139" t="e">
        <f t="shared" si="6"/>
        <v>#REF!</v>
      </c>
      <c r="NM22" s="139" t="e">
        <f t="shared" si="6"/>
        <v>#REF!</v>
      </c>
      <c r="NN22" s="139" t="e">
        <f t="shared" si="6"/>
        <v>#REF!</v>
      </c>
      <c r="NO22" s="139" t="e">
        <f t="shared" si="6"/>
        <v>#REF!</v>
      </c>
      <c r="NP22" s="139" t="e">
        <f t="shared" si="6"/>
        <v>#REF!</v>
      </c>
      <c r="NQ22" s="139" t="e">
        <f t="shared" si="6"/>
        <v>#REF!</v>
      </c>
      <c r="NR22" s="139" t="e">
        <f t="shared" si="6"/>
        <v>#REF!</v>
      </c>
      <c r="NS22" s="139" t="e">
        <f t="shared" si="6"/>
        <v>#REF!</v>
      </c>
      <c r="NT22" s="139" t="e">
        <f t="shared" si="6"/>
        <v>#REF!</v>
      </c>
      <c r="NU22" s="139" t="e">
        <f t="shared" si="6"/>
        <v>#REF!</v>
      </c>
      <c r="NV22" s="139" t="e">
        <f t="shared" si="6"/>
        <v>#REF!</v>
      </c>
      <c r="NW22" s="139" t="e">
        <f t="shared" si="6"/>
        <v>#REF!</v>
      </c>
      <c r="NX22" s="139" t="e">
        <f t="shared" si="6"/>
        <v>#REF!</v>
      </c>
      <c r="NY22" s="139" t="e">
        <f t="shared" si="6"/>
        <v>#REF!</v>
      </c>
      <c r="NZ22" s="139" t="e">
        <f t="shared" si="6"/>
        <v>#REF!</v>
      </c>
      <c r="OA22" s="139" t="e">
        <f t="shared" si="6"/>
        <v>#REF!</v>
      </c>
      <c r="OB22" s="139" t="e">
        <f t="shared" si="6"/>
        <v>#REF!</v>
      </c>
      <c r="OC22" s="139" t="e">
        <f t="shared" si="6"/>
        <v>#REF!</v>
      </c>
      <c r="OD22" s="139" t="e">
        <f t="shared" si="6"/>
        <v>#REF!</v>
      </c>
      <c r="OE22" s="139" t="e">
        <f t="shared" si="6"/>
        <v>#REF!</v>
      </c>
      <c r="OF22" s="139" t="e">
        <f t="shared" si="6"/>
        <v>#REF!</v>
      </c>
      <c r="OG22" s="139" t="e">
        <f t="shared" si="6"/>
        <v>#REF!</v>
      </c>
      <c r="OH22" s="139" t="e">
        <f t="shared" si="6"/>
        <v>#REF!</v>
      </c>
      <c r="OI22" s="139" t="e">
        <f t="shared" si="6"/>
        <v>#REF!</v>
      </c>
      <c r="OJ22" s="139" t="e">
        <f t="shared" si="6"/>
        <v>#REF!</v>
      </c>
      <c r="OK22" s="139" t="e">
        <f t="shared" si="6"/>
        <v>#REF!</v>
      </c>
      <c r="OL22" s="139" t="e">
        <f t="shared" si="6"/>
        <v>#REF!</v>
      </c>
      <c r="OM22" s="139" t="e">
        <f t="shared" si="6"/>
        <v>#REF!</v>
      </c>
      <c r="ON22" s="139" t="e">
        <f t="shared" si="6"/>
        <v>#REF!</v>
      </c>
      <c r="OO22" s="139" t="e">
        <f t="shared" ref="OO22:QZ22" si="7">OU22</f>
        <v>#REF!</v>
      </c>
      <c r="OP22" s="139" t="e">
        <f t="shared" si="7"/>
        <v>#REF!</v>
      </c>
      <c r="OQ22" s="139" t="e">
        <f t="shared" si="7"/>
        <v>#REF!</v>
      </c>
      <c r="OR22" s="139" t="e">
        <f t="shared" si="7"/>
        <v>#REF!</v>
      </c>
      <c r="OS22" s="139" t="e">
        <f t="shared" si="7"/>
        <v>#REF!</v>
      </c>
      <c r="OT22" s="139" t="e">
        <f t="shared" si="7"/>
        <v>#REF!</v>
      </c>
      <c r="OU22" s="139" t="e">
        <f t="shared" si="7"/>
        <v>#REF!</v>
      </c>
      <c r="OV22" s="139" t="e">
        <f t="shared" si="7"/>
        <v>#REF!</v>
      </c>
      <c r="OW22" s="139" t="e">
        <f t="shared" si="7"/>
        <v>#REF!</v>
      </c>
      <c r="OX22" s="139" t="e">
        <f t="shared" si="7"/>
        <v>#REF!</v>
      </c>
      <c r="OY22" s="139" t="e">
        <f t="shared" si="7"/>
        <v>#REF!</v>
      </c>
      <c r="OZ22" s="139" t="e">
        <f t="shared" si="7"/>
        <v>#REF!</v>
      </c>
      <c r="PA22" s="139" t="e">
        <f t="shared" si="7"/>
        <v>#REF!</v>
      </c>
      <c r="PB22" s="139" t="e">
        <f t="shared" si="7"/>
        <v>#REF!</v>
      </c>
      <c r="PC22" s="139" t="e">
        <f t="shared" si="7"/>
        <v>#REF!</v>
      </c>
      <c r="PD22" s="139" t="e">
        <f t="shared" si="7"/>
        <v>#REF!</v>
      </c>
      <c r="PE22" s="139" t="e">
        <f t="shared" si="7"/>
        <v>#REF!</v>
      </c>
      <c r="PF22" s="139" t="e">
        <f t="shared" si="7"/>
        <v>#REF!</v>
      </c>
      <c r="PG22" s="139" t="e">
        <f t="shared" si="7"/>
        <v>#REF!</v>
      </c>
      <c r="PH22" s="139" t="e">
        <f t="shared" si="7"/>
        <v>#REF!</v>
      </c>
      <c r="PI22" s="139" t="e">
        <f t="shared" si="7"/>
        <v>#REF!</v>
      </c>
      <c r="PJ22" s="139" t="e">
        <f t="shared" si="7"/>
        <v>#REF!</v>
      </c>
      <c r="PK22" s="139" t="e">
        <f t="shared" si="7"/>
        <v>#REF!</v>
      </c>
      <c r="PL22" s="139" t="e">
        <f t="shared" si="7"/>
        <v>#REF!</v>
      </c>
      <c r="PM22" s="139" t="e">
        <f t="shared" si="7"/>
        <v>#REF!</v>
      </c>
      <c r="PN22" s="139" t="e">
        <f t="shared" si="7"/>
        <v>#REF!</v>
      </c>
      <c r="PO22" s="139" t="e">
        <f t="shared" si="7"/>
        <v>#REF!</v>
      </c>
      <c r="PP22" s="139" t="e">
        <f t="shared" si="7"/>
        <v>#REF!</v>
      </c>
      <c r="PQ22" s="139" t="e">
        <f t="shared" si="7"/>
        <v>#REF!</v>
      </c>
      <c r="PR22" s="139" t="e">
        <f t="shared" si="7"/>
        <v>#REF!</v>
      </c>
      <c r="PS22" s="139" t="e">
        <f t="shared" si="7"/>
        <v>#REF!</v>
      </c>
      <c r="PT22" s="139" t="e">
        <f t="shared" si="7"/>
        <v>#REF!</v>
      </c>
      <c r="PU22" s="139" t="e">
        <f t="shared" si="7"/>
        <v>#REF!</v>
      </c>
      <c r="PV22" s="139" t="e">
        <f t="shared" si="7"/>
        <v>#REF!</v>
      </c>
      <c r="PW22" s="139" t="e">
        <f t="shared" si="7"/>
        <v>#REF!</v>
      </c>
      <c r="PX22" s="139" t="e">
        <f t="shared" si="7"/>
        <v>#REF!</v>
      </c>
      <c r="PY22" s="139" t="e">
        <f t="shared" si="7"/>
        <v>#REF!</v>
      </c>
      <c r="PZ22" s="139" t="e">
        <f t="shared" si="7"/>
        <v>#REF!</v>
      </c>
      <c r="QA22" s="139" t="e">
        <f t="shared" si="7"/>
        <v>#REF!</v>
      </c>
      <c r="QB22" s="139" t="e">
        <f t="shared" si="7"/>
        <v>#REF!</v>
      </c>
      <c r="QC22" s="139" t="e">
        <f t="shared" si="7"/>
        <v>#REF!</v>
      </c>
      <c r="QD22" s="139" t="e">
        <f t="shared" si="7"/>
        <v>#REF!</v>
      </c>
      <c r="QE22" s="139" t="e">
        <f t="shared" si="7"/>
        <v>#REF!</v>
      </c>
      <c r="QF22" s="139" t="e">
        <f t="shared" si="7"/>
        <v>#REF!</v>
      </c>
      <c r="QG22" s="139" t="e">
        <f t="shared" si="7"/>
        <v>#REF!</v>
      </c>
      <c r="QH22" s="139" t="e">
        <f t="shared" si="7"/>
        <v>#REF!</v>
      </c>
      <c r="QI22" s="139" t="e">
        <f t="shared" si="7"/>
        <v>#REF!</v>
      </c>
      <c r="QJ22" s="139" t="e">
        <f t="shared" si="7"/>
        <v>#REF!</v>
      </c>
      <c r="QK22" s="139" t="e">
        <f t="shared" si="7"/>
        <v>#REF!</v>
      </c>
      <c r="QL22" s="139" t="e">
        <f t="shared" si="7"/>
        <v>#REF!</v>
      </c>
      <c r="QM22" s="139" t="e">
        <f t="shared" si="7"/>
        <v>#REF!</v>
      </c>
      <c r="QN22" s="139" t="e">
        <f t="shared" si="7"/>
        <v>#REF!</v>
      </c>
      <c r="QO22" s="139" t="e">
        <f t="shared" si="7"/>
        <v>#REF!</v>
      </c>
      <c r="QP22" s="139" t="e">
        <f t="shared" si="7"/>
        <v>#REF!</v>
      </c>
      <c r="QQ22" s="139" t="e">
        <f t="shared" si="7"/>
        <v>#REF!</v>
      </c>
      <c r="QR22" s="139" t="e">
        <f t="shared" si="7"/>
        <v>#REF!</v>
      </c>
      <c r="QS22" s="139" t="e">
        <f t="shared" si="7"/>
        <v>#REF!</v>
      </c>
      <c r="QT22" s="139" t="e">
        <f t="shared" si="7"/>
        <v>#REF!</v>
      </c>
      <c r="QU22" s="139" t="e">
        <f t="shared" si="7"/>
        <v>#REF!</v>
      </c>
      <c r="QV22" s="139" t="e">
        <f t="shared" si="7"/>
        <v>#REF!</v>
      </c>
      <c r="QW22" s="139" t="e">
        <f t="shared" si="7"/>
        <v>#REF!</v>
      </c>
      <c r="QX22" s="139" t="e">
        <f t="shared" si="7"/>
        <v>#REF!</v>
      </c>
      <c r="QY22" s="139" t="e">
        <f t="shared" si="7"/>
        <v>#REF!</v>
      </c>
      <c r="QZ22" s="139" t="e">
        <f t="shared" si="7"/>
        <v>#REF!</v>
      </c>
      <c r="RA22" s="139" t="e">
        <f t="shared" ref="RA22:TL22" si="8">RG22</f>
        <v>#REF!</v>
      </c>
      <c r="RB22" s="139" t="e">
        <f t="shared" si="8"/>
        <v>#REF!</v>
      </c>
      <c r="RC22" s="139" t="e">
        <f t="shared" si="8"/>
        <v>#REF!</v>
      </c>
      <c r="RD22" s="139" t="e">
        <f t="shared" si="8"/>
        <v>#REF!</v>
      </c>
      <c r="RE22" s="139" t="e">
        <f t="shared" si="8"/>
        <v>#REF!</v>
      </c>
      <c r="RF22" s="139" t="e">
        <f t="shared" si="8"/>
        <v>#REF!</v>
      </c>
      <c r="RG22" s="139" t="e">
        <f t="shared" si="8"/>
        <v>#REF!</v>
      </c>
      <c r="RH22" s="139" t="e">
        <f t="shared" si="8"/>
        <v>#REF!</v>
      </c>
      <c r="RI22" s="139" t="e">
        <f t="shared" si="8"/>
        <v>#REF!</v>
      </c>
      <c r="RJ22" s="139" t="e">
        <f t="shared" si="8"/>
        <v>#REF!</v>
      </c>
      <c r="RK22" s="139" t="e">
        <f t="shared" si="8"/>
        <v>#REF!</v>
      </c>
      <c r="RL22" s="139" t="e">
        <f t="shared" si="8"/>
        <v>#REF!</v>
      </c>
      <c r="RM22" s="139" t="e">
        <f t="shared" si="8"/>
        <v>#REF!</v>
      </c>
      <c r="RN22" s="139" t="e">
        <f t="shared" si="8"/>
        <v>#REF!</v>
      </c>
      <c r="RO22" s="139" t="e">
        <f t="shared" si="8"/>
        <v>#REF!</v>
      </c>
      <c r="RP22" s="139" t="e">
        <f t="shared" si="8"/>
        <v>#REF!</v>
      </c>
      <c r="RQ22" s="139" t="e">
        <f t="shared" si="8"/>
        <v>#REF!</v>
      </c>
      <c r="RR22" s="139" t="e">
        <f t="shared" si="8"/>
        <v>#REF!</v>
      </c>
      <c r="RS22" s="139" t="e">
        <f t="shared" si="8"/>
        <v>#REF!</v>
      </c>
      <c r="RT22" s="139" t="e">
        <f t="shared" si="8"/>
        <v>#REF!</v>
      </c>
      <c r="RU22" s="139" t="e">
        <f t="shared" si="8"/>
        <v>#REF!</v>
      </c>
      <c r="RV22" s="139" t="e">
        <f t="shared" si="8"/>
        <v>#REF!</v>
      </c>
      <c r="RW22" s="139" t="e">
        <f t="shared" si="8"/>
        <v>#REF!</v>
      </c>
      <c r="RX22" s="139" t="e">
        <f t="shared" si="8"/>
        <v>#REF!</v>
      </c>
      <c r="RY22" s="139" t="e">
        <f t="shared" si="8"/>
        <v>#REF!</v>
      </c>
      <c r="RZ22" s="139" t="e">
        <f t="shared" si="8"/>
        <v>#REF!</v>
      </c>
      <c r="SA22" s="139" t="e">
        <f t="shared" si="8"/>
        <v>#REF!</v>
      </c>
      <c r="SB22" s="139" t="e">
        <f t="shared" si="8"/>
        <v>#REF!</v>
      </c>
      <c r="SC22" s="139" t="e">
        <f t="shared" si="8"/>
        <v>#REF!</v>
      </c>
      <c r="SD22" s="139" t="e">
        <f t="shared" si="8"/>
        <v>#REF!</v>
      </c>
      <c r="SE22" s="139" t="e">
        <f t="shared" si="8"/>
        <v>#REF!</v>
      </c>
      <c r="SF22" s="139" t="e">
        <f t="shared" si="8"/>
        <v>#REF!</v>
      </c>
      <c r="SG22" s="139" t="e">
        <f t="shared" si="8"/>
        <v>#REF!</v>
      </c>
      <c r="SH22" s="139" t="e">
        <f t="shared" si="8"/>
        <v>#REF!</v>
      </c>
      <c r="SI22" s="139" t="e">
        <f t="shared" si="8"/>
        <v>#REF!</v>
      </c>
      <c r="SJ22" s="139" t="e">
        <f t="shared" si="8"/>
        <v>#REF!</v>
      </c>
      <c r="SK22" s="139" t="e">
        <f t="shared" si="8"/>
        <v>#REF!</v>
      </c>
      <c r="SL22" s="139" t="e">
        <f t="shared" si="8"/>
        <v>#REF!</v>
      </c>
      <c r="SM22" s="139" t="e">
        <f t="shared" si="8"/>
        <v>#REF!</v>
      </c>
      <c r="SN22" s="139" t="e">
        <f t="shared" si="8"/>
        <v>#REF!</v>
      </c>
      <c r="SO22" s="139" t="e">
        <f t="shared" si="8"/>
        <v>#REF!</v>
      </c>
      <c r="SP22" s="139" t="e">
        <f t="shared" si="8"/>
        <v>#REF!</v>
      </c>
      <c r="SQ22" s="139" t="e">
        <f t="shared" si="8"/>
        <v>#REF!</v>
      </c>
      <c r="SR22" s="139" t="e">
        <f t="shared" si="8"/>
        <v>#REF!</v>
      </c>
      <c r="SS22" s="139" t="e">
        <f t="shared" si="8"/>
        <v>#REF!</v>
      </c>
      <c r="ST22" s="139" t="e">
        <f t="shared" si="8"/>
        <v>#REF!</v>
      </c>
      <c r="SU22" s="139" t="e">
        <f t="shared" si="8"/>
        <v>#REF!</v>
      </c>
      <c r="SV22" s="139" t="e">
        <f t="shared" si="8"/>
        <v>#REF!</v>
      </c>
      <c r="SW22" s="139" t="e">
        <f t="shared" si="8"/>
        <v>#REF!</v>
      </c>
      <c r="SX22" s="139" t="e">
        <f t="shared" si="8"/>
        <v>#REF!</v>
      </c>
      <c r="SY22" s="139" t="e">
        <f t="shared" si="8"/>
        <v>#REF!</v>
      </c>
      <c r="SZ22" s="139" t="e">
        <f t="shared" si="8"/>
        <v>#REF!</v>
      </c>
      <c r="TA22" s="139" t="e">
        <f t="shared" si="8"/>
        <v>#REF!</v>
      </c>
      <c r="TB22" s="139" t="e">
        <f t="shared" si="8"/>
        <v>#REF!</v>
      </c>
      <c r="TC22" s="139" t="e">
        <f t="shared" si="8"/>
        <v>#REF!</v>
      </c>
      <c r="TD22" s="139" t="e">
        <f t="shared" si="8"/>
        <v>#REF!</v>
      </c>
      <c r="TE22" s="139" t="e">
        <f t="shared" si="8"/>
        <v>#REF!</v>
      </c>
      <c r="TF22" s="139" t="e">
        <f t="shared" si="8"/>
        <v>#REF!</v>
      </c>
      <c r="TG22" s="139" t="e">
        <f t="shared" si="8"/>
        <v>#REF!</v>
      </c>
      <c r="TH22" s="139" t="e">
        <f t="shared" si="8"/>
        <v>#REF!</v>
      </c>
      <c r="TI22" s="139" t="e">
        <f t="shared" si="8"/>
        <v>#REF!</v>
      </c>
      <c r="TJ22" s="139" t="e">
        <f t="shared" si="8"/>
        <v>#REF!</v>
      </c>
      <c r="TK22" s="139" t="e">
        <f t="shared" si="8"/>
        <v>#REF!</v>
      </c>
      <c r="TL22" s="139" t="e">
        <f t="shared" si="8"/>
        <v>#REF!</v>
      </c>
      <c r="TM22" s="139" t="e">
        <f t="shared" ref="TM22:VX22" si="9">TS22</f>
        <v>#REF!</v>
      </c>
      <c r="TN22" s="139" t="e">
        <f t="shared" si="9"/>
        <v>#REF!</v>
      </c>
      <c r="TO22" s="139" t="e">
        <f t="shared" si="9"/>
        <v>#REF!</v>
      </c>
      <c r="TP22" s="139" t="e">
        <f t="shared" si="9"/>
        <v>#REF!</v>
      </c>
      <c r="TQ22" s="139" t="e">
        <f t="shared" si="9"/>
        <v>#REF!</v>
      </c>
      <c r="TR22" s="139" t="e">
        <f t="shared" si="9"/>
        <v>#REF!</v>
      </c>
      <c r="TS22" s="139" t="e">
        <f t="shared" si="9"/>
        <v>#REF!</v>
      </c>
      <c r="TT22" s="139" t="e">
        <f t="shared" si="9"/>
        <v>#REF!</v>
      </c>
      <c r="TU22" s="139" t="e">
        <f t="shared" si="9"/>
        <v>#REF!</v>
      </c>
      <c r="TV22" s="139" t="e">
        <f t="shared" si="9"/>
        <v>#REF!</v>
      </c>
      <c r="TW22" s="139" t="e">
        <f t="shared" si="9"/>
        <v>#REF!</v>
      </c>
      <c r="TX22" s="139" t="e">
        <f t="shared" si="9"/>
        <v>#REF!</v>
      </c>
      <c r="TY22" s="139" t="e">
        <f t="shared" si="9"/>
        <v>#REF!</v>
      </c>
      <c r="TZ22" s="139" t="e">
        <f t="shared" si="9"/>
        <v>#REF!</v>
      </c>
      <c r="UA22" s="139" t="e">
        <f t="shared" si="9"/>
        <v>#REF!</v>
      </c>
      <c r="UB22" s="139" t="e">
        <f t="shared" si="9"/>
        <v>#REF!</v>
      </c>
      <c r="UC22" s="139" t="e">
        <f t="shared" si="9"/>
        <v>#REF!</v>
      </c>
      <c r="UD22" s="139" t="e">
        <f t="shared" si="9"/>
        <v>#REF!</v>
      </c>
      <c r="UE22" s="139" t="e">
        <f t="shared" si="9"/>
        <v>#REF!</v>
      </c>
      <c r="UF22" s="139" t="e">
        <f t="shared" si="9"/>
        <v>#REF!</v>
      </c>
      <c r="UG22" s="139" t="e">
        <f t="shared" si="9"/>
        <v>#REF!</v>
      </c>
      <c r="UH22" s="139" t="e">
        <f t="shared" si="9"/>
        <v>#REF!</v>
      </c>
      <c r="UI22" s="139" t="e">
        <f t="shared" si="9"/>
        <v>#REF!</v>
      </c>
      <c r="UJ22" s="139" t="e">
        <f t="shared" si="9"/>
        <v>#REF!</v>
      </c>
      <c r="UK22" s="139" t="e">
        <f t="shared" si="9"/>
        <v>#REF!</v>
      </c>
      <c r="UL22" s="139" t="e">
        <f t="shared" si="9"/>
        <v>#REF!</v>
      </c>
      <c r="UM22" s="139" t="e">
        <f t="shared" si="9"/>
        <v>#REF!</v>
      </c>
      <c r="UN22" s="139" t="e">
        <f t="shared" si="9"/>
        <v>#REF!</v>
      </c>
      <c r="UO22" s="139" t="e">
        <f t="shared" si="9"/>
        <v>#REF!</v>
      </c>
      <c r="UP22" s="139" t="e">
        <f t="shared" si="9"/>
        <v>#REF!</v>
      </c>
      <c r="UQ22" s="139" t="e">
        <f t="shared" si="9"/>
        <v>#REF!</v>
      </c>
      <c r="UR22" s="139" t="e">
        <f t="shared" si="9"/>
        <v>#REF!</v>
      </c>
      <c r="US22" s="139" t="e">
        <f t="shared" si="9"/>
        <v>#REF!</v>
      </c>
      <c r="UT22" s="139" t="e">
        <f t="shared" si="9"/>
        <v>#REF!</v>
      </c>
      <c r="UU22" s="139" t="e">
        <f t="shared" si="9"/>
        <v>#REF!</v>
      </c>
      <c r="UV22" s="139" t="e">
        <f t="shared" si="9"/>
        <v>#REF!</v>
      </c>
      <c r="UW22" s="139" t="e">
        <f t="shared" si="9"/>
        <v>#REF!</v>
      </c>
      <c r="UX22" s="139" t="e">
        <f t="shared" si="9"/>
        <v>#REF!</v>
      </c>
      <c r="UY22" s="139" t="e">
        <f t="shared" si="9"/>
        <v>#REF!</v>
      </c>
      <c r="UZ22" s="139" t="e">
        <f t="shared" si="9"/>
        <v>#REF!</v>
      </c>
      <c r="VA22" s="139" t="e">
        <f t="shared" si="9"/>
        <v>#REF!</v>
      </c>
      <c r="VB22" s="139" t="e">
        <f t="shared" si="9"/>
        <v>#REF!</v>
      </c>
      <c r="VC22" s="139" t="e">
        <f t="shared" si="9"/>
        <v>#REF!</v>
      </c>
      <c r="VD22" s="139" t="e">
        <f t="shared" si="9"/>
        <v>#REF!</v>
      </c>
      <c r="VE22" s="139" t="e">
        <f t="shared" si="9"/>
        <v>#REF!</v>
      </c>
      <c r="VF22" s="139" t="e">
        <f t="shared" si="9"/>
        <v>#REF!</v>
      </c>
      <c r="VG22" s="139" t="e">
        <f t="shared" si="9"/>
        <v>#REF!</v>
      </c>
      <c r="VH22" s="139" t="e">
        <f t="shared" si="9"/>
        <v>#REF!</v>
      </c>
      <c r="VI22" s="139" t="e">
        <f t="shared" si="9"/>
        <v>#REF!</v>
      </c>
      <c r="VJ22" s="139" t="e">
        <f t="shared" si="9"/>
        <v>#REF!</v>
      </c>
      <c r="VK22" s="139" t="e">
        <f t="shared" si="9"/>
        <v>#REF!</v>
      </c>
      <c r="VL22" s="139" t="e">
        <f t="shared" si="9"/>
        <v>#REF!</v>
      </c>
      <c r="VM22" s="139" t="e">
        <f t="shared" si="9"/>
        <v>#REF!</v>
      </c>
      <c r="VN22" s="139" t="e">
        <f t="shared" si="9"/>
        <v>#REF!</v>
      </c>
      <c r="VO22" s="139" t="e">
        <f t="shared" si="9"/>
        <v>#REF!</v>
      </c>
      <c r="VP22" s="139" t="e">
        <f t="shared" si="9"/>
        <v>#REF!</v>
      </c>
      <c r="VQ22" s="139" t="e">
        <f t="shared" si="9"/>
        <v>#REF!</v>
      </c>
      <c r="VR22" s="139" t="e">
        <f t="shared" si="9"/>
        <v>#REF!</v>
      </c>
      <c r="VS22" s="139" t="e">
        <f t="shared" si="9"/>
        <v>#REF!</v>
      </c>
      <c r="VT22" s="139" t="e">
        <f t="shared" si="9"/>
        <v>#REF!</v>
      </c>
      <c r="VU22" s="139" t="e">
        <f t="shared" si="9"/>
        <v>#REF!</v>
      </c>
      <c r="VV22" s="139" t="e">
        <f t="shared" si="9"/>
        <v>#REF!</v>
      </c>
      <c r="VW22" s="139" t="e">
        <f t="shared" si="9"/>
        <v>#REF!</v>
      </c>
      <c r="VX22" s="139" t="e">
        <f t="shared" si="9"/>
        <v>#REF!</v>
      </c>
      <c r="VY22" s="139" t="e">
        <f t="shared" ref="VY22:YJ22" si="10">WE22</f>
        <v>#REF!</v>
      </c>
      <c r="VZ22" s="139" t="e">
        <f t="shared" si="10"/>
        <v>#REF!</v>
      </c>
      <c r="WA22" s="139" t="e">
        <f t="shared" si="10"/>
        <v>#REF!</v>
      </c>
      <c r="WB22" s="139" t="e">
        <f t="shared" si="10"/>
        <v>#REF!</v>
      </c>
      <c r="WC22" s="139" t="e">
        <f t="shared" si="10"/>
        <v>#REF!</v>
      </c>
      <c r="WD22" s="139" t="e">
        <f t="shared" si="10"/>
        <v>#REF!</v>
      </c>
      <c r="WE22" s="139" t="e">
        <f t="shared" si="10"/>
        <v>#REF!</v>
      </c>
      <c r="WF22" s="139" t="e">
        <f t="shared" si="10"/>
        <v>#REF!</v>
      </c>
      <c r="WG22" s="139" t="e">
        <f t="shared" si="10"/>
        <v>#REF!</v>
      </c>
      <c r="WH22" s="139" t="e">
        <f t="shared" si="10"/>
        <v>#REF!</v>
      </c>
      <c r="WI22" s="139" t="e">
        <f t="shared" si="10"/>
        <v>#REF!</v>
      </c>
      <c r="WJ22" s="139" t="e">
        <f t="shared" si="10"/>
        <v>#REF!</v>
      </c>
      <c r="WK22" s="139" t="e">
        <f t="shared" si="10"/>
        <v>#REF!</v>
      </c>
      <c r="WL22" s="139" t="e">
        <f t="shared" si="10"/>
        <v>#REF!</v>
      </c>
      <c r="WM22" s="139" t="e">
        <f t="shared" si="10"/>
        <v>#REF!</v>
      </c>
      <c r="WN22" s="139" t="e">
        <f t="shared" si="10"/>
        <v>#REF!</v>
      </c>
      <c r="WO22" s="139" t="e">
        <f t="shared" si="10"/>
        <v>#REF!</v>
      </c>
      <c r="WP22" s="139" t="e">
        <f t="shared" si="10"/>
        <v>#REF!</v>
      </c>
      <c r="WQ22" s="139" t="e">
        <f t="shared" si="10"/>
        <v>#REF!</v>
      </c>
      <c r="WR22" s="139" t="e">
        <f t="shared" si="10"/>
        <v>#REF!</v>
      </c>
      <c r="WS22" s="139" t="e">
        <f t="shared" si="10"/>
        <v>#REF!</v>
      </c>
      <c r="WT22" s="139" t="e">
        <f t="shared" si="10"/>
        <v>#REF!</v>
      </c>
      <c r="WU22" s="139" t="e">
        <f t="shared" si="10"/>
        <v>#REF!</v>
      </c>
      <c r="WV22" s="139" t="e">
        <f t="shared" si="10"/>
        <v>#REF!</v>
      </c>
      <c r="WW22" s="139" t="e">
        <f t="shared" si="10"/>
        <v>#REF!</v>
      </c>
      <c r="WX22" s="139" t="e">
        <f t="shared" si="10"/>
        <v>#REF!</v>
      </c>
      <c r="WY22" s="139" t="e">
        <f t="shared" si="10"/>
        <v>#REF!</v>
      </c>
      <c r="WZ22" s="139" t="e">
        <f t="shared" si="10"/>
        <v>#REF!</v>
      </c>
      <c r="XA22" s="139" t="e">
        <f t="shared" si="10"/>
        <v>#REF!</v>
      </c>
      <c r="XB22" s="139" t="e">
        <f t="shared" si="10"/>
        <v>#REF!</v>
      </c>
      <c r="XC22" s="139" t="e">
        <f t="shared" si="10"/>
        <v>#REF!</v>
      </c>
      <c r="XD22" s="139" t="e">
        <f t="shared" si="10"/>
        <v>#REF!</v>
      </c>
      <c r="XE22" s="139" t="e">
        <f t="shared" si="10"/>
        <v>#REF!</v>
      </c>
      <c r="XF22" s="139" t="e">
        <f t="shared" si="10"/>
        <v>#REF!</v>
      </c>
      <c r="XG22" s="139" t="e">
        <f t="shared" si="10"/>
        <v>#REF!</v>
      </c>
      <c r="XH22" s="139" t="e">
        <f t="shared" si="10"/>
        <v>#REF!</v>
      </c>
      <c r="XI22" s="139" t="e">
        <f t="shared" si="10"/>
        <v>#REF!</v>
      </c>
      <c r="XJ22" s="139" t="e">
        <f t="shared" si="10"/>
        <v>#REF!</v>
      </c>
      <c r="XK22" s="139" t="e">
        <f t="shared" si="10"/>
        <v>#REF!</v>
      </c>
      <c r="XL22" s="139" t="e">
        <f t="shared" si="10"/>
        <v>#REF!</v>
      </c>
      <c r="XM22" s="139" t="e">
        <f t="shared" si="10"/>
        <v>#REF!</v>
      </c>
      <c r="XN22" s="139" t="e">
        <f t="shared" si="10"/>
        <v>#REF!</v>
      </c>
      <c r="XO22" s="139" t="e">
        <f t="shared" si="10"/>
        <v>#REF!</v>
      </c>
      <c r="XP22" s="139" t="e">
        <f t="shared" si="10"/>
        <v>#REF!</v>
      </c>
      <c r="XQ22" s="139" t="e">
        <f t="shared" si="10"/>
        <v>#REF!</v>
      </c>
      <c r="XR22" s="139" t="e">
        <f t="shared" si="10"/>
        <v>#REF!</v>
      </c>
      <c r="XS22" s="139" t="e">
        <f t="shared" si="10"/>
        <v>#REF!</v>
      </c>
      <c r="XT22" s="139" t="e">
        <f t="shared" si="10"/>
        <v>#REF!</v>
      </c>
      <c r="XU22" s="139" t="e">
        <f t="shared" si="10"/>
        <v>#REF!</v>
      </c>
      <c r="XV22" s="139" t="e">
        <f t="shared" si="10"/>
        <v>#REF!</v>
      </c>
      <c r="XW22" s="139" t="e">
        <f t="shared" si="10"/>
        <v>#REF!</v>
      </c>
      <c r="XX22" s="139" t="e">
        <f t="shared" si="10"/>
        <v>#REF!</v>
      </c>
      <c r="XY22" s="139" t="e">
        <f t="shared" si="10"/>
        <v>#REF!</v>
      </c>
      <c r="XZ22" s="139" t="e">
        <f t="shared" si="10"/>
        <v>#REF!</v>
      </c>
      <c r="YA22" s="139" t="e">
        <f t="shared" si="10"/>
        <v>#REF!</v>
      </c>
      <c r="YB22" s="139" t="e">
        <f t="shared" si="10"/>
        <v>#REF!</v>
      </c>
      <c r="YC22" s="139" t="e">
        <f t="shared" si="10"/>
        <v>#REF!</v>
      </c>
      <c r="YD22" s="139" t="e">
        <f t="shared" si="10"/>
        <v>#REF!</v>
      </c>
      <c r="YE22" s="139" t="e">
        <f t="shared" si="10"/>
        <v>#REF!</v>
      </c>
      <c r="YF22" s="139" t="e">
        <f t="shared" si="10"/>
        <v>#REF!</v>
      </c>
      <c r="YG22" s="139" t="e">
        <f t="shared" si="10"/>
        <v>#REF!</v>
      </c>
      <c r="YH22" s="139" t="e">
        <f t="shared" si="10"/>
        <v>#REF!</v>
      </c>
      <c r="YI22" s="139" t="e">
        <f t="shared" si="10"/>
        <v>#REF!</v>
      </c>
      <c r="YJ22" s="139" t="e">
        <f t="shared" si="10"/>
        <v>#REF!</v>
      </c>
      <c r="YK22" s="139" t="e">
        <f t="shared" ref="YK22:AAV22" si="11">YQ22</f>
        <v>#REF!</v>
      </c>
      <c r="YL22" s="139" t="e">
        <f t="shared" si="11"/>
        <v>#REF!</v>
      </c>
      <c r="YM22" s="139" t="e">
        <f t="shared" si="11"/>
        <v>#REF!</v>
      </c>
      <c r="YN22" s="139" t="e">
        <f t="shared" si="11"/>
        <v>#REF!</v>
      </c>
      <c r="YO22" s="139" t="e">
        <f t="shared" si="11"/>
        <v>#REF!</v>
      </c>
      <c r="YP22" s="139" t="e">
        <f t="shared" si="11"/>
        <v>#REF!</v>
      </c>
      <c r="YQ22" s="139" t="e">
        <f t="shared" si="11"/>
        <v>#REF!</v>
      </c>
      <c r="YR22" s="139" t="e">
        <f t="shared" si="11"/>
        <v>#REF!</v>
      </c>
      <c r="YS22" s="139" t="e">
        <f t="shared" si="11"/>
        <v>#REF!</v>
      </c>
      <c r="YT22" s="139" t="e">
        <f t="shared" si="11"/>
        <v>#REF!</v>
      </c>
      <c r="YU22" s="139" t="e">
        <f t="shared" si="11"/>
        <v>#REF!</v>
      </c>
      <c r="YV22" s="139" t="e">
        <f t="shared" si="11"/>
        <v>#REF!</v>
      </c>
      <c r="YW22" s="139" t="e">
        <f t="shared" si="11"/>
        <v>#REF!</v>
      </c>
      <c r="YX22" s="139" t="e">
        <f t="shared" si="11"/>
        <v>#REF!</v>
      </c>
      <c r="YY22" s="139" t="e">
        <f t="shared" si="11"/>
        <v>#REF!</v>
      </c>
      <c r="YZ22" s="139" t="e">
        <f t="shared" si="11"/>
        <v>#REF!</v>
      </c>
      <c r="ZA22" s="139" t="e">
        <f t="shared" si="11"/>
        <v>#REF!</v>
      </c>
      <c r="ZB22" s="139" t="e">
        <f t="shared" si="11"/>
        <v>#REF!</v>
      </c>
      <c r="ZC22" s="139" t="e">
        <f t="shared" si="11"/>
        <v>#REF!</v>
      </c>
      <c r="ZD22" s="139" t="e">
        <f t="shared" si="11"/>
        <v>#REF!</v>
      </c>
      <c r="ZE22" s="139" t="e">
        <f t="shared" si="11"/>
        <v>#REF!</v>
      </c>
      <c r="ZF22" s="139" t="e">
        <f t="shared" si="11"/>
        <v>#REF!</v>
      </c>
      <c r="ZG22" s="139" t="e">
        <f t="shared" si="11"/>
        <v>#REF!</v>
      </c>
      <c r="ZH22" s="139" t="e">
        <f t="shared" si="11"/>
        <v>#REF!</v>
      </c>
      <c r="ZI22" s="139" t="e">
        <f t="shared" si="11"/>
        <v>#REF!</v>
      </c>
      <c r="ZJ22" s="139" t="e">
        <f t="shared" si="11"/>
        <v>#REF!</v>
      </c>
      <c r="ZK22" s="139" t="e">
        <f t="shared" si="11"/>
        <v>#REF!</v>
      </c>
      <c r="ZL22" s="139" t="e">
        <f t="shared" si="11"/>
        <v>#REF!</v>
      </c>
      <c r="ZM22" s="139" t="e">
        <f t="shared" si="11"/>
        <v>#REF!</v>
      </c>
      <c r="ZN22" s="139" t="e">
        <f t="shared" si="11"/>
        <v>#REF!</v>
      </c>
      <c r="ZO22" s="139" t="e">
        <f t="shared" si="11"/>
        <v>#REF!</v>
      </c>
      <c r="ZP22" s="139" t="e">
        <f t="shared" si="11"/>
        <v>#REF!</v>
      </c>
      <c r="ZQ22" s="139" t="e">
        <f t="shared" si="11"/>
        <v>#REF!</v>
      </c>
      <c r="ZR22" s="139" t="e">
        <f t="shared" si="11"/>
        <v>#REF!</v>
      </c>
      <c r="ZS22" s="139" t="e">
        <f t="shared" si="11"/>
        <v>#REF!</v>
      </c>
      <c r="ZT22" s="139" t="e">
        <f t="shared" si="11"/>
        <v>#REF!</v>
      </c>
      <c r="ZU22" s="139" t="e">
        <f t="shared" si="11"/>
        <v>#REF!</v>
      </c>
      <c r="ZV22" s="139" t="e">
        <f t="shared" si="11"/>
        <v>#REF!</v>
      </c>
      <c r="ZW22" s="139" t="e">
        <f t="shared" si="11"/>
        <v>#REF!</v>
      </c>
      <c r="ZX22" s="139" t="e">
        <f t="shared" si="11"/>
        <v>#REF!</v>
      </c>
      <c r="ZY22" s="139" t="e">
        <f t="shared" si="11"/>
        <v>#REF!</v>
      </c>
      <c r="ZZ22" s="139" t="e">
        <f t="shared" si="11"/>
        <v>#REF!</v>
      </c>
      <c r="AAA22" s="139" t="e">
        <f t="shared" si="11"/>
        <v>#REF!</v>
      </c>
      <c r="AAB22" s="139" t="e">
        <f t="shared" si="11"/>
        <v>#REF!</v>
      </c>
      <c r="AAC22" s="139" t="e">
        <f t="shared" si="11"/>
        <v>#REF!</v>
      </c>
      <c r="AAD22" s="139" t="e">
        <f t="shared" si="11"/>
        <v>#REF!</v>
      </c>
      <c r="AAE22" s="139" t="e">
        <f t="shared" si="11"/>
        <v>#REF!</v>
      </c>
      <c r="AAF22" s="139" t="e">
        <f t="shared" si="11"/>
        <v>#REF!</v>
      </c>
      <c r="AAG22" s="139" t="e">
        <f t="shared" si="11"/>
        <v>#REF!</v>
      </c>
      <c r="AAH22" s="139" t="e">
        <f t="shared" si="11"/>
        <v>#REF!</v>
      </c>
      <c r="AAI22" s="139" t="e">
        <f t="shared" si="11"/>
        <v>#REF!</v>
      </c>
      <c r="AAJ22" s="139" t="e">
        <f t="shared" si="11"/>
        <v>#REF!</v>
      </c>
      <c r="AAK22" s="139" t="e">
        <f t="shared" si="11"/>
        <v>#REF!</v>
      </c>
      <c r="AAL22" s="139" t="e">
        <f t="shared" si="11"/>
        <v>#REF!</v>
      </c>
      <c r="AAM22" s="139" t="e">
        <f t="shared" si="11"/>
        <v>#REF!</v>
      </c>
      <c r="AAN22" s="139" t="e">
        <f t="shared" si="11"/>
        <v>#REF!</v>
      </c>
      <c r="AAO22" s="139" t="e">
        <f t="shared" si="11"/>
        <v>#REF!</v>
      </c>
      <c r="AAP22" s="139" t="e">
        <f t="shared" si="11"/>
        <v>#REF!</v>
      </c>
      <c r="AAQ22" s="139" t="e">
        <f t="shared" si="11"/>
        <v>#REF!</v>
      </c>
      <c r="AAR22" s="139" t="e">
        <f t="shared" si="11"/>
        <v>#REF!</v>
      </c>
      <c r="AAS22" s="139" t="e">
        <f t="shared" si="11"/>
        <v>#REF!</v>
      </c>
      <c r="AAT22" s="139" t="e">
        <f t="shared" si="11"/>
        <v>#REF!</v>
      </c>
      <c r="AAU22" s="139" t="e">
        <f t="shared" si="11"/>
        <v>#REF!</v>
      </c>
      <c r="AAV22" s="139" t="e">
        <f t="shared" si="11"/>
        <v>#REF!</v>
      </c>
      <c r="AAW22" s="139" t="e">
        <f t="shared" ref="AAW22:ADH22" si="12">ABC22</f>
        <v>#REF!</v>
      </c>
      <c r="AAX22" s="139" t="e">
        <f t="shared" si="12"/>
        <v>#REF!</v>
      </c>
      <c r="AAY22" s="139" t="e">
        <f t="shared" si="12"/>
        <v>#REF!</v>
      </c>
      <c r="AAZ22" s="139" t="e">
        <f t="shared" si="12"/>
        <v>#REF!</v>
      </c>
      <c r="ABA22" s="139" t="e">
        <f t="shared" si="12"/>
        <v>#REF!</v>
      </c>
      <c r="ABB22" s="139" t="e">
        <f t="shared" si="12"/>
        <v>#REF!</v>
      </c>
      <c r="ABC22" s="139" t="e">
        <f t="shared" si="12"/>
        <v>#REF!</v>
      </c>
      <c r="ABD22" s="139" t="e">
        <f t="shared" si="12"/>
        <v>#REF!</v>
      </c>
      <c r="ABE22" s="139" t="e">
        <f t="shared" si="12"/>
        <v>#REF!</v>
      </c>
      <c r="ABF22" s="139" t="e">
        <f t="shared" si="12"/>
        <v>#REF!</v>
      </c>
      <c r="ABG22" s="139" t="e">
        <f t="shared" si="12"/>
        <v>#REF!</v>
      </c>
      <c r="ABH22" s="139" t="e">
        <f t="shared" si="12"/>
        <v>#REF!</v>
      </c>
      <c r="ABI22" s="139" t="e">
        <f t="shared" si="12"/>
        <v>#REF!</v>
      </c>
      <c r="ABJ22" s="139" t="e">
        <f t="shared" si="12"/>
        <v>#REF!</v>
      </c>
      <c r="ABK22" s="139" t="e">
        <f t="shared" si="12"/>
        <v>#REF!</v>
      </c>
      <c r="ABL22" s="139" t="e">
        <f t="shared" si="12"/>
        <v>#REF!</v>
      </c>
      <c r="ABM22" s="139" t="e">
        <f t="shared" si="12"/>
        <v>#REF!</v>
      </c>
      <c r="ABN22" s="139" t="e">
        <f t="shared" si="12"/>
        <v>#REF!</v>
      </c>
      <c r="ABO22" s="139" t="e">
        <f t="shared" si="12"/>
        <v>#REF!</v>
      </c>
      <c r="ABP22" s="139" t="e">
        <f t="shared" si="12"/>
        <v>#REF!</v>
      </c>
      <c r="ABQ22" s="139" t="e">
        <f t="shared" si="12"/>
        <v>#REF!</v>
      </c>
      <c r="ABR22" s="139" t="e">
        <f t="shared" si="12"/>
        <v>#REF!</v>
      </c>
      <c r="ABS22" s="139" t="e">
        <f t="shared" si="12"/>
        <v>#REF!</v>
      </c>
      <c r="ABT22" s="139" t="e">
        <f t="shared" si="12"/>
        <v>#REF!</v>
      </c>
      <c r="ABU22" s="139" t="e">
        <f t="shared" si="12"/>
        <v>#REF!</v>
      </c>
      <c r="ABV22" s="139" t="e">
        <f t="shared" si="12"/>
        <v>#REF!</v>
      </c>
      <c r="ABW22" s="139" t="e">
        <f t="shared" si="12"/>
        <v>#REF!</v>
      </c>
      <c r="ABX22" s="139" t="e">
        <f t="shared" si="12"/>
        <v>#REF!</v>
      </c>
      <c r="ABY22" s="139" t="e">
        <f t="shared" si="12"/>
        <v>#REF!</v>
      </c>
      <c r="ABZ22" s="139" t="e">
        <f t="shared" si="12"/>
        <v>#REF!</v>
      </c>
      <c r="ACA22" s="139" t="e">
        <f t="shared" si="12"/>
        <v>#REF!</v>
      </c>
      <c r="ACB22" s="139" t="e">
        <f t="shared" si="12"/>
        <v>#REF!</v>
      </c>
      <c r="ACC22" s="139" t="e">
        <f t="shared" si="12"/>
        <v>#REF!</v>
      </c>
      <c r="ACD22" s="139" t="e">
        <f t="shared" si="12"/>
        <v>#REF!</v>
      </c>
      <c r="ACE22" s="139" t="e">
        <f t="shared" si="12"/>
        <v>#REF!</v>
      </c>
      <c r="ACF22" s="139" t="e">
        <f t="shared" si="12"/>
        <v>#REF!</v>
      </c>
      <c r="ACG22" s="139" t="e">
        <f t="shared" si="12"/>
        <v>#REF!</v>
      </c>
      <c r="ACH22" s="139" t="e">
        <f t="shared" si="12"/>
        <v>#REF!</v>
      </c>
      <c r="ACI22" s="139" t="e">
        <f t="shared" si="12"/>
        <v>#REF!</v>
      </c>
      <c r="ACJ22" s="139" t="e">
        <f t="shared" si="12"/>
        <v>#REF!</v>
      </c>
      <c r="ACK22" s="139" t="e">
        <f t="shared" si="12"/>
        <v>#REF!</v>
      </c>
      <c r="ACL22" s="139" t="e">
        <f t="shared" si="12"/>
        <v>#REF!</v>
      </c>
      <c r="ACM22" s="139" t="e">
        <f t="shared" si="12"/>
        <v>#REF!</v>
      </c>
      <c r="ACN22" s="139" t="e">
        <f t="shared" si="12"/>
        <v>#REF!</v>
      </c>
      <c r="ACO22" s="139" t="e">
        <f t="shared" si="12"/>
        <v>#REF!</v>
      </c>
      <c r="ACP22" s="139" t="e">
        <f t="shared" si="12"/>
        <v>#REF!</v>
      </c>
      <c r="ACQ22" s="139" t="e">
        <f t="shared" si="12"/>
        <v>#REF!</v>
      </c>
      <c r="ACR22" s="139" t="e">
        <f t="shared" si="12"/>
        <v>#REF!</v>
      </c>
      <c r="ACS22" s="139" t="e">
        <f t="shared" si="12"/>
        <v>#REF!</v>
      </c>
      <c r="ACT22" s="139" t="e">
        <f t="shared" si="12"/>
        <v>#REF!</v>
      </c>
      <c r="ACU22" s="139" t="e">
        <f t="shared" si="12"/>
        <v>#REF!</v>
      </c>
      <c r="ACV22" s="139" t="e">
        <f t="shared" si="12"/>
        <v>#REF!</v>
      </c>
      <c r="ACW22" s="139" t="e">
        <f t="shared" si="12"/>
        <v>#REF!</v>
      </c>
      <c r="ACX22" s="139" t="e">
        <f t="shared" si="12"/>
        <v>#REF!</v>
      </c>
      <c r="ACY22" s="139" t="e">
        <f t="shared" si="12"/>
        <v>#REF!</v>
      </c>
      <c r="ACZ22" s="139" t="e">
        <f t="shared" si="12"/>
        <v>#REF!</v>
      </c>
      <c r="ADA22" s="139" t="e">
        <f t="shared" si="12"/>
        <v>#REF!</v>
      </c>
      <c r="ADB22" s="139" t="e">
        <f t="shared" si="12"/>
        <v>#REF!</v>
      </c>
      <c r="ADC22" s="139" t="e">
        <f t="shared" si="12"/>
        <v>#REF!</v>
      </c>
      <c r="ADD22" s="139" t="e">
        <f t="shared" si="12"/>
        <v>#REF!</v>
      </c>
      <c r="ADE22" s="139" t="e">
        <f t="shared" si="12"/>
        <v>#REF!</v>
      </c>
      <c r="ADF22" s="139" t="e">
        <f t="shared" si="12"/>
        <v>#REF!</v>
      </c>
      <c r="ADG22" s="139" t="e">
        <f t="shared" si="12"/>
        <v>#REF!</v>
      </c>
      <c r="ADH22" s="139" t="e">
        <f t="shared" si="12"/>
        <v>#REF!</v>
      </c>
      <c r="ADI22" s="139" t="e">
        <f t="shared" ref="ADI22:AFT22" si="13">ADO22</f>
        <v>#REF!</v>
      </c>
      <c r="ADJ22" s="139" t="e">
        <f t="shared" si="13"/>
        <v>#REF!</v>
      </c>
      <c r="ADK22" s="139" t="e">
        <f t="shared" si="13"/>
        <v>#REF!</v>
      </c>
      <c r="ADL22" s="139" t="e">
        <f t="shared" si="13"/>
        <v>#REF!</v>
      </c>
      <c r="ADM22" s="139" t="e">
        <f t="shared" si="13"/>
        <v>#REF!</v>
      </c>
      <c r="ADN22" s="139" t="e">
        <f t="shared" si="13"/>
        <v>#REF!</v>
      </c>
      <c r="ADO22" s="139" t="e">
        <f t="shared" si="13"/>
        <v>#REF!</v>
      </c>
      <c r="ADP22" s="139" t="e">
        <f t="shared" si="13"/>
        <v>#REF!</v>
      </c>
      <c r="ADQ22" s="139" t="e">
        <f t="shared" si="13"/>
        <v>#REF!</v>
      </c>
      <c r="ADR22" s="139" t="e">
        <f t="shared" si="13"/>
        <v>#REF!</v>
      </c>
      <c r="ADS22" s="139" t="e">
        <f t="shared" si="13"/>
        <v>#REF!</v>
      </c>
      <c r="ADT22" s="139" t="e">
        <f t="shared" si="13"/>
        <v>#REF!</v>
      </c>
      <c r="ADU22" s="139" t="e">
        <f t="shared" si="13"/>
        <v>#REF!</v>
      </c>
      <c r="ADV22" s="139" t="e">
        <f t="shared" si="13"/>
        <v>#REF!</v>
      </c>
      <c r="ADW22" s="139" t="e">
        <f t="shared" si="13"/>
        <v>#REF!</v>
      </c>
      <c r="ADX22" s="139" t="e">
        <f t="shared" si="13"/>
        <v>#REF!</v>
      </c>
      <c r="ADY22" s="139" t="e">
        <f t="shared" si="13"/>
        <v>#REF!</v>
      </c>
      <c r="ADZ22" s="139" t="e">
        <f t="shared" si="13"/>
        <v>#REF!</v>
      </c>
      <c r="AEA22" s="139" t="e">
        <f t="shared" si="13"/>
        <v>#REF!</v>
      </c>
      <c r="AEB22" s="139" t="e">
        <f t="shared" si="13"/>
        <v>#REF!</v>
      </c>
      <c r="AEC22" s="139" t="e">
        <f t="shared" si="13"/>
        <v>#REF!</v>
      </c>
      <c r="AED22" s="139" t="e">
        <f t="shared" si="13"/>
        <v>#REF!</v>
      </c>
      <c r="AEE22" s="139" t="e">
        <f t="shared" si="13"/>
        <v>#REF!</v>
      </c>
      <c r="AEF22" s="139" t="e">
        <f t="shared" si="13"/>
        <v>#REF!</v>
      </c>
      <c r="AEG22" s="139" t="e">
        <f t="shared" si="13"/>
        <v>#REF!</v>
      </c>
      <c r="AEH22" s="139" t="e">
        <f t="shared" si="13"/>
        <v>#REF!</v>
      </c>
      <c r="AEI22" s="139" t="e">
        <f t="shared" si="13"/>
        <v>#REF!</v>
      </c>
      <c r="AEJ22" s="139" t="e">
        <f t="shared" si="13"/>
        <v>#REF!</v>
      </c>
      <c r="AEK22" s="139" t="e">
        <f t="shared" si="13"/>
        <v>#REF!</v>
      </c>
      <c r="AEL22" s="139" t="e">
        <f t="shared" si="13"/>
        <v>#REF!</v>
      </c>
      <c r="AEM22" s="139" t="e">
        <f t="shared" si="13"/>
        <v>#REF!</v>
      </c>
      <c r="AEN22" s="139" t="e">
        <f t="shared" si="13"/>
        <v>#REF!</v>
      </c>
      <c r="AEO22" s="139" t="e">
        <f t="shared" si="13"/>
        <v>#REF!</v>
      </c>
      <c r="AEP22" s="139" t="e">
        <f t="shared" si="13"/>
        <v>#REF!</v>
      </c>
      <c r="AEQ22" s="139" t="e">
        <f t="shared" si="13"/>
        <v>#REF!</v>
      </c>
      <c r="AER22" s="139" t="e">
        <f t="shared" si="13"/>
        <v>#REF!</v>
      </c>
      <c r="AES22" s="139" t="e">
        <f t="shared" si="13"/>
        <v>#REF!</v>
      </c>
      <c r="AET22" s="139" t="e">
        <f t="shared" si="13"/>
        <v>#REF!</v>
      </c>
      <c r="AEU22" s="139" t="e">
        <f t="shared" si="13"/>
        <v>#REF!</v>
      </c>
      <c r="AEV22" s="139" t="e">
        <f t="shared" si="13"/>
        <v>#REF!</v>
      </c>
      <c r="AEW22" s="139" t="e">
        <f t="shared" si="13"/>
        <v>#REF!</v>
      </c>
      <c r="AEX22" s="139" t="e">
        <f t="shared" si="13"/>
        <v>#REF!</v>
      </c>
      <c r="AEY22" s="139" t="e">
        <f t="shared" si="13"/>
        <v>#REF!</v>
      </c>
      <c r="AEZ22" s="139" t="e">
        <f t="shared" si="13"/>
        <v>#REF!</v>
      </c>
      <c r="AFA22" s="139" t="e">
        <f t="shared" si="13"/>
        <v>#REF!</v>
      </c>
      <c r="AFB22" s="139" t="e">
        <f t="shared" si="13"/>
        <v>#REF!</v>
      </c>
      <c r="AFC22" s="139" t="e">
        <f t="shared" si="13"/>
        <v>#REF!</v>
      </c>
      <c r="AFD22" s="139" t="e">
        <f t="shared" si="13"/>
        <v>#REF!</v>
      </c>
      <c r="AFE22" s="139" t="e">
        <f t="shared" si="13"/>
        <v>#REF!</v>
      </c>
      <c r="AFF22" s="139" t="e">
        <f t="shared" si="13"/>
        <v>#REF!</v>
      </c>
      <c r="AFG22" s="139" t="e">
        <f t="shared" si="13"/>
        <v>#REF!</v>
      </c>
      <c r="AFH22" s="139" t="e">
        <f t="shared" si="13"/>
        <v>#REF!</v>
      </c>
      <c r="AFI22" s="139" t="e">
        <f t="shared" si="13"/>
        <v>#REF!</v>
      </c>
      <c r="AFJ22" s="139" t="e">
        <f t="shared" si="13"/>
        <v>#REF!</v>
      </c>
      <c r="AFK22" s="139" t="e">
        <f t="shared" si="13"/>
        <v>#REF!</v>
      </c>
      <c r="AFL22" s="139" t="e">
        <f t="shared" si="13"/>
        <v>#REF!</v>
      </c>
      <c r="AFM22" s="139" t="e">
        <f t="shared" si="13"/>
        <v>#REF!</v>
      </c>
      <c r="AFN22" s="139" t="e">
        <f t="shared" si="13"/>
        <v>#REF!</v>
      </c>
      <c r="AFO22" s="139" t="e">
        <f t="shared" si="13"/>
        <v>#REF!</v>
      </c>
      <c r="AFP22" s="139" t="e">
        <f t="shared" si="13"/>
        <v>#REF!</v>
      </c>
      <c r="AFQ22" s="139" t="e">
        <f t="shared" si="13"/>
        <v>#REF!</v>
      </c>
      <c r="AFR22" s="139" t="e">
        <f t="shared" si="13"/>
        <v>#REF!</v>
      </c>
      <c r="AFS22" s="139" t="e">
        <f t="shared" si="13"/>
        <v>#REF!</v>
      </c>
      <c r="AFT22" s="139" t="e">
        <f t="shared" si="13"/>
        <v>#REF!</v>
      </c>
      <c r="AFU22" s="139" t="e">
        <f t="shared" ref="AFU22:AIF22" si="14">AGA22</f>
        <v>#REF!</v>
      </c>
      <c r="AFV22" s="139" t="e">
        <f t="shared" si="14"/>
        <v>#REF!</v>
      </c>
      <c r="AFW22" s="139" t="e">
        <f t="shared" si="14"/>
        <v>#REF!</v>
      </c>
      <c r="AFX22" s="139" t="e">
        <f t="shared" si="14"/>
        <v>#REF!</v>
      </c>
      <c r="AFY22" s="139" t="e">
        <f t="shared" si="14"/>
        <v>#REF!</v>
      </c>
      <c r="AFZ22" s="139" t="e">
        <f t="shared" si="14"/>
        <v>#REF!</v>
      </c>
      <c r="AGA22" s="139" t="e">
        <f t="shared" si="14"/>
        <v>#REF!</v>
      </c>
      <c r="AGB22" s="139" t="e">
        <f t="shared" si="14"/>
        <v>#REF!</v>
      </c>
      <c r="AGC22" s="139" t="e">
        <f t="shared" si="14"/>
        <v>#REF!</v>
      </c>
      <c r="AGD22" s="139" t="e">
        <f t="shared" si="14"/>
        <v>#REF!</v>
      </c>
      <c r="AGE22" s="139" t="e">
        <f t="shared" si="14"/>
        <v>#REF!</v>
      </c>
      <c r="AGF22" s="139" t="e">
        <f t="shared" si="14"/>
        <v>#REF!</v>
      </c>
      <c r="AGG22" s="139" t="e">
        <f t="shared" si="14"/>
        <v>#REF!</v>
      </c>
      <c r="AGH22" s="139" t="e">
        <f t="shared" si="14"/>
        <v>#REF!</v>
      </c>
      <c r="AGI22" s="139" t="e">
        <f t="shared" si="14"/>
        <v>#REF!</v>
      </c>
      <c r="AGJ22" s="139" t="e">
        <f t="shared" si="14"/>
        <v>#REF!</v>
      </c>
      <c r="AGK22" s="139" t="e">
        <f t="shared" si="14"/>
        <v>#REF!</v>
      </c>
      <c r="AGL22" s="139" t="e">
        <f t="shared" si="14"/>
        <v>#REF!</v>
      </c>
      <c r="AGM22" s="139" t="e">
        <f t="shared" si="14"/>
        <v>#REF!</v>
      </c>
      <c r="AGN22" s="139" t="e">
        <f t="shared" si="14"/>
        <v>#REF!</v>
      </c>
      <c r="AGO22" s="139" t="e">
        <f t="shared" si="14"/>
        <v>#REF!</v>
      </c>
      <c r="AGP22" s="139" t="e">
        <f t="shared" si="14"/>
        <v>#REF!</v>
      </c>
      <c r="AGQ22" s="139" t="e">
        <f t="shared" si="14"/>
        <v>#REF!</v>
      </c>
      <c r="AGR22" s="139" t="e">
        <f t="shared" si="14"/>
        <v>#REF!</v>
      </c>
      <c r="AGS22" s="139" t="e">
        <f t="shared" si="14"/>
        <v>#REF!</v>
      </c>
      <c r="AGT22" s="139" t="e">
        <f t="shared" si="14"/>
        <v>#REF!</v>
      </c>
      <c r="AGU22" s="139" t="e">
        <f t="shared" si="14"/>
        <v>#REF!</v>
      </c>
      <c r="AGV22" s="139" t="e">
        <f t="shared" si="14"/>
        <v>#REF!</v>
      </c>
      <c r="AGW22" s="139" t="e">
        <f t="shared" si="14"/>
        <v>#REF!</v>
      </c>
      <c r="AGX22" s="139" t="e">
        <f t="shared" si="14"/>
        <v>#REF!</v>
      </c>
      <c r="AGY22" s="139" t="e">
        <f t="shared" si="14"/>
        <v>#REF!</v>
      </c>
      <c r="AGZ22" s="139" t="e">
        <f t="shared" si="14"/>
        <v>#REF!</v>
      </c>
      <c r="AHA22" s="139" t="e">
        <f t="shared" si="14"/>
        <v>#REF!</v>
      </c>
      <c r="AHB22" s="139" t="e">
        <f t="shared" si="14"/>
        <v>#REF!</v>
      </c>
      <c r="AHC22" s="139" t="e">
        <f t="shared" si="14"/>
        <v>#REF!</v>
      </c>
      <c r="AHD22" s="139" t="e">
        <f t="shared" si="14"/>
        <v>#REF!</v>
      </c>
      <c r="AHE22" s="139" t="e">
        <f t="shared" si="14"/>
        <v>#REF!</v>
      </c>
      <c r="AHF22" s="139" t="e">
        <f t="shared" si="14"/>
        <v>#REF!</v>
      </c>
      <c r="AHG22" s="139" t="e">
        <f t="shared" si="14"/>
        <v>#REF!</v>
      </c>
      <c r="AHH22" s="139" t="e">
        <f t="shared" si="14"/>
        <v>#REF!</v>
      </c>
      <c r="AHI22" s="139" t="e">
        <f t="shared" si="14"/>
        <v>#REF!</v>
      </c>
      <c r="AHJ22" s="139" t="e">
        <f t="shared" si="14"/>
        <v>#REF!</v>
      </c>
      <c r="AHK22" s="139" t="e">
        <f t="shared" si="14"/>
        <v>#REF!</v>
      </c>
      <c r="AHL22" s="139" t="e">
        <f t="shared" si="14"/>
        <v>#REF!</v>
      </c>
      <c r="AHM22" s="139" t="e">
        <f t="shared" si="14"/>
        <v>#REF!</v>
      </c>
      <c r="AHN22" s="139" t="e">
        <f t="shared" si="14"/>
        <v>#REF!</v>
      </c>
      <c r="AHO22" s="139" t="e">
        <f t="shared" si="14"/>
        <v>#REF!</v>
      </c>
      <c r="AHP22" s="139" t="e">
        <f t="shared" si="14"/>
        <v>#REF!</v>
      </c>
      <c r="AHQ22" s="139" t="e">
        <f t="shared" si="14"/>
        <v>#REF!</v>
      </c>
      <c r="AHR22" s="139" t="e">
        <f t="shared" si="14"/>
        <v>#REF!</v>
      </c>
      <c r="AHS22" s="139" t="e">
        <f t="shared" si="14"/>
        <v>#REF!</v>
      </c>
      <c r="AHT22" s="139" t="e">
        <f t="shared" si="14"/>
        <v>#REF!</v>
      </c>
      <c r="AHU22" s="139" t="e">
        <f t="shared" si="14"/>
        <v>#REF!</v>
      </c>
      <c r="AHV22" s="139" t="e">
        <f t="shared" si="14"/>
        <v>#REF!</v>
      </c>
      <c r="AHW22" s="139" t="e">
        <f t="shared" si="14"/>
        <v>#REF!</v>
      </c>
      <c r="AHX22" s="139" t="e">
        <f t="shared" si="14"/>
        <v>#REF!</v>
      </c>
      <c r="AHY22" s="139" t="e">
        <f t="shared" si="14"/>
        <v>#REF!</v>
      </c>
      <c r="AHZ22" s="139" t="e">
        <f t="shared" si="14"/>
        <v>#REF!</v>
      </c>
      <c r="AIA22" s="139" t="e">
        <f t="shared" si="14"/>
        <v>#REF!</v>
      </c>
      <c r="AIB22" s="139" t="e">
        <f t="shared" si="14"/>
        <v>#REF!</v>
      </c>
      <c r="AIC22" s="139" t="e">
        <f t="shared" si="14"/>
        <v>#REF!</v>
      </c>
      <c r="AID22" s="139" t="e">
        <f t="shared" si="14"/>
        <v>#REF!</v>
      </c>
      <c r="AIE22" s="139" t="e">
        <f t="shared" si="14"/>
        <v>#REF!</v>
      </c>
      <c r="AIF22" s="139" t="e">
        <f t="shared" si="14"/>
        <v>#REF!</v>
      </c>
      <c r="AIG22" s="139" t="e">
        <f t="shared" ref="AIG22:AKR22" si="15">AIM22</f>
        <v>#REF!</v>
      </c>
      <c r="AIH22" s="139" t="e">
        <f t="shared" si="15"/>
        <v>#REF!</v>
      </c>
      <c r="AII22" s="139" t="e">
        <f t="shared" si="15"/>
        <v>#REF!</v>
      </c>
      <c r="AIJ22" s="139" t="e">
        <f t="shared" si="15"/>
        <v>#REF!</v>
      </c>
      <c r="AIK22" s="139" t="e">
        <f t="shared" si="15"/>
        <v>#REF!</v>
      </c>
      <c r="AIL22" s="139" t="e">
        <f t="shared" si="15"/>
        <v>#REF!</v>
      </c>
      <c r="AIM22" s="139" t="e">
        <f t="shared" si="15"/>
        <v>#REF!</v>
      </c>
      <c r="AIN22" s="139" t="e">
        <f t="shared" si="15"/>
        <v>#REF!</v>
      </c>
      <c r="AIO22" s="139" t="e">
        <f t="shared" si="15"/>
        <v>#REF!</v>
      </c>
      <c r="AIP22" s="139" t="e">
        <f t="shared" si="15"/>
        <v>#REF!</v>
      </c>
      <c r="AIQ22" s="139" t="e">
        <f t="shared" si="15"/>
        <v>#REF!</v>
      </c>
      <c r="AIR22" s="139" t="e">
        <f t="shared" si="15"/>
        <v>#REF!</v>
      </c>
      <c r="AIS22" s="139" t="e">
        <f t="shared" si="15"/>
        <v>#REF!</v>
      </c>
      <c r="AIT22" s="139" t="e">
        <f t="shared" si="15"/>
        <v>#REF!</v>
      </c>
      <c r="AIU22" s="139" t="e">
        <f t="shared" si="15"/>
        <v>#REF!</v>
      </c>
      <c r="AIV22" s="139" t="e">
        <f t="shared" si="15"/>
        <v>#REF!</v>
      </c>
      <c r="AIW22" s="139" t="e">
        <f t="shared" si="15"/>
        <v>#REF!</v>
      </c>
      <c r="AIX22" s="139" t="e">
        <f t="shared" si="15"/>
        <v>#REF!</v>
      </c>
      <c r="AIY22" s="139" t="e">
        <f t="shared" si="15"/>
        <v>#REF!</v>
      </c>
      <c r="AIZ22" s="139" t="e">
        <f t="shared" si="15"/>
        <v>#REF!</v>
      </c>
      <c r="AJA22" s="139" t="e">
        <f t="shared" si="15"/>
        <v>#REF!</v>
      </c>
      <c r="AJB22" s="139" t="e">
        <f t="shared" si="15"/>
        <v>#REF!</v>
      </c>
      <c r="AJC22" s="139" t="e">
        <f t="shared" si="15"/>
        <v>#REF!</v>
      </c>
      <c r="AJD22" s="139" t="e">
        <f t="shared" si="15"/>
        <v>#REF!</v>
      </c>
      <c r="AJE22" s="139" t="e">
        <f t="shared" si="15"/>
        <v>#REF!</v>
      </c>
      <c r="AJF22" s="139" t="e">
        <f t="shared" si="15"/>
        <v>#REF!</v>
      </c>
      <c r="AJG22" s="139" t="e">
        <f t="shared" si="15"/>
        <v>#REF!</v>
      </c>
      <c r="AJH22" s="139" t="e">
        <f t="shared" si="15"/>
        <v>#REF!</v>
      </c>
      <c r="AJI22" s="139" t="e">
        <f t="shared" si="15"/>
        <v>#REF!</v>
      </c>
      <c r="AJJ22" s="139" t="e">
        <f t="shared" si="15"/>
        <v>#REF!</v>
      </c>
      <c r="AJK22" s="139" t="e">
        <f t="shared" si="15"/>
        <v>#REF!</v>
      </c>
      <c r="AJL22" s="139" t="e">
        <f t="shared" si="15"/>
        <v>#REF!</v>
      </c>
      <c r="AJM22" s="139" t="e">
        <f t="shared" si="15"/>
        <v>#REF!</v>
      </c>
      <c r="AJN22" s="139" t="e">
        <f t="shared" si="15"/>
        <v>#REF!</v>
      </c>
      <c r="AJO22" s="139" t="e">
        <f t="shared" si="15"/>
        <v>#REF!</v>
      </c>
      <c r="AJP22" s="139" t="e">
        <f t="shared" si="15"/>
        <v>#REF!</v>
      </c>
      <c r="AJQ22" s="139" t="e">
        <f t="shared" si="15"/>
        <v>#REF!</v>
      </c>
      <c r="AJR22" s="139" t="e">
        <f t="shared" si="15"/>
        <v>#REF!</v>
      </c>
      <c r="AJS22" s="139" t="e">
        <f t="shared" si="15"/>
        <v>#REF!</v>
      </c>
      <c r="AJT22" s="139" t="e">
        <f t="shared" si="15"/>
        <v>#REF!</v>
      </c>
      <c r="AJU22" s="139" t="e">
        <f t="shared" si="15"/>
        <v>#REF!</v>
      </c>
      <c r="AJV22" s="139" t="e">
        <f t="shared" si="15"/>
        <v>#REF!</v>
      </c>
      <c r="AJW22" s="139" t="e">
        <f t="shared" si="15"/>
        <v>#REF!</v>
      </c>
      <c r="AJX22" s="139" t="e">
        <f t="shared" si="15"/>
        <v>#REF!</v>
      </c>
      <c r="AJY22" s="139" t="e">
        <f t="shared" si="15"/>
        <v>#REF!</v>
      </c>
      <c r="AJZ22" s="139" t="e">
        <f t="shared" si="15"/>
        <v>#REF!</v>
      </c>
      <c r="AKA22" s="139" t="e">
        <f t="shared" si="15"/>
        <v>#REF!</v>
      </c>
      <c r="AKB22" s="139" t="e">
        <f t="shared" si="15"/>
        <v>#REF!</v>
      </c>
      <c r="AKC22" s="139" t="e">
        <f t="shared" si="15"/>
        <v>#REF!</v>
      </c>
      <c r="AKD22" s="139" t="e">
        <f t="shared" si="15"/>
        <v>#REF!</v>
      </c>
      <c r="AKE22" s="139" t="e">
        <f t="shared" si="15"/>
        <v>#REF!</v>
      </c>
      <c r="AKF22" s="139" t="e">
        <f t="shared" si="15"/>
        <v>#REF!</v>
      </c>
      <c r="AKG22" s="139" t="e">
        <f t="shared" si="15"/>
        <v>#REF!</v>
      </c>
      <c r="AKH22" s="139" t="e">
        <f t="shared" si="15"/>
        <v>#REF!</v>
      </c>
      <c r="AKI22" s="139" t="e">
        <f t="shared" si="15"/>
        <v>#REF!</v>
      </c>
      <c r="AKJ22" s="139" t="e">
        <f t="shared" si="15"/>
        <v>#REF!</v>
      </c>
      <c r="AKK22" s="139" t="e">
        <f t="shared" si="15"/>
        <v>#REF!</v>
      </c>
      <c r="AKL22" s="139" t="e">
        <f t="shared" si="15"/>
        <v>#REF!</v>
      </c>
      <c r="AKM22" s="139" t="e">
        <f t="shared" si="15"/>
        <v>#REF!</v>
      </c>
      <c r="AKN22" s="139" t="e">
        <f t="shared" si="15"/>
        <v>#REF!</v>
      </c>
      <c r="AKO22" s="139" t="e">
        <f t="shared" si="15"/>
        <v>#REF!</v>
      </c>
      <c r="AKP22" s="139" t="e">
        <f t="shared" si="15"/>
        <v>#REF!</v>
      </c>
      <c r="AKQ22" s="139" t="e">
        <f t="shared" si="15"/>
        <v>#REF!</v>
      </c>
      <c r="AKR22" s="139" t="e">
        <f t="shared" si="15"/>
        <v>#REF!</v>
      </c>
      <c r="AKS22" s="139" t="e">
        <f t="shared" ref="AKS22:AND22" si="16">AKY22</f>
        <v>#REF!</v>
      </c>
      <c r="AKT22" s="139" t="e">
        <f t="shared" si="16"/>
        <v>#REF!</v>
      </c>
      <c r="AKU22" s="139" t="e">
        <f t="shared" si="16"/>
        <v>#REF!</v>
      </c>
      <c r="AKV22" s="139" t="e">
        <f t="shared" si="16"/>
        <v>#REF!</v>
      </c>
      <c r="AKW22" s="139" t="e">
        <f t="shared" si="16"/>
        <v>#REF!</v>
      </c>
      <c r="AKX22" s="139" t="e">
        <f t="shared" si="16"/>
        <v>#REF!</v>
      </c>
      <c r="AKY22" s="139" t="e">
        <f t="shared" si="16"/>
        <v>#REF!</v>
      </c>
      <c r="AKZ22" s="139" t="e">
        <f t="shared" si="16"/>
        <v>#REF!</v>
      </c>
      <c r="ALA22" s="139" t="e">
        <f t="shared" si="16"/>
        <v>#REF!</v>
      </c>
      <c r="ALB22" s="139" t="e">
        <f t="shared" si="16"/>
        <v>#REF!</v>
      </c>
      <c r="ALC22" s="139" t="e">
        <f t="shared" si="16"/>
        <v>#REF!</v>
      </c>
      <c r="ALD22" s="139" t="e">
        <f t="shared" si="16"/>
        <v>#REF!</v>
      </c>
      <c r="ALE22" s="139" t="e">
        <f t="shared" si="16"/>
        <v>#REF!</v>
      </c>
      <c r="ALF22" s="139" t="e">
        <f t="shared" si="16"/>
        <v>#REF!</v>
      </c>
      <c r="ALG22" s="139" t="e">
        <f t="shared" si="16"/>
        <v>#REF!</v>
      </c>
      <c r="ALH22" s="139" t="e">
        <f t="shared" si="16"/>
        <v>#REF!</v>
      </c>
      <c r="ALI22" s="139" t="e">
        <f t="shared" si="16"/>
        <v>#REF!</v>
      </c>
      <c r="ALJ22" s="139" t="e">
        <f t="shared" si="16"/>
        <v>#REF!</v>
      </c>
      <c r="ALK22" s="139" t="e">
        <f t="shared" si="16"/>
        <v>#REF!</v>
      </c>
      <c r="ALL22" s="139" t="e">
        <f t="shared" si="16"/>
        <v>#REF!</v>
      </c>
      <c r="ALM22" s="139" t="e">
        <f t="shared" si="16"/>
        <v>#REF!</v>
      </c>
      <c r="ALN22" s="139" t="e">
        <f t="shared" si="16"/>
        <v>#REF!</v>
      </c>
      <c r="ALO22" s="139" t="e">
        <f t="shared" si="16"/>
        <v>#REF!</v>
      </c>
      <c r="ALP22" s="139" t="e">
        <f t="shared" si="16"/>
        <v>#REF!</v>
      </c>
      <c r="ALQ22" s="139" t="e">
        <f t="shared" si="16"/>
        <v>#REF!</v>
      </c>
      <c r="ALR22" s="139" t="e">
        <f t="shared" si="16"/>
        <v>#REF!</v>
      </c>
      <c r="ALS22" s="139" t="e">
        <f t="shared" si="16"/>
        <v>#REF!</v>
      </c>
      <c r="ALT22" s="139" t="e">
        <f t="shared" si="16"/>
        <v>#REF!</v>
      </c>
      <c r="ALU22" s="139" t="e">
        <f t="shared" si="16"/>
        <v>#REF!</v>
      </c>
      <c r="ALV22" s="139" t="e">
        <f t="shared" si="16"/>
        <v>#REF!</v>
      </c>
      <c r="ALW22" s="139" t="e">
        <f t="shared" si="16"/>
        <v>#REF!</v>
      </c>
      <c r="ALX22" s="139" t="e">
        <f t="shared" si="16"/>
        <v>#REF!</v>
      </c>
      <c r="ALY22" s="139" t="e">
        <f t="shared" si="16"/>
        <v>#REF!</v>
      </c>
      <c r="ALZ22" s="139" t="e">
        <f t="shared" si="16"/>
        <v>#REF!</v>
      </c>
      <c r="AMA22" s="139" t="e">
        <f t="shared" si="16"/>
        <v>#REF!</v>
      </c>
      <c r="AMB22" s="139" t="e">
        <f t="shared" si="16"/>
        <v>#REF!</v>
      </c>
      <c r="AMC22" s="139" t="e">
        <f t="shared" si="16"/>
        <v>#REF!</v>
      </c>
      <c r="AMD22" s="139" t="e">
        <f t="shared" si="16"/>
        <v>#REF!</v>
      </c>
      <c r="AME22" s="139" t="e">
        <f t="shared" si="16"/>
        <v>#REF!</v>
      </c>
      <c r="AMF22" s="139" t="e">
        <f t="shared" si="16"/>
        <v>#REF!</v>
      </c>
      <c r="AMG22" s="139" t="e">
        <f t="shared" si="16"/>
        <v>#REF!</v>
      </c>
      <c r="AMH22" s="139" t="e">
        <f t="shared" si="16"/>
        <v>#REF!</v>
      </c>
      <c r="AMI22" s="139" t="e">
        <f t="shared" si="16"/>
        <v>#REF!</v>
      </c>
      <c r="AMJ22" s="139" t="e">
        <f t="shared" si="16"/>
        <v>#REF!</v>
      </c>
      <c r="AMK22" s="139" t="e">
        <f t="shared" si="16"/>
        <v>#REF!</v>
      </c>
      <c r="AML22" s="139" t="e">
        <f t="shared" si="16"/>
        <v>#REF!</v>
      </c>
      <c r="AMM22" s="139" t="e">
        <f t="shared" si="16"/>
        <v>#REF!</v>
      </c>
      <c r="AMN22" s="139" t="e">
        <f t="shared" si="16"/>
        <v>#REF!</v>
      </c>
      <c r="AMO22" s="139" t="e">
        <f t="shared" si="16"/>
        <v>#REF!</v>
      </c>
      <c r="AMP22" s="139" t="e">
        <f t="shared" si="16"/>
        <v>#REF!</v>
      </c>
      <c r="AMQ22" s="139" t="e">
        <f t="shared" si="16"/>
        <v>#REF!</v>
      </c>
      <c r="AMR22" s="139" t="e">
        <f t="shared" si="16"/>
        <v>#REF!</v>
      </c>
      <c r="AMS22" s="139" t="e">
        <f t="shared" si="16"/>
        <v>#REF!</v>
      </c>
      <c r="AMT22" s="139" t="e">
        <f t="shared" si="16"/>
        <v>#REF!</v>
      </c>
      <c r="AMU22" s="139" t="e">
        <f t="shared" si="16"/>
        <v>#REF!</v>
      </c>
      <c r="AMV22" s="139" t="e">
        <f t="shared" si="16"/>
        <v>#REF!</v>
      </c>
      <c r="AMW22" s="139" t="e">
        <f t="shared" si="16"/>
        <v>#REF!</v>
      </c>
      <c r="AMX22" s="139" t="e">
        <f t="shared" si="16"/>
        <v>#REF!</v>
      </c>
      <c r="AMY22" s="139" t="e">
        <f t="shared" si="16"/>
        <v>#REF!</v>
      </c>
      <c r="AMZ22" s="139" t="e">
        <f t="shared" si="16"/>
        <v>#REF!</v>
      </c>
      <c r="ANA22" s="139" t="e">
        <f t="shared" si="16"/>
        <v>#REF!</v>
      </c>
      <c r="ANB22" s="139" t="e">
        <f t="shared" si="16"/>
        <v>#REF!</v>
      </c>
      <c r="ANC22" s="139" t="e">
        <f t="shared" si="16"/>
        <v>#REF!</v>
      </c>
      <c r="AND22" s="139" t="e">
        <f t="shared" si="16"/>
        <v>#REF!</v>
      </c>
      <c r="ANE22" s="139" t="e">
        <f t="shared" ref="ANE22:APP22" si="17">ANK22</f>
        <v>#REF!</v>
      </c>
      <c r="ANF22" s="139" t="e">
        <f t="shared" si="17"/>
        <v>#REF!</v>
      </c>
      <c r="ANG22" s="139" t="e">
        <f t="shared" si="17"/>
        <v>#REF!</v>
      </c>
      <c r="ANH22" s="139" t="e">
        <f t="shared" si="17"/>
        <v>#REF!</v>
      </c>
      <c r="ANI22" s="139" t="e">
        <f t="shared" si="17"/>
        <v>#REF!</v>
      </c>
      <c r="ANJ22" s="139" t="e">
        <f t="shared" si="17"/>
        <v>#REF!</v>
      </c>
      <c r="ANK22" s="139" t="e">
        <f t="shared" si="17"/>
        <v>#REF!</v>
      </c>
      <c r="ANL22" s="139" t="e">
        <f t="shared" si="17"/>
        <v>#REF!</v>
      </c>
      <c r="ANM22" s="139" t="e">
        <f t="shared" si="17"/>
        <v>#REF!</v>
      </c>
      <c r="ANN22" s="139" t="e">
        <f t="shared" si="17"/>
        <v>#REF!</v>
      </c>
      <c r="ANO22" s="139" t="e">
        <f t="shared" si="17"/>
        <v>#REF!</v>
      </c>
      <c r="ANP22" s="139" t="e">
        <f t="shared" si="17"/>
        <v>#REF!</v>
      </c>
      <c r="ANQ22" s="139" t="e">
        <f t="shared" si="17"/>
        <v>#REF!</v>
      </c>
      <c r="ANR22" s="139" t="e">
        <f t="shared" si="17"/>
        <v>#REF!</v>
      </c>
      <c r="ANS22" s="139" t="e">
        <f t="shared" si="17"/>
        <v>#REF!</v>
      </c>
      <c r="ANT22" s="139" t="e">
        <f t="shared" si="17"/>
        <v>#REF!</v>
      </c>
      <c r="ANU22" s="139" t="e">
        <f t="shared" si="17"/>
        <v>#REF!</v>
      </c>
      <c r="ANV22" s="139" t="e">
        <f t="shared" si="17"/>
        <v>#REF!</v>
      </c>
      <c r="ANW22" s="139" t="e">
        <f t="shared" si="17"/>
        <v>#REF!</v>
      </c>
      <c r="ANX22" s="139" t="e">
        <f t="shared" si="17"/>
        <v>#REF!</v>
      </c>
      <c r="ANY22" s="139" t="e">
        <f t="shared" si="17"/>
        <v>#REF!</v>
      </c>
      <c r="ANZ22" s="139" t="e">
        <f t="shared" si="17"/>
        <v>#REF!</v>
      </c>
      <c r="AOA22" s="139" t="e">
        <f t="shared" si="17"/>
        <v>#REF!</v>
      </c>
      <c r="AOB22" s="139" t="e">
        <f t="shared" si="17"/>
        <v>#REF!</v>
      </c>
      <c r="AOC22" s="139" t="e">
        <f t="shared" si="17"/>
        <v>#REF!</v>
      </c>
      <c r="AOD22" s="139" t="e">
        <f t="shared" si="17"/>
        <v>#REF!</v>
      </c>
      <c r="AOE22" s="139" t="e">
        <f t="shared" si="17"/>
        <v>#REF!</v>
      </c>
      <c r="AOF22" s="139" t="e">
        <f t="shared" si="17"/>
        <v>#REF!</v>
      </c>
      <c r="AOG22" s="139" t="e">
        <f t="shared" si="17"/>
        <v>#REF!</v>
      </c>
      <c r="AOH22" s="139" t="e">
        <f t="shared" si="17"/>
        <v>#REF!</v>
      </c>
      <c r="AOI22" s="139" t="e">
        <f t="shared" si="17"/>
        <v>#REF!</v>
      </c>
      <c r="AOJ22" s="139" t="e">
        <f t="shared" si="17"/>
        <v>#REF!</v>
      </c>
      <c r="AOK22" s="139" t="e">
        <f t="shared" si="17"/>
        <v>#REF!</v>
      </c>
      <c r="AOL22" s="139" t="e">
        <f t="shared" si="17"/>
        <v>#REF!</v>
      </c>
      <c r="AOM22" s="139" t="e">
        <f t="shared" si="17"/>
        <v>#REF!</v>
      </c>
      <c r="AON22" s="139" t="e">
        <f t="shared" si="17"/>
        <v>#REF!</v>
      </c>
      <c r="AOO22" s="139" t="e">
        <f t="shared" si="17"/>
        <v>#REF!</v>
      </c>
      <c r="AOP22" s="139" t="e">
        <f t="shared" si="17"/>
        <v>#REF!</v>
      </c>
      <c r="AOQ22" s="139" t="e">
        <f t="shared" si="17"/>
        <v>#REF!</v>
      </c>
      <c r="AOR22" s="139" t="e">
        <f t="shared" si="17"/>
        <v>#REF!</v>
      </c>
      <c r="AOS22" s="139" t="e">
        <f t="shared" si="17"/>
        <v>#REF!</v>
      </c>
      <c r="AOT22" s="139" t="e">
        <f t="shared" si="17"/>
        <v>#REF!</v>
      </c>
      <c r="AOU22" s="139" t="e">
        <f t="shared" si="17"/>
        <v>#REF!</v>
      </c>
      <c r="AOV22" s="139" t="e">
        <f t="shared" si="17"/>
        <v>#REF!</v>
      </c>
      <c r="AOW22" s="139" t="e">
        <f t="shared" si="17"/>
        <v>#REF!</v>
      </c>
      <c r="AOX22" s="139" t="e">
        <f t="shared" si="17"/>
        <v>#REF!</v>
      </c>
      <c r="AOY22" s="139" t="e">
        <f t="shared" si="17"/>
        <v>#REF!</v>
      </c>
      <c r="AOZ22" s="139" t="e">
        <f t="shared" si="17"/>
        <v>#REF!</v>
      </c>
      <c r="APA22" s="139" t="e">
        <f t="shared" si="17"/>
        <v>#REF!</v>
      </c>
      <c r="APB22" s="139" t="e">
        <f t="shared" si="17"/>
        <v>#REF!</v>
      </c>
      <c r="APC22" s="139" t="e">
        <f t="shared" si="17"/>
        <v>#REF!</v>
      </c>
      <c r="APD22" s="139" t="e">
        <f t="shared" si="17"/>
        <v>#REF!</v>
      </c>
      <c r="APE22" s="139" t="e">
        <f t="shared" si="17"/>
        <v>#REF!</v>
      </c>
      <c r="APF22" s="139" t="e">
        <f t="shared" si="17"/>
        <v>#REF!</v>
      </c>
      <c r="APG22" s="139" t="e">
        <f t="shared" si="17"/>
        <v>#REF!</v>
      </c>
      <c r="APH22" s="139" t="e">
        <f t="shared" si="17"/>
        <v>#REF!</v>
      </c>
      <c r="API22" s="139" t="e">
        <f t="shared" si="17"/>
        <v>#REF!</v>
      </c>
      <c r="APJ22" s="139" t="e">
        <f t="shared" si="17"/>
        <v>#REF!</v>
      </c>
      <c r="APK22" s="139" t="e">
        <f t="shared" si="17"/>
        <v>#REF!</v>
      </c>
      <c r="APL22" s="139" t="e">
        <f t="shared" si="17"/>
        <v>#REF!</v>
      </c>
      <c r="APM22" s="139" t="e">
        <f t="shared" si="17"/>
        <v>#REF!</v>
      </c>
      <c r="APN22" s="139" t="e">
        <f t="shared" si="17"/>
        <v>#REF!</v>
      </c>
      <c r="APO22" s="139" t="e">
        <f t="shared" si="17"/>
        <v>#REF!</v>
      </c>
      <c r="APP22" s="139" t="e">
        <f t="shared" si="17"/>
        <v>#REF!</v>
      </c>
      <c r="APQ22" s="139" t="e">
        <f t="shared" ref="APQ22:ASB22" si="18">APW22</f>
        <v>#REF!</v>
      </c>
      <c r="APR22" s="139" t="e">
        <f t="shared" si="18"/>
        <v>#REF!</v>
      </c>
      <c r="APS22" s="139" t="e">
        <f t="shared" si="18"/>
        <v>#REF!</v>
      </c>
      <c r="APT22" s="139" t="e">
        <f t="shared" si="18"/>
        <v>#REF!</v>
      </c>
      <c r="APU22" s="139" t="e">
        <f t="shared" si="18"/>
        <v>#REF!</v>
      </c>
      <c r="APV22" s="139" t="e">
        <f t="shared" si="18"/>
        <v>#REF!</v>
      </c>
      <c r="APW22" s="139" t="e">
        <f t="shared" si="18"/>
        <v>#REF!</v>
      </c>
      <c r="APX22" s="139" t="e">
        <f t="shared" si="18"/>
        <v>#REF!</v>
      </c>
      <c r="APY22" s="139" t="e">
        <f t="shared" si="18"/>
        <v>#REF!</v>
      </c>
      <c r="APZ22" s="139" t="e">
        <f t="shared" si="18"/>
        <v>#REF!</v>
      </c>
      <c r="AQA22" s="139" t="e">
        <f t="shared" si="18"/>
        <v>#REF!</v>
      </c>
      <c r="AQB22" s="139" t="e">
        <f t="shared" si="18"/>
        <v>#REF!</v>
      </c>
      <c r="AQC22" s="139" t="e">
        <f t="shared" si="18"/>
        <v>#REF!</v>
      </c>
      <c r="AQD22" s="139" t="e">
        <f t="shared" si="18"/>
        <v>#REF!</v>
      </c>
      <c r="AQE22" s="139" t="e">
        <f t="shared" si="18"/>
        <v>#REF!</v>
      </c>
      <c r="AQF22" s="139" t="e">
        <f t="shared" si="18"/>
        <v>#REF!</v>
      </c>
      <c r="AQG22" s="139" t="e">
        <f t="shared" si="18"/>
        <v>#REF!</v>
      </c>
      <c r="AQH22" s="139" t="e">
        <f t="shared" si="18"/>
        <v>#REF!</v>
      </c>
      <c r="AQI22" s="139" t="e">
        <f t="shared" si="18"/>
        <v>#REF!</v>
      </c>
      <c r="AQJ22" s="139" t="e">
        <f t="shared" si="18"/>
        <v>#REF!</v>
      </c>
      <c r="AQK22" s="139" t="e">
        <f t="shared" si="18"/>
        <v>#REF!</v>
      </c>
      <c r="AQL22" s="139" t="e">
        <f t="shared" si="18"/>
        <v>#REF!</v>
      </c>
      <c r="AQM22" s="139" t="e">
        <f t="shared" si="18"/>
        <v>#REF!</v>
      </c>
      <c r="AQN22" s="139" t="e">
        <f t="shared" si="18"/>
        <v>#REF!</v>
      </c>
      <c r="AQO22" s="139" t="e">
        <f t="shared" si="18"/>
        <v>#REF!</v>
      </c>
      <c r="AQP22" s="139" t="e">
        <f t="shared" si="18"/>
        <v>#REF!</v>
      </c>
      <c r="AQQ22" s="139" t="e">
        <f t="shared" si="18"/>
        <v>#REF!</v>
      </c>
      <c r="AQR22" s="139" t="e">
        <f t="shared" si="18"/>
        <v>#REF!</v>
      </c>
      <c r="AQS22" s="139" t="e">
        <f t="shared" si="18"/>
        <v>#REF!</v>
      </c>
      <c r="AQT22" s="139" t="e">
        <f t="shared" si="18"/>
        <v>#REF!</v>
      </c>
      <c r="AQU22" s="139" t="e">
        <f t="shared" si="18"/>
        <v>#REF!</v>
      </c>
      <c r="AQV22" s="139" t="e">
        <f t="shared" si="18"/>
        <v>#REF!</v>
      </c>
      <c r="AQW22" s="139" t="e">
        <f t="shared" si="18"/>
        <v>#REF!</v>
      </c>
      <c r="AQX22" s="139" t="e">
        <f t="shared" si="18"/>
        <v>#REF!</v>
      </c>
      <c r="AQY22" s="139" t="e">
        <f t="shared" si="18"/>
        <v>#REF!</v>
      </c>
      <c r="AQZ22" s="139" t="e">
        <f t="shared" si="18"/>
        <v>#REF!</v>
      </c>
      <c r="ARA22" s="139" t="e">
        <f t="shared" si="18"/>
        <v>#REF!</v>
      </c>
      <c r="ARB22" s="139" t="e">
        <f t="shared" si="18"/>
        <v>#REF!</v>
      </c>
      <c r="ARC22" s="139" t="e">
        <f t="shared" si="18"/>
        <v>#REF!</v>
      </c>
      <c r="ARD22" s="139" t="e">
        <f t="shared" si="18"/>
        <v>#REF!</v>
      </c>
      <c r="ARE22" s="139" t="e">
        <f t="shared" si="18"/>
        <v>#REF!</v>
      </c>
      <c r="ARF22" s="139" t="e">
        <f t="shared" si="18"/>
        <v>#REF!</v>
      </c>
      <c r="ARG22" s="139" t="e">
        <f t="shared" si="18"/>
        <v>#REF!</v>
      </c>
      <c r="ARH22" s="139" t="e">
        <f t="shared" si="18"/>
        <v>#REF!</v>
      </c>
      <c r="ARI22" s="139" t="e">
        <f t="shared" si="18"/>
        <v>#REF!</v>
      </c>
      <c r="ARJ22" s="139" t="e">
        <f t="shared" si="18"/>
        <v>#REF!</v>
      </c>
      <c r="ARK22" s="139" t="e">
        <f t="shared" si="18"/>
        <v>#REF!</v>
      </c>
      <c r="ARL22" s="139" t="e">
        <f t="shared" si="18"/>
        <v>#REF!</v>
      </c>
      <c r="ARM22" s="139" t="e">
        <f t="shared" si="18"/>
        <v>#REF!</v>
      </c>
      <c r="ARN22" s="139" t="e">
        <f t="shared" si="18"/>
        <v>#REF!</v>
      </c>
      <c r="ARO22" s="139" t="e">
        <f t="shared" si="18"/>
        <v>#REF!</v>
      </c>
      <c r="ARP22" s="139" t="e">
        <f t="shared" si="18"/>
        <v>#REF!</v>
      </c>
      <c r="ARQ22" s="139" t="e">
        <f t="shared" si="18"/>
        <v>#REF!</v>
      </c>
      <c r="ARR22" s="139" t="e">
        <f t="shared" si="18"/>
        <v>#REF!</v>
      </c>
      <c r="ARS22" s="139" t="e">
        <f t="shared" si="18"/>
        <v>#REF!</v>
      </c>
      <c r="ART22" s="139" t="e">
        <f t="shared" si="18"/>
        <v>#REF!</v>
      </c>
      <c r="ARU22" s="139" t="e">
        <f t="shared" si="18"/>
        <v>#REF!</v>
      </c>
      <c r="ARV22" s="139" t="e">
        <f t="shared" si="18"/>
        <v>#REF!</v>
      </c>
      <c r="ARW22" s="139" t="e">
        <f t="shared" si="18"/>
        <v>#REF!</v>
      </c>
      <c r="ARX22" s="139" t="e">
        <f t="shared" si="18"/>
        <v>#REF!</v>
      </c>
      <c r="ARY22" s="139" t="e">
        <f t="shared" si="18"/>
        <v>#REF!</v>
      </c>
      <c r="ARZ22" s="139" t="e">
        <f t="shared" si="18"/>
        <v>#REF!</v>
      </c>
      <c r="ASA22" s="139" t="e">
        <f t="shared" si="18"/>
        <v>#REF!</v>
      </c>
      <c r="ASB22" s="139" t="e">
        <f t="shared" si="18"/>
        <v>#REF!</v>
      </c>
      <c r="ASC22" s="139" t="e">
        <f t="shared" ref="ASC22:AUN22" si="19">ASI22</f>
        <v>#REF!</v>
      </c>
      <c r="ASD22" s="139" t="e">
        <f t="shared" si="19"/>
        <v>#REF!</v>
      </c>
      <c r="ASE22" s="139" t="e">
        <f t="shared" si="19"/>
        <v>#REF!</v>
      </c>
      <c r="ASF22" s="139" t="e">
        <f t="shared" si="19"/>
        <v>#REF!</v>
      </c>
      <c r="ASG22" s="139" t="e">
        <f t="shared" si="19"/>
        <v>#REF!</v>
      </c>
      <c r="ASH22" s="139" t="e">
        <f t="shared" si="19"/>
        <v>#REF!</v>
      </c>
      <c r="ASI22" s="139" t="e">
        <f t="shared" si="19"/>
        <v>#REF!</v>
      </c>
      <c r="ASJ22" s="139" t="e">
        <f t="shared" si="19"/>
        <v>#REF!</v>
      </c>
      <c r="ASK22" s="139" t="e">
        <f t="shared" si="19"/>
        <v>#REF!</v>
      </c>
      <c r="ASL22" s="139" t="e">
        <f t="shared" si="19"/>
        <v>#REF!</v>
      </c>
      <c r="ASM22" s="139" t="e">
        <f t="shared" si="19"/>
        <v>#REF!</v>
      </c>
      <c r="ASN22" s="139" t="e">
        <f t="shared" si="19"/>
        <v>#REF!</v>
      </c>
      <c r="ASO22" s="139" t="e">
        <f t="shared" si="19"/>
        <v>#REF!</v>
      </c>
      <c r="ASP22" s="139" t="e">
        <f t="shared" si="19"/>
        <v>#REF!</v>
      </c>
      <c r="ASQ22" s="139" t="e">
        <f t="shared" si="19"/>
        <v>#REF!</v>
      </c>
      <c r="ASR22" s="139" t="e">
        <f t="shared" si="19"/>
        <v>#REF!</v>
      </c>
      <c r="ASS22" s="139" t="e">
        <f t="shared" si="19"/>
        <v>#REF!</v>
      </c>
      <c r="AST22" s="139" t="e">
        <f t="shared" si="19"/>
        <v>#REF!</v>
      </c>
      <c r="ASU22" s="139" t="e">
        <f t="shared" si="19"/>
        <v>#REF!</v>
      </c>
      <c r="ASV22" s="139" t="e">
        <f t="shared" si="19"/>
        <v>#REF!</v>
      </c>
      <c r="ASW22" s="139" t="e">
        <f t="shared" si="19"/>
        <v>#REF!</v>
      </c>
      <c r="ASX22" s="139" t="e">
        <f t="shared" si="19"/>
        <v>#REF!</v>
      </c>
      <c r="ASY22" s="139" t="e">
        <f t="shared" si="19"/>
        <v>#REF!</v>
      </c>
      <c r="ASZ22" s="139" t="e">
        <f t="shared" si="19"/>
        <v>#REF!</v>
      </c>
      <c r="ATA22" s="139" t="e">
        <f t="shared" si="19"/>
        <v>#REF!</v>
      </c>
      <c r="ATB22" s="139" t="e">
        <f t="shared" si="19"/>
        <v>#REF!</v>
      </c>
      <c r="ATC22" s="139" t="e">
        <f t="shared" si="19"/>
        <v>#REF!</v>
      </c>
      <c r="ATD22" s="139" t="e">
        <f t="shared" si="19"/>
        <v>#REF!</v>
      </c>
      <c r="ATE22" s="139" t="e">
        <f t="shared" si="19"/>
        <v>#REF!</v>
      </c>
      <c r="ATF22" s="139" t="e">
        <f t="shared" si="19"/>
        <v>#REF!</v>
      </c>
      <c r="ATG22" s="139" t="e">
        <f t="shared" si="19"/>
        <v>#REF!</v>
      </c>
      <c r="ATH22" s="139" t="e">
        <f t="shared" si="19"/>
        <v>#REF!</v>
      </c>
      <c r="ATI22" s="139" t="e">
        <f t="shared" si="19"/>
        <v>#REF!</v>
      </c>
      <c r="ATJ22" s="139" t="e">
        <f t="shared" si="19"/>
        <v>#REF!</v>
      </c>
      <c r="ATK22" s="139" t="e">
        <f t="shared" si="19"/>
        <v>#REF!</v>
      </c>
      <c r="ATL22" s="139" t="e">
        <f t="shared" si="19"/>
        <v>#REF!</v>
      </c>
      <c r="ATM22" s="139" t="e">
        <f t="shared" si="19"/>
        <v>#REF!</v>
      </c>
      <c r="ATN22" s="139" t="e">
        <f t="shared" si="19"/>
        <v>#REF!</v>
      </c>
      <c r="ATO22" s="139" t="e">
        <f t="shared" si="19"/>
        <v>#REF!</v>
      </c>
      <c r="ATP22" s="139" t="e">
        <f t="shared" si="19"/>
        <v>#REF!</v>
      </c>
      <c r="ATQ22" s="139" t="e">
        <f t="shared" si="19"/>
        <v>#REF!</v>
      </c>
      <c r="ATR22" s="139" t="e">
        <f t="shared" si="19"/>
        <v>#REF!</v>
      </c>
      <c r="ATS22" s="139" t="e">
        <f t="shared" si="19"/>
        <v>#REF!</v>
      </c>
      <c r="ATT22" s="139" t="e">
        <f t="shared" si="19"/>
        <v>#REF!</v>
      </c>
      <c r="ATU22" s="139" t="e">
        <f t="shared" si="19"/>
        <v>#REF!</v>
      </c>
      <c r="ATV22" s="139" t="e">
        <f t="shared" si="19"/>
        <v>#REF!</v>
      </c>
      <c r="ATW22" s="139" t="e">
        <f t="shared" si="19"/>
        <v>#REF!</v>
      </c>
      <c r="ATX22" s="139" t="e">
        <f t="shared" si="19"/>
        <v>#REF!</v>
      </c>
      <c r="ATY22" s="139" t="e">
        <f t="shared" si="19"/>
        <v>#REF!</v>
      </c>
      <c r="ATZ22" s="139" t="e">
        <f t="shared" si="19"/>
        <v>#REF!</v>
      </c>
      <c r="AUA22" s="139" t="e">
        <f t="shared" si="19"/>
        <v>#REF!</v>
      </c>
      <c r="AUB22" s="139" t="e">
        <f t="shared" si="19"/>
        <v>#REF!</v>
      </c>
      <c r="AUC22" s="139" t="e">
        <f t="shared" si="19"/>
        <v>#REF!</v>
      </c>
      <c r="AUD22" s="139" t="e">
        <f t="shared" si="19"/>
        <v>#REF!</v>
      </c>
      <c r="AUE22" s="139" t="e">
        <f t="shared" si="19"/>
        <v>#REF!</v>
      </c>
      <c r="AUF22" s="139" t="e">
        <f t="shared" si="19"/>
        <v>#REF!</v>
      </c>
      <c r="AUG22" s="139" t="e">
        <f t="shared" si="19"/>
        <v>#REF!</v>
      </c>
      <c r="AUH22" s="139" t="e">
        <f t="shared" si="19"/>
        <v>#REF!</v>
      </c>
      <c r="AUI22" s="139" t="e">
        <f t="shared" si="19"/>
        <v>#REF!</v>
      </c>
      <c r="AUJ22" s="139" t="e">
        <f t="shared" si="19"/>
        <v>#REF!</v>
      </c>
      <c r="AUK22" s="139" t="e">
        <f t="shared" si="19"/>
        <v>#REF!</v>
      </c>
      <c r="AUL22" s="139" t="e">
        <f t="shared" si="19"/>
        <v>#REF!</v>
      </c>
      <c r="AUM22" s="139" t="e">
        <f t="shared" si="19"/>
        <v>#REF!</v>
      </c>
      <c r="AUN22" s="139" t="e">
        <f t="shared" si="19"/>
        <v>#REF!</v>
      </c>
      <c r="AUO22" s="139" t="e">
        <f t="shared" ref="AUO22:AWZ22" si="20">AUU22</f>
        <v>#REF!</v>
      </c>
      <c r="AUP22" s="139" t="e">
        <f t="shared" si="20"/>
        <v>#REF!</v>
      </c>
      <c r="AUQ22" s="139" t="e">
        <f t="shared" si="20"/>
        <v>#REF!</v>
      </c>
      <c r="AUR22" s="139" t="e">
        <f t="shared" si="20"/>
        <v>#REF!</v>
      </c>
      <c r="AUS22" s="139" t="e">
        <f t="shared" si="20"/>
        <v>#REF!</v>
      </c>
      <c r="AUT22" s="139" t="e">
        <f t="shared" si="20"/>
        <v>#REF!</v>
      </c>
      <c r="AUU22" s="139" t="e">
        <f t="shared" si="20"/>
        <v>#REF!</v>
      </c>
      <c r="AUV22" s="139" t="e">
        <f t="shared" si="20"/>
        <v>#REF!</v>
      </c>
      <c r="AUW22" s="139" t="e">
        <f t="shared" si="20"/>
        <v>#REF!</v>
      </c>
      <c r="AUX22" s="139" t="e">
        <f t="shared" si="20"/>
        <v>#REF!</v>
      </c>
      <c r="AUY22" s="139" t="e">
        <f t="shared" si="20"/>
        <v>#REF!</v>
      </c>
      <c r="AUZ22" s="139" t="e">
        <f t="shared" si="20"/>
        <v>#REF!</v>
      </c>
      <c r="AVA22" s="139" t="e">
        <f t="shared" si="20"/>
        <v>#REF!</v>
      </c>
      <c r="AVB22" s="139" t="e">
        <f t="shared" si="20"/>
        <v>#REF!</v>
      </c>
      <c r="AVC22" s="139" t="e">
        <f t="shared" si="20"/>
        <v>#REF!</v>
      </c>
      <c r="AVD22" s="139" t="e">
        <f t="shared" si="20"/>
        <v>#REF!</v>
      </c>
      <c r="AVE22" s="139" t="e">
        <f t="shared" si="20"/>
        <v>#REF!</v>
      </c>
      <c r="AVF22" s="139" t="e">
        <f t="shared" si="20"/>
        <v>#REF!</v>
      </c>
      <c r="AVG22" s="139" t="e">
        <f t="shared" si="20"/>
        <v>#REF!</v>
      </c>
      <c r="AVH22" s="139" t="e">
        <f t="shared" si="20"/>
        <v>#REF!</v>
      </c>
      <c r="AVI22" s="139" t="e">
        <f t="shared" si="20"/>
        <v>#REF!</v>
      </c>
      <c r="AVJ22" s="139" t="e">
        <f t="shared" si="20"/>
        <v>#REF!</v>
      </c>
      <c r="AVK22" s="139" t="e">
        <f t="shared" si="20"/>
        <v>#REF!</v>
      </c>
      <c r="AVL22" s="139" t="e">
        <f t="shared" si="20"/>
        <v>#REF!</v>
      </c>
      <c r="AVM22" s="139" t="e">
        <f t="shared" si="20"/>
        <v>#REF!</v>
      </c>
      <c r="AVN22" s="139" t="e">
        <f t="shared" si="20"/>
        <v>#REF!</v>
      </c>
      <c r="AVO22" s="139" t="e">
        <f t="shared" si="20"/>
        <v>#REF!</v>
      </c>
      <c r="AVP22" s="139" t="e">
        <f t="shared" si="20"/>
        <v>#REF!</v>
      </c>
      <c r="AVQ22" s="139" t="e">
        <f t="shared" si="20"/>
        <v>#REF!</v>
      </c>
      <c r="AVR22" s="139" t="e">
        <f t="shared" si="20"/>
        <v>#REF!</v>
      </c>
      <c r="AVS22" s="139" t="e">
        <f t="shared" si="20"/>
        <v>#REF!</v>
      </c>
      <c r="AVT22" s="139" t="e">
        <f t="shared" si="20"/>
        <v>#REF!</v>
      </c>
      <c r="AVU22" s="139" t="e">
        <f t="shared" si="20"/>
        <v>#REF!</v>
      </c>
      <c r="AVV22" s="139" t="e">
        <f t="shared" si="20"/>
        <v>#REF!</v>
      </c>
      <c r="AVW22" s="139" t="e">
        <f t="shared" si="20"/>
        <v>#REF!</v>
      </c>
      <c r="AVX22" s="139" t="e">
        <f t="shared" si="20"/>
        <v>#REF!</v>
      </c>
      <c r="AVY22" s="139" t="e">
        <f t="shared" si="20"/>
        <v>#REF!</v>
      </c>
      <c r="AVZ22" s="139" t="e">
        <f t="shared" si="20"/>
        <v>#REF!</v>
      </c>
      <c r="AWA22" s="139" t="e">
        <f t="shared" si="20"/>
        <v>#REF!</v>
      </c>
      <c r="AWB22" s="139" t="e">
        <f t="shared" si="20"/>
        <v>#REF!</v>
      </c>
      <c r="AWC22" s="139" t="e">
        <f t="shared" si="20"/>
        <v>#REF!</v>
      </c>
      <c r="AWD22" s="139" t="e">
        <f t="shared" si="20"/>
        <v>#REF!</v>
      </c>
      <c r="AWE22" s="139" t="e">
        <f t="shared" si="20"/>
        <v>#REF!</v>
      </c>
      <c r="AWF22" s="139" t="e">
        <f t="shared" si="20"/>
        <v>#REF!</v>
      </c>
      <c r="AWG22" s="139" t="e">
        <f t="shared" si="20"/>
        <v>#REF!</v>
      </c>
      <c r="AWH22" s="139" t="e">
        <f t="shared" si="20"/>
        <v>#REF!</v>
      </c>
      <c r="AWI22" s="139" t="e">
        <f t="shared" si="20"/>
        <v>#REF!</v>
      </c>
      <c r="AWJ22" s="139" t="e">
        <f t="shared" si="20"/>
        <v>#REF!</v>
      </c>
      <c r="AWK22" s="139" t="e">
        <f t="shared" si="20"/>
        <v>#REF!</v>
      </c>
      <c r="AWL22" s="139" t="e">
        <f t="shared" si="20"/>
        <v>#REF!</v>
      </c>
      <c r="AWM22" s="139" t="e">
        <f t="shared" si="20"/>
        <v>#REF!</v>
      </c>
      <c r="AWN22" s="139" t="e">
        <f t="shared" si="20"/>
        <v>#REF!</v>
      </c>
      <c r="AWO22" s="139" t="e">
        <f t="shared" si="20"/>
        <v>#REF!</v>
      </c>
      <c r="AWP22" s="139" t="e">
        <f t="shared" si="20"/>
        <v>#REF!</v>
      </c>
      <c r="AWQ22" s="139" t="e">
        <f t="shared" si="20"/>
        <v>#REF!</v>
      </c>
      <c r="AWR22" s="139" t="e">
        <f t="shared" si="20"/>
        <v>#REF!</v>
      </c>
      <c r="AWS22" s="139" t="e">
        <f t="shared" si="20"/>
        <v>#REF!</v>
      </c>
      <c r="AWT22" s="139" t="e">
        <f t="shared" si="20"/>
        <v>#REF!</v>
      </c>
      <c r="AWU22" s="139" t="e">
        <f t="shared" si="20"/>
        <v>#REF!</v>
      </c>
      <c r="AWV22" s="139" t="e">
        <f t="shared" si="20"/>
        <v>#REF!</v>
      </c>
      <c r="AWW22" s="139" t="e">
        <f t="shared" si="20"/>
        <v>#REF!</v>
      </c>
      <c r="AWX22" s="139" t="e">
        <f t="shared" si="20"/>
        <v>#REF!</v>
      </c>
      <c r="AWY22" s="139" t="e">
        <f t="shared" si="20"/>
        <v>#REF!</v>
      </c>
      <c r="AWZ22" s="139" t="e">
        <f t="shared" si="20"/>
        <v>#REF!</v>
      </c>
      <c r="AXA22" s="139" t="e">
        <f t="shared" ref="AXA22:AZL22" si="21">AXG22</f>
        <v>#REF!</v>
      </c>
      <c r="AXB22" s="139" t="e">
        <f t="shared" si="21"/>
        <v>#REF!</v>
      </c>
      <c r="AXC22" s="139" t="e">
        <f t="shared" si="21"/>
        <v>#REF!</v>
      </c>
      <c r="AXD22" s="139" t="e">
        <f t="shared" si="21"/>
        <v>#REF!</v>
      </c>
      <c r="AXE22" s="139" t="e">
        <f t="shared" si="21"/>
        <v>#REF!</v>
      </c>
      <c r="AXF22" s="139" t="e">
        <f t="shared" si="21"/>
        <v>#REF!</v>
      </c>
      <c r="AXG22" s="139" t="e">
        <f t="shared" si="21"/>
        <v>#REF!</v>
      </c>
      <c r="AXH22" s="139" t="e">
        <f t="shared" si="21"/>
        <v>#REF!</v>
      </c>
      <c r="AXI22" s="139" t="e">
        <f t="shared" si="21"/>
        <v>#REF!</v>
      </c>
      <c r="AXJ22" s="139" t="e">
        <f t="shared" si="21"/>
        <v>#REF!</v>
      </c>
      <c r="AXK22" s="139" t="e">
        <f t="shared" si="21"/>
        <v>#REF!</v>
      </c>
      <c r="AXL22" s="139" t="e">
        <f t="shared" si="21"/>
        <v>#REF!</v>
      </c>
      <c r="AXM22" s="139" t="e">
        <f t="shared" si="21"/>
        <v>#REF!</v>
      </c>
      <c r="AXN22" s="139" t="e">
        <f t="shared" si="21"/>
        <v>#REF!</v>
      </c>
      <c r="AXO22" s="139" t="e">
        <f t="shared" si="21"/>
        <v>#REF!</v>
      </c>
      <c r="AXP22" s="139" t="e">
        <f t="shared" si="21"/>
        <v>#REF!</v>
      </c>
      <c r="AXQ22" s="139" t="e">
        <f t="shared" si="21"/>
        <v>#REF!</v>
      </c>
      <c r="AXR22" s="139" t="e">
        <f t="shared" si="21"/>
        <v>#REF!</v>
      </c>
      <c r="AXS22" s="139" t="e">
        <f t="shared" si="21"/>
        <v>#REF!</v>
      </c>
      <c r="AXT22" s="139" t="e">
        <f t="shared" si="21"/>
        <v>#REF!</v>
      </c>
      <c r="AXU22" s="139" t="e">
        <f t="shared" si="21"/>
        <v>#REF!</v>
      </c>
      <c r="AXV22" s="139" t="e">
        <f t="shared" si="21"/>
        <v>#REF!</v>
      </c>
      <c r="AXW22" s="139" t="e">
        <f t="shared" si="21"/>
        <v>#REF!</v>
      </c>
      <c r="AXX22" s="139" t="e">
        <f t="shared" si="21"/>
        <v>#REF!</v>
      </c>
      <c r="AXY22" s="139" t="e">
        <f t="shared" si="21"/>
        <v>#REF!</v>
      </c>
      <c r="AXZ22" s="139" t="e">
        <f t="shared" si="21"/>
        <v>#REF!</v>
      </c>
      <c r="AYA22" s="139" t="e">
        <f t="shared" si="21"/>
        <v>#REF!</v>
      </c>
      <c r="AYB22" s="139" t="e">
        <f t="shared" si="21"/>
        <v>#REF!</v>
      </c>
      <c r="AYC22" s="139" t="e">
        <f t="shared" si="21"/>
        <v>#REF!</v>
      </c>
      <c r="AYD22" s="139" t="e">
        <f t="shared" si="21"/>
        <v>#REF!</v>
      </c>
      <c r="AYE22" s="139" t="e">
        <f t="shared" si="21"/>
        <v>#REF!</v>
      </c>
      <c r="AYF22" s="139" t="e">
        <f t="shared" si="21"/>
        <v>#REF!</v>
      </c>
      <c r="AYG22" s="139" t="e">
        <f t="shared" si="21"/>
        <v>#REF!</v>
      </c>
      <c r="AYH22" s="139" t="e">
        <f t="shared" si="21"/>
        <v>#REF!</v>
      </c>
      <c r="AYI22" s="139" t="e">
        <f t="shared" si="21"/>
        <v>#REF!</v>
      </c>
      <c r="AYJ22" s="139" t="e">
        <f t="shared" si="21"/>
        <v>#REF!</v>
      </c>
      <c r="AYK22" s="139" t="e">
        <f t="shared" si="21"/>
        <v>#REF!</v>
      </c>
      <c r="AYL22" s="139" t="e">
        <f t="shared" si="21"/>
        <v>#REF!</v>
      </c>
      <c r="AYM22" s="139" t="e">
        <f t="shared" si="21"/>
        <v>#REF!</v>
      </c>
      <c r="AYN22" s="139" t="e">
        <f t="shared" si="21"/>
        <v>#REF!</v>
      </c>
      <c r="AYO22" s="139" t="e">
        <f t="shared" si="21"/>
        <v>#REF!</v>
      </c>
      <c r="AYP22" s="139" t="e">
        <f t="shared" si="21"/>
        <v>#REF!</v>
      </c>
      <c r="AYQ22" s="139" t="e">
        <f t="shared" si="21"/>
        <v>#REF!</v>
      </c>
      <c r="AYR22" s="139" t="e">
        <f t="shared" si="21"/>
        <v>#REF!</v>
      </c>
      <c r="AYS22" s="139" t="e">
        <f t="shared" si="21"/>
        <v>#REF!</v>
      </c>
      <c r="AYT22" s="139" t="e">
        <f t="shared" si="21"/>
        <v>#REF!</v>
      </c>
      <c r="AYU22" s="139" t="e">
        <f t="shared" si="21"/>
        <v>#REF!</v>
      </c>
      <c r="AYV22" s="139" t="e">
        <f t="shared" si="21"/>
        <v>#REF!</v>
      </c>
      <c r="AYW22" s="139" t="e">
        <f t="shared" si="21"/>
        <v>#REF!</v>
      </c>
      <c r="AYX22" s="139" t="e">
        <f t="shared" si="21"/>
        <v>#REF!</v>
      </c>
      <c r="AYY22" s="139" t="e">
        <f t="shared" si="21"/>
        <v>#REF!</v>
      </c>
      <c r="AYZ22" s="139" t="e">
        <f t="shared" si="21"/>
        <v>#REF!</v>
      </c>
      <c r="AZA22" s="139" t="e">
        <f t="shared" si="21"/>
        <v>#REF!</v>
      </c>
      <c r="AZB22" s="139" t="e">
        <f t="shared" si="21"/>
        <v>#REF!</v>
      </c>
      <c r="AZC22" s="139" t="e">
        <f t="shared" si="21"/>
        <v>#REF!</v>
      </c>
      <c r="AZD22" s="139" t="e">
        <f t="shared" si="21"/>
        <v>#REF!</v>
      </c>
      <c r="AZE22" s="139" t="e">
        <f t="shared" si="21"/>
        <v>#REF!</v>
      </c>
      <c r="AZF22" s="139" t="e">
        <f t="shared" si="21"/>
        <v>#REF!</v>
      </c>
      <c r="AZG22" s="139" t="e">
        <f t="shared" si="21"/>
        <v>#REF!</v>
      </c>
      <c r="AZH22" s="139" t="e">
        <f t="shared" si="21"/>
        <v>#REF!</v>
      </c>
      <c r="AZI22" s="139" t="e">
        <f t="shared" si="21"/>
        <v>#REF!</v>
      </c>
      <c r="AZJ22" s="139" t="e">
        <f t="shared" si="21"/>
        <v>#REF!</v>
      </c>
      <c r="AZK22" s="139" t="e">
        <f t="shared" si="21"/>
        <v>#REF!</v>
      </c>
      <c r="AZL22" s="139" t="e">
        <f t="shared" si="21"/>
        <v>#REF!</v>
      </c>
      <c r="AZM22" s="139" t="e">
        <f t="shared" ref="AZM22:BBX22" si="22">AZS22</f>
        <v>#REF!</v>
      </c>
      <c r="AZN22" s="139" t="e">
        <f t="shared" si="22"/>
        <v>#REF!</v>
      </c>
      <c r="AZO22" s="139" t="e">
        <f t="shared" si="22"/>
        <v>#REF!</v>
      </c>
      <c r="AZP22" s="139" t="e">
        <f t="shared" si="22"/>
        <v>#REF!</v>
      </c>
      <c r="AZQ22" s="139" t="e">
        <f t="shared" si="22"/>
        <v>#REF!</v>
      </c>
      <c r="AZR22" s="139" t="e">
        <f t="shared" si="22"/>
        <v>#REF!</v>
      </c>
      <c r="AZS22" s="139" t="e">
        <f t="shared" si="22"/>
        <v>#REF!</v>
      </c>
      <c r="AZT22" s="139" t="e">
        <f t="shared" si="22"/>
        <v>#REF!</v>
      </c>
      <c r="AZU22" s="139" t="e">
        <f t="shared" si="22"/>
        <v>#REF!</v>
      </c>
      <c r="AZV22" s="139" t="e">
        <f t="shared" si="22"/>
        <v>#REF!</v>
      </c>
      <c r="AZW22" s="139" t="e">
        <f t="shared" si="22"/>
        <v>#REF!</v>
      </c>
      <c r="AZX22" s="139" t="e">
        <f t="shared" si="22"/>
        <v>#REF!</v>
      </c>
      <c r="AZY22" s="139" t="e">
        <f t="shared" si="22"/>
        <v>#REF!</v>
      </c>
      <c r="AZZ22" s="139" t="e">
        <f t="shared" si="22"/>
        <v>#REF!</v>
      </c>
      <c r="BAA22" s="139" t="e">
        <f t="shared" si="22"/>
        <v>#REF!</v>
      </c>
      <c r="BAB22" s="139" t="e">
        <f t="shared" si="22"/>
        <v>#REF!</v>
      </c>
      <c r="BAC22" s="139" t="e">
        <f t="shared" si="22"/>
        <v>#REF!</v>
      </c>
      <c r="BAD22" s="139" t="e">
        <f t="shared" si="22"/>
        <v>#REF!</v>
      </c>
      <c r="BAE22" s="139" t="e">
        <f t="shared" si="22"/>
        <v>#REF!</v>
      </c>
      <c r="BAF22" s="139" t="e">
        <f t="shared" si="22"/>
        <v>#REF!</v>
      </c>
      <c r="BAG22" s="139" t="e">
        <f t="shared" si="22"/>
        <v>#REF!</v>
      </c>
      <c r="BAH22" s="139" t="e">
        <f t="shared" si="22"/>
        <v>#REF!</v>
      </c>
      <c r="BAI22" s="139" t="e">
        <f t="shared" si="22"/>
        <v>#REF!</v>
      </c>
      <c r="BAJ22" s="139" t="e">
        <f t="shared" si="22"/>
        <v>#REF!</v>
      </c>
      <c r="BAK22" s="139" t="e">
        <f t="shared" si="22"/>
        <v>#REF!</v>
      </c>
      <c r="BAL22" s="139" t="e">
        <f t="shared" si="22"/>
        <v>#REF!</v>
      </c>
      <c r="BAM22" s="139" t="e">
        <f t="shared" si="22"/>
        <v>#REF!</v>
      </c>
      <c r="BAN22" s="139" t="e">
        <f t="shared" si="22"/>
        <v>#REF!</v>
      </c>
      <c r="BAO22" s="139" t="e">
        <f t="shared" si="22"/>
        <v>#REF!</v>
      </c>
      <c r="BAP22" s="139" t="e">
        <f t="shared" si="22"/>
        <v>#REF!</v>
      </c>
      <c r="BAQ22" s="139" t="e">
        <f t="shared" si="22"/>
        <v>#REF!</v>
      </c>
      <c r="BAR22" s="139" t="e">
        <f t="shared" si="22"/>
        <v>#REF!</v>
      </c>
      <c r="BAS22" s="139" t="e">
        <f t="shared" si="22"/>
        <v>#REF!</v>
      </c>
      <c r="BAT22" s="139" t="e">
        <f t="shared" si="22"/>
        <v>#REF!</v>
      </c>
      <c r="BAU22" s="139" t="e">
        <f t="shared" si="22"/>
        <v>#REF!</v>
      </c>
      <c r="BAV22" s="139" t="e">
        <f t="shared" si="22"/>
        <v>#REF!</v>
      </c>
      <c r="BAW22" s="139" t="e">
        <f t="shared" si="22"/>
        <v>#REF!</v>
      </c>
      <c r="BAX22" s="139" t="e">
        <f t="shared" si="22"/>
        <v>#REF!</v>
      </c>
      <c r="BAY22" s="139" t="e">
        <f t="shared" si="22"/>
        <v>#REF!</v>
      </c>
      <c r="BAZ22" s="139" t="e">
        <f t="shared" si="22"/>
        <v>#REF!</v>
      </c>
      <c r="BBA22" s="139" t="e">
        <f t="shared" si="22"/>
        <v>#REF!</v>
      </c>
      <c r="BBB22" s="139" t="e">
        <f t="shared" si="22"/>
        <v>#REF!</v>
      </c>
      <c r="BBC22" s="139" t="e">
        <f t="shared" si="22"/>
        <v>#REF!</v>
      </c>
      <c r="BBD22" s="139" t="e">
        <f t="shared" si="22"/>
        <v>#REF!</v>
      </c>
      <c r="BBE22" s="139" t="e">
        <f t="shared" si="22"/>
        <v>#REF!</v>
      </c>
      <c r="BBF22" s="139" t="e">
        <f t="shared" si="22"/>
        <v>#REF!</v>
      </c>
      <c r="BBG22" s="139" t="e">
        <f t="shared" si="22"/>
        <v>#REF!</v>
      </c>
      <c r="BBH22" s="139" t="e">
        <f t="shared" si="22"/>
        <v>#REF!</v>
      </c>
      <c r="BBI22" s="139" t="e">
        <f t="shared" si="22"/>
        <v>#REF!</v>
      </c>
      <c r="BBJ22" s="139" t="e">
        <f t="shared" si="22"/>
        <v>#REF!</v>
      </c>
      <c r="BBK22" s="139" t="e">
        <f t="shared" si="22"/>
        <v>#REF!</v>
      </c>
      <c r="BBL22" s="139" t="e">
        <f t="shared" si="22"/>
        <v>#REF!</v>
      </c>
      <c r="BBM22" s="139" t="e">
        <f t="shared" si="22"/>
        <v>#REF!</v>
      </c>
      <c r="BBN22" s="139" t="e">
        <f t="shared" si="22"/>
        <v>#REF!</v>
      </c>
      <c r="BBO22" s="139" t="e">
        <f t="shared" si="22"/>
        <v>#REF!</v>
      </c>
      <c r="BBP22" s="139" t="e">
        <f t="shared" si="22"/>
        <v>#REF!</v>
      </c>
      <c r="BBQ22" s="139" t="e">
        <f t="shared" si="22"/>
        <v>#REF!</v>
      </c>
      <c r="BBR22" s="139" t="e">
        <f t="shared" si="22"/>
        <v>#REF!</v>
      </c>
      <c r="BBS22" s="139" t="e">
        <f t="shared" si="22"/>
        <v>#REF!</v>
      </c>
      <c r="BBT22" s="139" t="e">
        <f t="shared" si="22"/>
        <v>#REF!</v>
      </c>
      <c r="BBU22" s="139" t="e">
        <f t="shared" si="22"/>
        <v>#REF!</v>
      </c>
      <c r="BBV22" s="139" t="e">
        <f t="shared" si="22"/>
        <v>#REF!</v>
      </c>
      <c r="BBW22" s="139" t="e">
        <f t="shared" si="22"/>
        <v>#REF!</v>
      </c>
      <c r="BBX22" s="139" t="e">
        <f t="shared" si="22"/>
        <v>#REF!</v>
      </c>
      <c r="BBY22" s="139" t="e">
        <f t="shared" ref="BBY22:BEJ22" si="23">BCE22</f>
        <v>#REF!</v>
      </c>
      <c r="BBZ22" s="139" t="e">
        <f t="shared" si="23"/>
        <v>#REF!</v>
      </c>
      <c r="BCA22" s="139" t="e">
        <f t="shared" si="23"/>
        <v>#REF!</v>
      </c>
      <c r="BCB22" s="139" t="e">
        <f t="shared" si="23"/>
        <v>#REF!</v>
      </c>
      <c r="BCC22" s="139" t="e">
        <f t="shared" si="23"/>
        <v>#REF!</v>
      </c>
      <c r="BCD22" s="139" t="e">
        <f t="shared" si="23"/>
        <v>#REF!</v>
      </c>
      <c r="BCE22" s="139" t="e">
        <f t="shared" si="23"/>
        <v>#REF!</v>
      </c>
      <c r="BCF22" s="139" t="e">
        <f t="shared" si="23"/>
        <v>#REF!</v>
      </c>
      <c r="BCG22" s="139" t="e">
        <f t="shared" si="23"/>
        <v>#REF!</v>
      </c>
      <c r="BCH22" s="139" t="e">
        <f t="shared" si="23"/>
        <v>#REF!</v>
      </c>
      <c r="BCI22" s="139" t="e">
        <f t="shared" si="23"/>
        <v>#REF!</v>
      </c>
      <c r="BCJ22" s="139" t="e">
        <f t="shared" si="23"/>
        <v>#REF!</v>
      </c>
      <c r="BCK22" s="139" t="e">
        <f t="shared" si="23"/>
        <v>#REF!</v>
      </c>
      <c r="BCL22" s="139" t="e">
        <f t="shared" si="23"/>
        <v>#REF!</v>
      </c>
      <c r="BCM22" s="139" t="e">
        <f t="shared" si="23"/>
        <v>#REF!</v>
      </c>
      <c r="BCN22" s="139" t="e">
        <f t="shared" si="23"/>
        <v>#REF!</v>
      </c>
      <c r="BCO22" s="139" t="e">
        <f t="shared" si="23"/>
        <v>#REF!</v>
      </c>
      <c r="BCP22" s="139" t="e">
        <f t="shared" si="23"/>
        <v>#REF!</v>
      </c>
      <c r="BCQ22" s="139" t="e">
        <f t="shared" si="23"/>
        <v>#REF!</v>
      </c>
      <c r="BCR22" s="139" t="e">
        <f t="shared" si="23"/>
        <v>#REF!</v>
      </c>
      <c r="BCS22" s="139" t="e">
        <f t="shared" si="23"/>
        <v>#REF!</v>
      </c>
      <c r="BCT22" s="139" t="e">
        <f t="shared" si="23"/>
        <v>#REF!</v>
      </c>
      <c r="BCU22" s="139" t="e">
        <f t="shared" si="23"/>
        <v>#REF!</v>
      </c>
      <c r="BCV22" s="139" t="e">
        <f t="shared" si="23"/>
        <v>#REF!</v>
      </c>
      <c r="BCW22" s="139" t="e">
        <f t="shared" si="23"/>
        <v>#REF!</v>
      </c>
      <c r="BCX22" s="139" t="e">
        <f t="shared" si="23"/>
        <v>#REF!</v>
      </c>
      <c r="BCY22" s="139" t="e">
        <f t="shared" si="23"/>
        <v>#REF!</v>
      </c>
      <c r="BCZ22" s="139" t="e">
        <f t="shared" si="23"/>
        <v>#REF!</v>
      </c>
      <c r="BDA22" s="139" t="e">
        <f t="shared" si="23"/>
        <v>#REF!</v>
      </c>
      <c r="BDB22" s="139" t="e">
        <f t="shared" si="23"/>
        <v>#REF!</v>
      </c>
      <c r="BDC22" s="139" t="e">
        <f t="shared" si="23"/>
        <v>#REF!</v>
      </c>
      <c r="BDD22" s="139" t="e">
        <f t="shared" si="23"/>
        <v>#REF!</v>
      </c>
      <c r="BDE22" s="139" t="e">
        <f t="shared" si="23"/>
        <v>#REF!</v>
      </c>
      <c r="BDF22" s="139" t="e">
        <f t="shared" si="23"/>
        <v>#REF!</v>
      </c>
      <c r="BDG22" s="139" t="e">
        <f t="shared" si="23"/>
        <v>#REF!</v>
      </c>
      <c r="BDH22" s="139" t="e">
        <f t="shared" si="23"/>
        <v>#REF!</v>
      </c>
      <c r="BDI22" s="139" t="e">
        <f t="shared" si="23"/>
        <v>#REF!</v>
      </c>
      <c r="BDJ22" s="139" t="e">
        <f t="shared" si="23"/>
        <v>#REF!</v>
      </c>
      <c r="BDK22" s="139" t="e">
        <f t="shared" si="23"/>
        <v>#REF!</v>
      </c>
      <c r="BDL22" s="139" t="e">
        <f t="shared" si="23"/>
        <v>#REF!</v>
      </c>
      <c r="BDM22" s="139" t="e">
        <f t="shared" si="23"/>
        <v>#REF!</v>
      </c>
      <c r="BDN22" s="139" t="e">
        <f t="shared" si="23"/>
        <v>#REF!</v>
      </c>
      <c r="BDO22" s="139" t="e">
        <f t="shared" si="23"/>
        <v>#REF!</v>
      </c>
      <c r="BDP22" s="139" t="e">
        <f t="shared" si="23"/>
        <v>#REF!</v>
      </c>
      <c r="BDQ22" s="139" t="e">
        <f t="shared" si="23"/>
        <v>#REF!</v>
      </c>
      <c r="BDR22" s="139" t="e">
        <f t="shared" si="23"/>
        <v>#REF!</v>
      </c>
      <c r="BDS22" s="139" t="e">
        <f t="shared" si="23"/>
        <v>#REF!</v>
      </c>
      <c r="BDT22" s="139" t="e">
        <f t="shared" si="23"/>
        <v>#REF!</v>
      </c>
      <c r="BDU22" s="139" t="e">
        <f t="shared" si="23"/>
        <v>#REF!</v>
      </c>
      <c r="BDV22" s="139" t="e">
        <f t="shared" si="23"/>
        <v>#REF!</v>
      </c>
      <c r="BDW22" s="139" t="e">
        <f t="shared" si="23"/>
        <v>#REF!</v>
      </c>
      <c r="BDX22" s="139" t="e">
        <f t="shared" si="23"/>
        <v>#REF!</v>
      </c>
      <c r="BDY22" s="139" t="e">
        <f t="shared" si="23"/>
        <v>#REF!</v>
      </c>
      <c r="BDZ22" s="139" t="e">
        <f t="shared" si="23"/>
        <v>#REF!</v>
      </c>
      <c r="BEA22" s="139" t="e">
        <f t="shared" si="23"/>
        <v>#REF!</v>
      </c>
      <c r="BEB22" s="139" t="e">
        <f t="shared" si="23"/>
        <v>#REF!</v>
      </c>
      <c r="BEC22" s="139" t="e">
        <f t="shared" si="23"/>
        <v>#REF!</v>
      </c>
      <c r="BED22" s="139" t="e">
        <f t="shared" si="23"/>
        <v>#REF!</v>
      </c>
      <c r="BEE22" s="139" t="e">
        <f t="shared" si="23"/>
        <v>#REF!</v>
      </c>
      <c r="BEF22" s="139" t="e">
        <f t="shared" si="23"/>
        <v>#REF!</v>
      </c>
      <c r="BEG22" s="139" t="e">
        <f t="shared" si="23"/>
        <v>#REF!</v>
      </c>
      <c r="BEH22" s="139" t="e">
        <f t="shared" si="23"/>
        <v>#REF!</v>
      </c>
      <c r="BEI22" s="139" t="e">
        <f t="shared" si="23"/>
        <v>#REF!</v>
      </c>
      <c r="BEJ22" s="139" t="e">
        <f t="shared" si="23"/>
        <v>#REF!</v>
      </c>
      <c r="BEK22" s="139" t="e">
        <f t="shared" ref="BEK22:BGV22" si="24">BEQ22</f>
        <v>#REF!</v>
      </c>
      <c r="BEL22" s="139" t="e">
        <f t="shared" si="24"/>
        <v>#REF!</v>
      </c>
      <c r="BEM22" s="139" t="e">
        <f t="shared" si="24"/>
        <v>#REF!</v>
      </c>
      <c r="BEN22" s="139" t="e">
        <f t="shared" si="24"/>
        <v>#REF!</v>
      </c>
      <c r="BEO22" s="139" t="e">
        <f t="shared" si="24"/>
        <v>#REF!</v>
      </c>
      <c r="BEP22" s="139" t="e">
        <f t="shared" si="24"/>
        <v>#REF!</v>
      </c>
      <c r="BEQ22" s="139" t="e">
        <f t="shared" si="24"/>
        <v>#REF!</v>
      </c>
      <c r="BER22" s="139" t="e">
        <f t="shared" si="24"/>
        <v>#REF!</v>
      </c>
      <c r="BES22" s="139" t="e">
        <f t="shared" si="24"/>
        <v>#REF!</v>
      </c>
      <c r="BET22" s="139" t="e">
        <f t="shared" si="24"/>
        <v>#REF!</v>
      </c>
      <c r="BEU22" s="139" t="e">
        <f t="shared" si="24"/>
        <v>#REF!</v>
      </c>
      <c r="BEV22" s="139" t="e">
        <f t="shared" si="24"/>
        <v>#REF!</v>
      </c>
      <c r="BEW22" s="139" t="e">
        <f t="shared" si="24"/>
        <v>#REF!</v>
      </c>
      <c r="BEX22" s="139" t="e">
        <f t="shared" si="24"/>
        <v>#REF!</v>
      </c>
      <c r="BEY22" s="139" t="e">
        <f t="shared" si="24"/>
        <v>#REF!</v>
      </c>
      <c r="BEZ22" s="139" t="e">
        <f t="shared" si="24"/>
        <v>#REF!</v>
      </c>
      <c r="BFA22" s="139" t="e">
        <f t="shared" si="24"/>
        <v>#REF!</v>
      </c>
      <c r="BFB22" s="139" t="e">
        <f t="shared" si="24"/>
        <v>#REF!</v>
      </c>
      <c r="BFC22" s="139" t="e">
        <f t="shared" si="24"/>
        <v>#REF!</v>
      </c>
      <c r="BFD22" s="139" t="e">
        <f t="shared" si="24"/>
        <v>#REF!</v>
      </c>
      <c r="BFE22" s="139" t="e">
        <f t="shared" si="24"/>
        <v>#REF!</v>
      </c>
      <c r="BFF22" s="139" t="e">
        <f t="shared" si="24"/>
        <v>#REF!</v>
      </c>
      <c r="BFG22" s="139" t="e">
        <f t="shared" si="24"/>
        <v>#REF!</v>
      </c>
      <c r="BFH22" s="139" t="e">
        <f t="shared" si="24"/>
        <v>#REF!</v>
      </c>
      <c r="BFI22" s="139" t="e">
        <f t="shared" si="24"/>
        <v>#REF!</v>
      </c>
      <c r="BFJ22" s="139" t="e">
        <f t="shared" si="24"/>
        <v>#REF!</v>
      </c>
      <c r="BFK22" s="139" t="e">
        <f t="shared" si="24"/>
        <v>#REF!</v>
      </c>
      <c r="BFL22" s="139" t="e">
        <f t="shared" si="24"/>
        <v>#REF!</v>
      </c>
      <c r="BFM22" s="139" t="e">
        <f t="shared" si="24"/>
        <v>#REF!</v>
      </c>
      <c r="BFN22" s="139" t="e">
        <f t="shared" si="24"/>
        <v>#REF!</v>
      </c>
      <c r="BFO22" s="139" t="e">
        <f t="shared" si="24"/>
        <v>#REF!</v>
      </c>
      <c r="BFP22" s="139" t="e">
        <f t="shared" si="24"/>
        <v>#REF!</v>
      </c>
      <c r="BFQ22" s="139" t="e">
        <f t="shared" si="24"/>
        <v>#REF!</v>
      </c>
      <c r="BFR22" s="139" t="e">
        <f t="shared" si="24"/>
        <v>#REF!</v>
      </c>
      <c r="BFS22" s="139" t="e">
        <f t="shared" si="24"/>
        <v>#REF!</v>
      </c>
      <c r="BFT22" s="139" t="e">
        <f t="shared" si="24"/>
        <v>#REF!</v>
      </c>
      <c r="BFU22" s="139" t="e">
        <f t="shared" si="24"/>
        <v>#REF!</v>
      </c>
      <c r="BFV22" s="139" t="e">
        <f t="shared" si="24"/>
        <v>#REF!</v>
      </c>
      <c r="BFW22" s="139" t="e">
        <f t="shared" si="24"/>
        <v>#REF!</v>
      </c>
      <c r="BFX22" s="139" t="e">
        <f t="shared" si="24"/>
        <v>#REF!</v>
      </c>
      <c r="BFY22" s="139" t="e">
        <f t="shared" si="24"/>
        <v>#REF!</v>
      </c>
      <c r="BFZ22" s="139" t="e">
        <f t="shared" si="24"/>
        <v>#REF!</v>
      </c>
      <c r="BGA22" s="139" t="e">
        <f t="shared" si="24"/>
        <v>#REF!</v>
      </c>
      <c r="BGB22" s="139" t="e">
        <f t="shared" si="24"/>
        <v>#REF!</v>
      </c>
      <c r="BGC22" s="139" t="e">
        <f t="shared" si="24"/>
        <v>#REF!</v>
      </c>
      <c r="BGD22" s="139" t="e">
        <f t="shared" si="24"/>
        <v>#REF!</v>
      </c>
      <c r="BGE22" s="139" t="e">
        <f t="shared" si="24"/>
        <v>#REF!</v>
      </c>
      <c r="BGF22" s="139" t="e">
        <f t="shared" si="24"/>
        <v>#REF!</v>
      </c>
      <c r="BGG22" s="139" t="e">
        <f t="shared" si="24"/>
        <v>#REF!</v>
      </c>
      <c r="BGH22" s="139" t="e">
        <f t="shared" si="24"/>
        <v>#REF!</v>
      </c>
      <c r="BGI22" s="139" t="e">
        <f t="shared" si="24"/>
        <v>#REF!</v>
      </c>
      <c r="BGJ22" s="139" t="e">
        <f t="shared" si="24"/>
        <v>#REF!</v>
      </c>
      <c r="BGK22" s="139" t="e">
        <f t="shared" si="24"/>
        <v>#REF!</v>
      </c>
      <c r="BGL22" s="139" t="e">
        <f t="shared" si="24"/>
        <v>#REF!</v>
      </c>
      <c r="BGM22" s="139" t="e">
        <f t="shared" si="24"/>
        <v>#REF!</v>
      </c>
      <c r="BGN22" s="139" t="e">
        <f t="shared" si="24"/>
        <v>#REF!</v>
      </c>
      <c r="BGO22" s="139" t="e">
        <f t="shared" si="24"/>
        <v>#REF!</v>
      </c>
      <c r="BGP22" s="139" t="e">
        <f t="shared" si="24"/>
        <v>#REF!</v>
      </c>
      <c r="BGQ22" s="139" t="e">
        <f t="shared" si="24"/>
        <v>#REF!</v>
      </c>
      <c r="BGR22" s="139" t="e">
        <f t="shared" si="24"/>
        <v>#REF!</v>
      </c>
      <c r="BGS22" s="139" t="e">
        <f t="shared" si="24"/>
        <v>#REF!</v>
      </c>
      <c r="BGT22" s="139" t="e">
        <f t="shared" si="24"/>
        <v>#REF!</v>
      </c>
      <c r="BGU22" s="139" t="e">
        <f t="shared" si="24"/>
        <v>#REF!</v>
      </c>
      <c r="BGV22" s="139" t="e">
        <f t="shared" si="24"/>
        <v>#REF!</v>
      </c>
      <c r="BGW22" s="139" t="e">
        <f t="shared" ref="BGW22:BJH22" si="25">BHC22</f>
        <v>#REF!</v>
      </c>
      <c r="BGX22" s="139" t="e">
        <f t="shared" si="25"/>
        <v>#REF!</v>
      </c>
      <c r="BGY22" s="139" t="e">
        <f t="shared" si="25"/>
        <v>#REF!</v>
      </c>
      <c r="BGZ22" s="139" t="e">
        <f t="shared" si="25"/>
        <v>#REF!</v>
      </c>
      <c r="BHA22" s="139" t="e">
        <f t="shared" si="25"/>
        <v>#REF!</v>
      </c>
      <c r="BHB22" s="139" t="e">
        <f t="shared" si="25"/>
        <v>#REF!</v>
      </c>
      <c r="BHC22" s="139" t="e">
        <f t="shared" si="25"/>
        <v>#REF!</v>
      </c>
      <c r="BHD22" s="139" t="e">
        <f t="shared" si="25"/>
        <v>#REF!</v>
      </c>
      <c r="BHE22" s="139" t="e">
        <f t="shared" si="25"/>
        <v>#REF!</v>
      </c>
      <c r="BHF22" s="139" t="e">
        <f t="shared" si="25"/>
        <v>#REF!</v>
      </c>
      <c r="BHG22" s="139" t="e">
        <f t="shared" si="25"/>
        <v>#REF!</v>
      </c>
      <c r="BHH22" s="139" t="e">
        <f t="shared" si="25"/>
        <v>#REF!</v>
      </c>
      <c r="BHI22" s="139" t="e">
        <f t="shared" si="25"/>
        <v>#REF!</v>
      </c>
      <c r="BHJ22" s="139" t="e">
        <f t="shared" si="25"/>
        <v>#REF!</v>
      </c>
      <c r="BHK22" s="139" t="e">
        <f t="shared" si="25"/>
        <v>#REF!</v>
      </c>
      <c r="BHL22" s="139" t="e">
        <f t="shared" si="25"/>
        <v>#REF!</v>
      </c>
      <c r="BHM22" s="139" t="e">
        <f t="shared" si="25"/>
        <v>#REF!</v>
      </c>
      <c r="BHN22" s="139" t="e">
        <f t="shared" si="25"/>
        <v>#REF!</v>
      </c>
      <c r="BHO22" s="139" t="e">
        <f t="shared" si="25"/>
        <v>#REF!</v>
      </c>
      <c r="BHP22" s="139" t="e">
        <f t="shared" si="25"/>
        <v>#REF!</v>
      </c>
      <c r="BHQ22" s="139" t="e">
        <f t="shared" si="25"/>
        <v>#REF!</v>
      </c>
      <c r="BHR22" s="139" t="e">
        <f t="shared" si="25"/>
        <v>#REF!</v>
      </c>
      <c r="BHS22" s="139" t="e">
        <f t="shared" si="25"/>
        <v>#REF!</v>
      </c>
      <c r="BHT22" s="139" t="e">
        <f t="shared" si="25"/>
        <v>#REF!</v>
      </c>
      <c r="BHU22" s="139" t="e">
        <f t="shared" si="25"/>
        <v>#REF!</v>
      </c>
      <c r="BHV22" s="139" t="e">
        <f t="shared" si="25"/>
        <v>#REF!</v>
      </c>
      <c r="BHW22" s="139" t="e">
        <f t="shared" si="25"/>
        <v>#REF!</v>
      </c>
      <c r="BHX22" s="139" t="e">
        <f t="shared" si="25"/>
        <v>#REF!</v>
      </c>
      <c r="BHY22" s="139" t="e">
        <f t="shared" si="25"/>
        <v>#REF!</v>
      </c>
      <c r="BHZ22" s="139" t="e">
        <f t="shared" si="25"/>
        <v>#REF!</v>
      </c>
      <c r="BIA22" s="139" t="e">
        <f t="shared" si="25"/>
        <v>#REF!</v>
      </c>
      <c r="BIB22" s="139" t="e">
        <f t="shared" si="25"/>
        <v>#REF!</v>
      </c>
      <c r="BIC22" s="139" t="e">
        <f t="shared" si="25"/>
        <v>#REF!</v>
      </c>
      <c r="BID22" s="139" t="e">
        <f t="shared" si="25"/>
        <v>#REF!</v>
      </c>
      <c r="BIE22" s="139" t="e">
        <f t="shared" si="25"/>
        <v>#REF!</v>
      </c>
      <c r="BIF22" s="139" t="e">
        <f t="shared" si="25"/>
        <v>#REF!</v>
      </c>
      <c r="BIG22" s="139" t="e">
        <f t="shared" si="25"/>
        <v>#REF!</v>
      </c>
      <c r="BIH22" s="139" t="e">
        <f t="shared" si="25"/>
        <v>#REF!</v>
      </c>
      <c r="BII22" s="139" t="e">
        <f t="shared" si="25"/>
        <v>#REF!</v>
      </c>
      <c r="BIJ22" s="139" t="e">
        <f t="shared" si="25"/>
        <v>#REF!</v>
      </c>
      <c r="BIK22" s="139" t="e">
        <f t="shared" si="25"/>
        <v>#REF!</v>
      </c>
      <c r="BIL22" s="139" t="e">
        <f t="shared" si="25"/>
        <v>#REF!</v>
      </c>
      <c r="BIM22" s="139" t="e">
        <f t="shared" si="25"/>
        <v>#REF!</v>
      </c>
      <c r="BIN22" s="139" t="e">
        <f t="shared" si="25"/>
        <v>#REF!</v>
      </c>
      <c r="BIO22" s="139" t="e">
        <f t="shared" si="25"/>
        <v>#REF!</v>
      </c>
      <c r="BIP22" s="139" t="e">
        <f t="shared" si="25"/>
        <v>#REF!</v>
      </c>
      <c r="BIQ22" s="139" t="e">
        <f t="shared" si="25"/>
        <v>#REF!</v>
      </c>
      <c r="BIR22" s="139" t="e">
        <f t="shared" si="25"/>
        <v>#REF!</v>
      </c>
      <c r="BIS22" s="139" t="e">
        <f t="shared" si="25"/>
        <v>#REF!</v>
      </c>
      <c r="BIT22" s="139" t="e">
        <f t="shared" si="25"/>
        <v>#REF!</v>
      </c>
      <c r="BIU22" s="139" t="e">
        <f t="shared" si="25"/>
        <v>#REF!</v>
      </c>
      <c r="BIV22" s="139" t="e">
        <f t="shared" si="25"/>
        <v>#REF!</v>
      </c>
      <c r="BIW22" s="139" t="e">
        <f t="shared" si="25"/>
        <v>#REF!</v>
      </c>
      <c r="BIX22" s="139" t="e">
        <f t="shared" si="25"/>
        <v>#REF!</v>
      </c>
      <c r="BIY22" s="139" t="e">
        <f t="shared" si="25"/>
        <v>#REF!</v>
      </c>
      <c r="BIZ22" s="139" t="e">
        <f t="shared" si="25"/>
        <v>#REF!</v>
      </c>
      <c r="BJA22" s="139" t="e">
        <f t="shared" si="25"/>
        <v>#REF!</v>
      </c>
      <c r="BJB22" s="139" t="e">
        <f t="shared" si="25"/>
        <v>#REF!</v>
      </c>
      <c r="BJC22" s="139" t="e">
        <f t="shared" si="25"/>
        <v>#REF!</v>
      </c>
      <c r="BJD22" s="139" t="e">
        <f t="shared" si="25"/>
        <v>#REF!</v>
      </c>
      <c r="BJE22" s="139" t="e">
        <f t="shared" si="25"/>
        <v>#REF!</v>
      </c>
      <c r="BJF22" s="139" t="e">
        <f t="shared" si="25"/>
        <v>#REF!</v>
      </c>
      <c r="BJG22" s="139" t="e">
        <f t="shared" si="25"/>
        <v>#REF!</v>
      </c>
      <c r="BJH22" s="139" t="e">
        <f t="shared" si="25"/>
        <v>#REF!</v>
      </c>
      <c r="BJI22" s="139" t="e">
        <f t="shared" ref="BJI22:BLT22" si="26">BJO22</f>
        <v>#REF!</v>
      </c>
      <c r="BJJ22" s="139" t="e">
        <f t="shared" si="26"/>
        <v>#REF!</v>
      </c>
      <c r="BJK22" s="139" t="e">
        <f t="shared" si="26"/>
        <v>#REF!</v>
      </c>
      <c r="BJL22" s="139" t="e">
        <f t="shared" si="26"/>
        <v>#REF!</v>
      </c>
      <c r="BJM22" s="139" t="e">
        <f t="shared" si="26"/>
        <v>#REF!</v>
      </c>
      <c r="BJN22" s="139" t="e">
        <f t="shared" si="26"/>
        <v>#REF!</v>
      </c>
      <c r="BJO22" s="139" t="e">
        <f t="shared" si="26"/>
        <v>#REF!</v>
      </c>
      <c r="BJP22" s="139" t="e">
        <f t="shared" si="26"/>
        <v>#REF!</v>
      </c>
      <c r="BJQ22" s="139" t="e">
        <f t="shared" si="26"/>
        <v>#REF!</v>
      </c>
      <c r="BJR22" s="139" t="e">
        <f t="shared" si="26"/>
        <v>#REF!</v>
      </c>
      <c r="BJS22" s="139" t="e">
        <f t="shared" si="26"/>
        <v>#REF!</v>
      </c>
      <c r="BJT22" s="139" t="e">
        <f t="shared" si="26"/>
        <v>#REF!</v>
      </c>
      <c r="BJU22" s="139" t="e">
        <f t="shared" si="26"/>
        <v>#REF!</v>
      </c>
      <c r="BJV22" s="139" t="e">
        <f t="shared" si="26"/>
        <v>#REF!</v>
      </c>
      <c r="BJW22" s="139" t="e">
        <f t="shared" si="26"/>
        <v>#REF!</v>
      </c>
      <c r="BJX22" s="139" t="e">
        <f t="shared" si="26"/>
        <v>#REF!</v>
      </c>
      <c r="BJY22" s="139" t="e">
        <f t="shared" si="26"/>
        <v>#REF!</v>
      </c>
      <c r="BJZ22" s="139" t="e">
        <f t="shared" si="26"/>
        <v>#REF!</v>
      </c>
      <c r="BKA22" s="139" t="e">
        <f t="shared" si="26"/>
        <v>#REF!</v>
      </c>
      <c r="BKB22" s="139" t="e">
        <f t="shared" si="26"/>
        <v>#REF!</v>
      </c>
      <c r="BKC22" s="139" t="e">
        <f t="shared" si="26"/>
        <v>#REF!</v>
      </c>
      <c r="BKD22" s="139" t="e">
        <f t="shared" si="26"/>
        <v>#REF!</v>
      </c>
      <c r="BKE22" s="139" t="e">
        <f t="shared" si="26"/>
        <v>#REF!</v>
      </c>
      <c r="BKF22" s="139" t="e">
        <f t="shared" si="26"/>
        <v>#REF!</v>
      </c>
      <c r="BKG22" s="139" t="e">
        <f t="shared" si="26"/>
        <v>#REF!</v>
      </c>
      <c r="BKH22" s="139" t="e">
        <f t="shared" si="26"/>
        <v>#REF!</v>
      </c>
      <c r="BKI22" s="139" t="e">
        <f t="shared" si="26"/>
        <v>#REF!</v>
      </c>
      <c r="BKJ22" s="139" t="e">
        <f t="shared" si="26"/>
        <v>#REF!</v>
      </c>
      <c r="BKK22" s="139" t="e">
        <f t="shared" si="26"/>
        <v>#REF!</v>
      </c>
      <c r="BKL22" s="139" t="e">
        <f t="shared" si="26"/>
        <v>#REF!</v>
      </c>
      <c r="BKM22" s="139" t="e">
        <f t="shared" si="26"/>
        <v>#REF!</v>
      </c>
      <c r="BKN22" s="139" t="e">
        <f t="shared" si="26"/>
        <v>#REF!</v>
      </c>
      <c r="BKO22" s="139" t="e">
        <f t="shared" si="26"/>
        <v>#REF!</v>
      </c>
      <c r="BKP22" s="139" t="e">
        <f t="shared" si="26"/>
        <v>#REF!</v>
      </c>
      <c r="BKQ22" s="139" t="e">
        <f t="shared" si="26"/>
        <v>#REF!</v>
      </c>
      <c r="BKR22" s="139" t="e">
        <f t="shared" si="26"/>
        <v>#REF!</v>
      </c>
      <c r="BKS22" s="139" t="e">
        <f t="shared" si="26"/>
        <v>#REF!</v>
      </c>
      <c r="BKT22" s="139" t="e">
        <f t="shared" si="26"/>
        <v>#REF!</v>
      </c>
      <c r="BKU22" s="139" t="e">
        <f t="shared" si="26"/>
        <v>#REF!</v>
      </c>
      <c r="BKV22" s="139" t="e">
        <f t="shared" si="26"/>
        <v>#REF!</v>
      </c>
      <c r="BKW22" s="139" t="e">
        <f t="shared" si="26"/>
        <v>#REF!</v>
      </c>
      <c r="BKX22" s="139" t="e">
        <f t="shared" si="26"/>
        <v>#REF!</v>
      </c>
      <c r="BKY22" s="139" t="e">
        <f t="shared" si="26"/>
        <v>#REF!</v>
      </c>
      <c r="BKZ22" s="139" t="e">
        <f t="shared" si="26"/>
        <v>#REF!</v>
      </c>
      <c r="BLA22" s="139" t="e">
        <f t="shared" si="26"/>
        <v>#REF!</v>
      </c>
      <c r="BLB22" s="139" t="e">
        <f t="shared" si="26"/>
        <v>#REF!</v>
      </c>
      <c r="BLC22" s="139" t="e">
        <f t="shared" si="26"/>
        <v>#REF!</v>
      </c>
      <c r="BLD22" s="139" t="e">
        <f t="shared" si="26"/>
        <v>#REF!</v>
      </c>
      <c r="BLE22" s="139" t="e">
        <f t="shared" si="26"/>
        <v>#REF!</v>
      </c>
      <c r="BLF22" s="139" t="e">
        <f t="shared" si="26"/>
        <v>#REF!</v>
      </c>
      <c r="BLG22" s="139" t="e">
        <f t="shared" si="26"/>
        <v>#REF!</v>
      </c>
      <c r="BLH22" s="139" t="e">
        <f t="shared" si="26"/>
        <v>#REF!</v>
      </c>
      <c r="BLI22" s="139" t="e">
        <f t="shared" si="26"/>
        <v>#REF!</v>
      </c>
      <c r="BLJ22" s="139" t="e">
        <f t="shared" si="26"/>
        <v>#REF!</v>
      </c>
      <c r="BLK22" s="139" t="e">
        <f t="shared" si="26"/>
        <v>#REF!</v>
      </c>
      <c r="BLL22" s="139" t="e">
        <f t="shared" si="26"/>
        <v>#REF!</v>
      </c>
      <c r="BLM22" s="139" t="e">
        <f t="shared" si="26"/>
        <v>#REF!</v>
      </c>
      <c r="BLN22" s="139" t="e">
        <f t="shared" si="26"/>
        <v>#REF!</v>
      </c>
      <c r="BLO22" s="139" t="e">
        <f t="shared" si="26"/>
        <v>#REF!</v>
      </c>
      <c r="BLP22" s="139" t="e">
        <f t="shared" si="26"/>
        <v>#REF!</v>
      </c>
      <c r="BLQ22" s="139" t="e">
        <f t="shared" si="26"/>
        <v>#REF!</v>
      </c>
      <c r="BLR22" s="139" t="e">
        <f t="shared" si="26"/>
        <v>#REF!</v>
      </c>
      <c r="BLS22" s="139" t="e">
        <f t="shared" si="26"/>
        <v>#REF!</v>
      </c>
      <c r="BLT22" s="139" t="e">
        <f t="shared" si="26"/>
        <v>#REF!</v>
      </c>
      <c r="BLU22" s="139" t="e">
        <f t="shared" ref="BLU22:BOF22" si="27">BMA22</f>
        <v>#REF!</v>
      </c>
      <c r="BLV22" s="139" t="e">
        <f t="shared" si="27"/>
        <v>#REF!</v>
      </c>
      <c r="BLW22" s="139" t="e">
        <f t="shared" si="27"/>
        <v>#REF!</v>
      </c>
      <c r="BLX22" s="139" t="e">
        <f t="shared" si="27"/>
        <v>#REF!</v>
      </c>
      <c r="BLY22" s="139" t="e">
        <f t="shared" si="27"/>
        <v>#REF!</v>
      </c>
      <c r="BLZ22" s="139" t="e">
        <f t="shared" si="27"/>
        <v>#REF!</v>
      </c>
      <c r="BMA22" s="139" t="e">
        <f t="shared" si="27"/>
        <v>#REF!</v>
      </c>
      <c r="BMB22" s="139" t="e">
        <f t="shared" si="27"/>
        <v>#REF!</v>
      </c>
      <c r="BMC22" s="139" t="e">
        <f t="shared" si="27"/>
        <v>#REF!</v>
      </c>
      <c r="BMD22" s="139" t="e">
        <f t="shared" si="27"/>
        <v>#REF!</v>
      </c>
      <c r="BME22" s="139" t="e">
        <f t="shared" si="27"/>
        <v>#REF!</v>
      </c>
      <c r="BMF22" s="139" t="e">
        <f t="shared" si="27"/>
        <v>#REF!</v>
      </c>
      <c r="BMG22" s="139" t="e">
        <f t="shared" si="27"/>
        <v>#REF!</v>
      </c>
      <c r="BMH22" s="139" t="e">
        <f t="shared" si="27"/>
        <v>#REF!</v>
      </c>
      <c r="BMI22" s="139" t="e">
        <f t="shared" si="27"/>
        <v>#REF!</v>
      </c>
      <c r="BMJ22" s="139" t="e">
        <f t="shared" si="27"/>
        <v>#REF!</v>
      </c>
      <c r="BMK22" s="139" t="e">
        <f t="shared" si="27"/>
        <v>#REF!</v>
      </c>
      <c r="BML22" s="139" t="e">
        <f t="shared" si="27"/>
        <v>#REF!</v>
      </c>
      <c r="BMM22" s="139" t="e">
        <f t="shared" si="27"/>
        <v>#REF!</v>
      </c>
      <c r="BMN22" s="139" t="e">
        <f t="shared" si="27"/>
        <v>#REF!</v>
      </c>
      <c r="BMO22" s="139" t="e">
        <f t="shared" si="27"/>
        <v>#REF!</v>
      </c>
      <c r="BMP22" s="139" t="e">
        <f t="shared" si="27"/>
        <v>#REF!</v>
      </c>
      <c r="BMQ22" s="139" t="e">
        <f t="shared" si="27"/>
        <v>#REF!</v>
      </c>
      <c r="BMR22" s="139" t="e">
        <f t="shared" si="27"/>
        <v>#REF!</v>
      </c>
      <c r="BMS22" s="139" t="e">
        <f t="shared" si="27"/>
        <v>#REF!</v>
      </c>
      <c r="BMT22" s="139" t="e">
        <f t="shared" si="27"/>
        <v>#REF!</v>
      </c>
      <c r="BMU22" s="139" t="e">
        <f t="shared" si="27"/>
        <v>#REF!</v>
      </c>
      <c r="BMV22" s="139" t="e">
        <f t="shared" si="27"/>
        <v>#REF!</v>
      </c>
      <c r="BMW22" s="139" t="e">
        <f t="shared" si="27"/>
        <v>#REF!</v>
      </c>
      <c r="BMX22" s="139" t="e">
        <f t="shared" si="27"/>
        <v>#REF!</v>
      </c>
      <c r="BMY22" s="139" t="e">
        <f t="shared" si="27"/>
        <v>#REF!</v>
      </c>
      <c r="BMZ22" s="139" t="e">
        <f t="shared" si="27"/>
        <v>#REF!</v>
      </c>
      <c r="BNA22" s="139" t="e">
        <f t="shared" si="27"/>
        <v>#REF!</v>
      </c>
      <c r="BNB22" s="139" t="e">
        <f t="shared" si="27"/>
        <v>#REF!</v>
      </c>
      <c r="BNC22" s="139" t="e">
        <f t="shared" si="27"/>
        <v>#REF!</v>
      </c>
      <c r="BND22" s="139" t="e">
        <f t="shared" si="27"/>
        <v>#REF!</v>
      </c>
      <c r="BNE22" s="139" t="e">
        <f t="shared" si="27"/>
        <v>#REF!</v>
      </c>
      <c r="BNF22" s="139" t="e">
        <f t="shared" si="27"/>
        <v>#REF!</v>
      </c>
      <c r="BNG22" s="139" t="e">
        <f t="shared" si="27"/>
        <v>#REF!</v>
      </c>
      <c r="BNH22" s="139" t="e">
        <f t="shared" si="27"/>
        <v>#REF!</v>
      </c>
      <c r="BNI22" s="139" t="e">
        <f t="shared" si="27"/>
        <v>#REF!</v>
      </c>
      <c r="BNJ22" s="139" t="e">
        <f t="shared" si="27"/>
        <v>#REF!</v>
      </c>
      <c r="BNK22" s="139" t="e">
        <f t="shared" si="27"/>
        <v>#REF!</v>
      </c>
      <c r="BNL22" s="139" t="e">
        <f t="shared" si="27"/>
        <v>#REF!</v>
      </c>
      <c r="BNM22" s="139" t="e">
        <f t="shared" si="27"/>
        <v>#REF!</v>
      </c>
      <c r="BNN22" s="139" t="e">
        <f t="shared" si="27"/>
        <v>#REF!</v>
      </c>
      <c r="BNO22" s="139" t="e">
        <f t="shared" si="27"/>
        <v>#REF!</v>
      </c>
      <c r="BNP22" s="139" t="e">
        <f t="shared" si="27"/>
        <v>#REF!</v>
      </c>
      <c r="BNQ22" s="139" t="e">
        <f t="shared" si="27"/>
        <v>#REF!</v>
      </c>
      <c r="BNR22" s="139" t="e">
        <f t="shared" si="27"/>
        <v>#REF!</v>
      </c>
      <c r="BNS22" s="139" t="e">
        <f t="shared" si="27"/>
        <v>#REF!</v>
      </c>
      <c r="BNT22" s="139" t="e">
        <f t="shared" si="27"/>
        <v>#REF!</v>
      </c>
      <c r="BNU22" s="139" t="e">
        <f t="shared" si="27"/>
        <v>#REF!</v>
      </c>
      <c r="BNV22" s="139" t="e">
        <f t="shared" si="27"/>
        <v>#REF!</v>
      </c>
      <c r="BNW22" s="139" t="e">
        <f t="shared" si="27"/>
        <v>#REF!</v>
      </c>
      <c r="BNX22" s="139" t="e">
        <f t="shared" si="27"/>
        <v>#REF!</v>
      </c>
      <c r="BNY22" s="139" t="e">
        <f t="shared" si="27"/>
        <v>#REF!</v>
      </c>
      <c r="BNZ22" s="139" t="e">
        <f t="shared" si="27"/>
        <v>#REF!</v>
      </c>
      <c r="BOA22" s="139" t="e">
        <f t="shared" si="27"/>
        <v>#REF!</v>
      </c>
      <c r="BOB22" s="139" t="e">
        <f t="shared" si="27"/>
        <v>#REF!</v>
      </c>
      <c r="BOC22" s="139" t="e">
        <f t="shared" si="27"/>
        <v>#REF!</v>
      </c>
      <c r="BOD22" s="139" t="e">
        <f t="shared" si="27"/>
        <v>#REF!</v>
      </c>
      <c r="BOE22" s="139" t="e">
        <f t="shared" si="27"/>
        <v>#REF!</v>
      </c>
      <c r="BOF22" s="139" t="e">
        <f t="shared" si="27"/>
        <v>#REF!</v>
      </c>
      <c r="BOG22" s="139" t="e">
        <f t="shared" ref="BOG22:BQR22" si="28">BOM22</f>
        <v>#REF!</v>
      </c>
      <c r="BOH22" s="139" t="e">
        <f t="shared" si="28"/>
        <v>#REF!</v>
      </c>
      <c r="BOI22" s="139" t="e">
        <f t="shared" si="28"/>
        <v>#REF!</v>
      </c>
      <c r="BOJ22" s="139" t="e">
        <f t="shared" si="28"/>
        <v>#REF!</v>
      </c>
      <c r="BOK22" s="139" t="e">
        <f t="shared" si="28"/>
        <v>#REF!</v>
      </c>
      <c r="BOL22" s="139" t="e">
        <f t="shared" si="28"/>
        <v>#REF!</v>
      </c>
      <c r="BOM22" s="139" t="e">
        <f t="shared" si="28"/>
        <v>#REF!</v>
      </c>
      <c r="BON22" s="139" t="e">
        <f t="shared" si="28"/>
        <v>#REF!</v>
      </c>
      <c r="BOO22" s="139" t="e">
        <f t="shared" si="28"/>
        <v>#REF!</v>
      </c>
      <c r="BOP22" s="139" t="e">
        <f t="shared" si="28"/>
        <v>#REF!</v>
      </c>
      <c r="BOQ22" s="139" t="e">
        <f t="shared" si="28"/>
        <v>#REF!</v>
      </c>
      <c r="BOR22" s="139" t="e">
        <f t="shared" si="28"/>
        <v>#REF!</v>
      </c>
      <c r="BOS22" s="139" t="e">
        <f t="shared" si="28"/>
        <v>#REF!</v>
      </c>
      <c r="BOT22" s="139" t="e">
        <f t="shared" si="28"/>
        <v>#REF!</v>
      </c>
      <c r="BOU22" s="139" t="e">
        <f t="shared" si="28"/>
        <v>#REF!</v>
      </c>
      <c r="BOV22" s="139" t="e">
        <f t="shared" si="28"/>
        <v>#REF!</v>
      </c>
      <c r="BOW22" s="139" t="e">
        <f t="shared" si="28"/>
        <v>#REF!</v>
      </c>
      <c r="BOX22" s="139" t="e">
        <f t="shared" si="28"/>
        <v>#REF!</v>
      </c>
      <c r="BOY22" s="139" t="e">
        <f t="shared" si="28"/>
        <v>#REF!</v>
      </c>
      <c r="BOZ22" s="139" t="e">
        <f t="shared" si="28"/>
        <v>#REF!</v>
      </c>
      <c r="BPA22" s="139" t="e">
        <f t="shared" si="28"/>
        <v>#REF!</v>
      </c>
      <c r="BPB22" s="139" t="e">
        <f t="shared" si="28"/>
        <v>#REF!</v>
      </c>
      <c r="BPC22" s="139" t="e">
        <f t="shared" si="28"/>
        <v>#REF!</v>
      </c>
      <c r="BPD22" s="139" t="e">
        <f t="shared" si="28"/>
        <v>#REF!</v>
      </c>
      <c r="BPE22" s="139" t="e">
        <f t="shared" si="28"/>
        <v>#REF!</v>
      </c>
      <c r="BPF22" s="139" t="e">
        <f t="shared" si="28"/>
        <v>#REF!</v>
      </c>
      <c r="BPG22" s="139" t="e">
        <f t="shared" si="28"/>
        <v>#REF!</v>
      </c>
      <c r="BPH22" s="139" t="e">
        <f t="shared" si="28"/>
        <v>#REF!</v>
      </c>
      <c r="BPI22" s="139" t="e">
        <f t="shared" si="28"/>
        <v>#REF!</v>
      </c>
      <c r="BPJ22" s="139" t="e">
        <f t="shared" si="28"/>
        <v>#REF!</v>
      </c>
      <c r="BPK22" s="139" t="e">
        <f t="shared" si="28"/>
        <v>#REF!</v>
      </c>
      <c r="BPL22" s="139" t="e">
        <f t="shared" si="28"/>
        <v>#REF!</v>
      </c>
      <c r="BPM22" s="139" t="e">
        <f t="shared" si="28"/>
        <v>#REF!</v>
      </c>
      <c r="BPN22" s="139" t="e">
        <f t="shared" si="28"/>
        <v>#REF!</v>
      </c>
      <c r="BPO22" s="139" t="e">
        <f t="shared" si="28"/>
        <v>#REF!</v>
      </c>
      <c r="BPP22" s="139" t="e">
        <f t="shared" si="28"/>
        <v>#REF!</v>
      </c>
      <c r="BPQ22" s="139" t="e">
        <f t="shared" si="28"/>
        <v>#REF!</v>
      </c>
      <c r="BPR22" s="139" t="e">
        <f t="shared" si="28"/>
        <v>#REF!</v>
      </c>
      <c r="BPS22" s="139" t="e">
        <f t="shared" si="28"/>
        <v>#REF!</v>
      </c>
      <c r="BPT22" s="139" t="e">
        <f t="shared" si="28"/>
        <v>#REF!</v>
      </c>
      <c r="BPU22" s="139" t="e">
        <f t="shared" si="28"/>
        <v>#REF!</v>
      </c>
      <c r="BPV22" s="139" t="e">
        <f t="shared" si="28"/>
        <v>#REF!</v>
      </c>
      <c r="BPW22" s="139" t="e">
        <f t="shared" si="28"/>
        <v>#REF!</v>
      </c>
      <c r="BPX22" s="139" t="e">
        <f t="shared" si="28"/>
        <v>#REF!</v>
      </c>
      <c r="BPY22" s="139" t="e">
        <f t="shared" si="28"/>
        <v>#REF!</v>
      </c>
      <c r="BPZ22" s="139" t="e">
        <f t="shared" si="28"/>
        <v>#REF!</v>
      </c>
      <c r="BQA22" s="139" t="e">
        <f t="shared" si="28"/>
        <v>#REF!</v>
      </c>
      <c r="BQB22" s="139" t="e">
        <f t="shared" si="28"/>
        <v>#REF!</v>
      </c>
      <c r="BQC22" s="139" t="e">
        <f t="shared" si="28"/>
        <v>#REF!</v>
      </c>
      <c r="BQD22" s="139" t="e">
        <f t="shared" si="28"/>
        <v>#REF!</v>
      </c>
      <c r="BQE22" s="139" t="e">
        <f t="shared" si="28"/>
        <v>#REF!</v>
      </c>
      <c r="BQF22" s="139" t="e">
        <f t="shared" si="28"/>
        <v>#REF!</v>
      </c>
      <c r="BQG22" s="139" t="e">
        <f t="shared" si="28"/>
        <v>#REF!</v>
      </c>
      <c r="BQH22" s="139" t="e">
        <f t="shared" si="28"/>
        <v>#REF!</v>
      </c>
      <c r="BQI22" s="139" t="e">
        <f t="shared" si="28"/>
        <v>#REF!</v>
      </c>
      <c r="BQJ22" s="139" t="e">
        <f t="shared" si="28"/>
        <v>#REF!</v>
      </c>
      <c r="BQK22" s="139" t="e">
        <f t="shared" si="28"/>
        <v>#REF!</v>
      </c>
      <c r="BQL22" s="139" t="e">
        <f t="shared" si="28"/>
        <v>#REF!</v>
      </c>
      <c r="BQM22" s="139" t="e">
        <f t="shared" si="28"/>
        <v>#REF!</v>
      </c>
      <c r="BQN22" s="139" t="e">
        <f t="shared" si="28"/>
        <v>#REF!</v>
      </c>
      <c r="BQO22" s="139" t="e">
        <f t="shared" si="28"/>
        <v>#REF!</v>
      </c>
      <c r="BQP22" s="139" t="e">
        <f t="shared" si="28"/>
        <v>#REF!</v>
      </c>
      <c r="BQQ22" s="139" t="e">
        <f t="shared" si="28"/>
        <v>#REF!</v>
      </c>
      <c r="BQR22" s="139" t="e">
        <f t="shared" si="28"/>
        <v>#REF!</v>
      </c>
      <c r="BQS22" s="139" t="e">
        <f t="shared" ref="BQS22:BTD22" si="29">BQY22</f>
        <v>#REF!</v>
      </c>
      <c r="BQT22" s="139" t="e">
        <f t="shared" si="29"/>
        <v>#REF!</v>
      </c>
      <c r="BQU22" s="139" t="e">
        <f t="shared" si="29"/>
        <v>#REF!</v>
      </c>
      <c r="BQV22" s="139" t="e">
        <f t="shared" si="29"/>
        <v>#REF!</v>
      </c>
      <c r="BQW22" s="139" t="e">
        <f t="shared" si="29"/>
        <v>#REF!</v>
      </c>
      <c r="BQX22" s="139" t="e">
        <f t="shared" si="29"/>
        <v>#REF!</v>
      </c>
      <c r="BQY22" s="139" t="e">
        <f t="shared" si="29"/>
        <v>#REF!</v>
      </c>
      <c r="BQZ22" s="139" t="e">
        <f t="shared" si="29"/>
        <v>#REF!</v>
      </c>
      <c r="BRA22" s="139" t="e">
        <f t="shared" si="29"/>
        <v>#REF!</v>
      </c>
      <c r="BRB22" s="139" t="e">
        <f t="shared" si="29"/>
        <v>#REF!</v>
      </c>
      <c r="BRC22" s="139" t="e">
        <f t="shared" si="29"/>
        <v>#REF!</v>
      </c>
      <c r="BRD22" s="139" t="e">
        <f t="shared" si="29"/>
        <v>#REF!</v>
      </c>
      <c r="BRE22" s="139" t="e">
        <f t="shared" si="29"/>
        <v>#REF!</v>
      </c>
      <c r="BRF22" s="139" t="e">
        <f t="shared" si="29"/>
        <v>#REF!</v>
      </c>
      <c r="BRG22" s="139" t="e">
        <f t="shared" si="29"/>
        <v>#REF!</v>
      </c>
      <c r="BRH22" s="139" t="e">
        <f t="shared" si="29"/>
        <v>#REF!</v>
      </c>
      <c r="BRI22" s="139" t="e">
        <f t="shared" si="29"/>
        <v>#REF!</v>
      </c>
      <c r="BRJ22" s="139" t="e">
        <f t="shared" si="29"/>
        <v>#REF!</v>
      </c>
      <c r="BRK22" s="139" t="e">
        <f t="shared" si="29"/>
        <v>#REF!</v>
      </c>
      <c r="BRL22" s="139" t="e">
        <f t="shared" si="29"/>
        <v>#REF!</v>
      </c>
      <c r="BRM22" s="139" t="e">
        <f t="shared" si="29"/>
        <v>#REF!</v>
      </c>
      <c r="BRN22" s="139" t="e">
        <f t="shared" si="29"/>
        <v>#REF!</v>
      </c>
      <c r="BRO22" s="139" t="e">
        <f t="shared" si="29"/>
        <v>#REF!</v>
      </c>
      <c r="BRP22" s="139" t="e">
        <f t="shared" si="29"/>
        <v>#REF!</v>
      </c>
      <c r="BRQ22" s="139" t="e">
        <f t="shared" si="29"/>
        <v>#REF!</v>
      </c>
      <c r="BRR22" s="139" t="e">
        <f t="shared" si="29"/>
        <v>#REF!</v>
      </c>
      <c r="BRS22" s="139" t="e">
        <f t="shared" si="29"/>
        <v>#REF!</v>
      </c>
      <c r="BRT22" s="139" t="e">
        <f t="shared" si="29"/>
        <v>#REF!</v>
      </c>
      <c r="BRU22" s="139" t="e">
        <f t="shared" si="29"/>
        <v>#REF!</v>
      </c>
      <c r="BRV22" s="139" t="e">
        <f t="shared" si="29"/>
        <v>#REF!</v>
      </c>
      <c r="BRW22" s="139" t="e">
        <f t="shared" si="29"/>
        <v>#REF!</v>
      </c>
      <c r="BRX22" s="139" t="e">
        <f t="shared" si="29"/>
        <v>#REF!</v>
      </c>
      <c r="BRY22" s="139" t="e">
        <f t="shared" si="29"/>
        <v>#REF!</v>
      </c>
      <c r="BRZ22" s="139" t="e">
        <f t="shared" si="29"/>
        <v>#REF!</v>
      </c>
      <c r="BSA22" s="139" t="e">
        <f t="shared" si="29"/>
        <v>#REF!</v>
      </c>
      <c r="BSB22" s="139" t="e">
        <f t="shared" si="29"/>
        <v>#REF!</v>
      </c>
      <c r="BSC22" s="139" t="e">
        <f t="shared" si="29"/>
        <v>#REF!</v>
      </c>
      <c r="BSD22" s="139" t="e">
        <f t="shared" si="29"/>
        <v>#REF!</v>
      </c>
      <c r="BSE22" s="139" t="e">
        <f t="shared" si="29"/>
        <v>#REF!</v>
      </c>
      <c r="BSF22" s="139" t="e">
        <f t="shared" si="29"/>
        <v>#REF!</v>
      </c>
      <c r="BSG22" s="139" t="e">
        <f t="shared" si="29"/>
        <v>#REF!</v>
      </c>
      <c r="BSH22" s="139" t="e">
        <f t="shared" si="29"/>
        <v>#REF!</v>
      </c>
      <c r="BSI22" s="139" t="e">
        <f t="shared" si="29"/>
        <v>#REF!</v>
      </c>
      <c r="BSJ22" s="139" t="e">
        <f t="shared" si="29"/>
        <v>#REF!</v>
      </c>
      <c r="BSK22" s="139" t="e">
        <f t="shared" si="29"/>
        <v>#REF!</v>
      </c>
      <c r="BSL22" s="139" t="e">
        <f t="shared" si="29"/>
        <v>#REF!</v>
      </c>
      <c r="BSM22" s="139" t="e">
        <f t="shared" si="29"/>
        <v>#REF!</v>
      </c>
      <c r="BSN22" s="139" t="e">
        <f t="shared" si="29"/>
        <v>#REF!</v>
      </c>
      <c r="BSO22" s="139" t="e">
        <f t="shared" si="29"/>
        <v>#REF!</v>
      </c>
      <c r="BSP22" s="139" t="e">
        <f t="shared" si="29"/>
        <v>#REF!</v>
      </c>
      <c r="BSQ22" s="139" t="e">
        <f t="shared" si="29"/>
        <v>#REF!</v>
      </c>
      <c r="BSR22" s="139" t="e">
        <f t="shared" si="29"/>
        <v>#REF!</v>
      </c>
      <c r="BSS22" s="139" t="e">
        <f t="shared" si="29"/>
        <v>#REF!</v>
      </c>
      <c r="BST22" s="139" t="e">
        <f t="shared" si="29"/>
        <v>#REF!</v>
      </c>
      <c r="BSU22" s="139" t="e">
        <f t="shared" si="29"/>
        <v>#REF!</v>
      </c>
      <c r="BSV22" s="139" t="e">
        <f t="shared" si="29"/>
        <v>#REF!</v>
      </c>
      <c r="BSW22" s="139" t="e">
        <f t="shared" si="29"/>
        <v>#REF!</v>
      </c>
      <c r="BSX22" s="139" t="e">
        <f t="shared" si="29"/>
        <v>#REF!</v>
      </c>
      <c r="BSY22" s="139" t="e">
        <f t="shared" si="29"/>
        <v>#REF!</v>
      </c>
      <c r="BSZ22" s="139" t="e">
        <f t="shared" si="29"/>
        <v>#REF!</v>
      </c>
      <c r="BTA22" s="139" t="e">
        <f t="shared" si="29"/>
        <v>#REF!</v>
      </c>
      <c r="BTB22" s="139" t="e">
        <f t="shared" si="29"/>
        <v>#REF!</v>
      </c>
      <c r="BTC22" s="139" t="e">
        <f t="shared" si="29"/>
        <v>#REF!</v>
      </c>
      <c r="BTD22" s="139" t="e">
        <f t="shared" si="29"/>
        <v>#REF!</v>
      </c>
      <c r="BTE22" s="139" t="e">
        <f t="shared" ref="BTE22:BVP22" si="30">BTK22</f>
        <v>#REF!</v>
      </c>
      <c r="BTF22" s="139" t="e">
        <f t="shared" si="30"/>
        <v>#REF!</v>
      </c>
      <c r="BTG22" s="139" t="e">
        <f t="shared" si="30"/>
        <v>#REF!</v>
      </c>
      <c r="BTH22" s="139" t="e">
        <f t="shared" si="30"/>
        <v>#REF!</v>
      </c>
      <c r="BTI22" s="139" t="e">
        <f t="shared" si="30"/>
        <v>#REF!</v>
      </c>
      <c r="BTJ22" s="139" t="e">
        <f t="shared" si="30"/>
        <v>#REF!</v>
      </c>
      <c r="BTK22" s="139" t="e">
        <f t="shared" si="30"/>
        <v>#REF!</v>
      </c>
      <c r="BTL22" s="139" t="e">
        <f t="shared" si="30"/>
        <v>#REF!</v>
      </c>
      <c r="BTM22" s="139" t="e">
        <f t="shared" si="30"/>
        <v>#REF!</v>
      </c>
      <c r="BTN22" s="139" t="e">
        <f t="shared" si="30"/>
        <v>#REF!</v>
      </c>
      <c r="BTO22" s="139" t="e">
        <f t="shared" si="30"/>
        <v>#REF!</v>
      </c>
      <c r="BTP22" s="139" t="e">
        <f t="shared" si="30"/>
        <v>#REF!</v>
      </c>
      <c r="BTQ22" s="139" t="e">
        <f t="shared" si="30"/>
        <v>#REF!</v>
      </c>
      <c r="BTR22" s="139" t="e">
        <f t="shared" si="30"/>
        <v>#REF!</v>
      </c>
      <c r="BTS22" s="139" t="e">
        <f t="shared" si="30"/>
        <v>#REF!</v>
      </c>
      <c r="BTT22" s="139" t="e">
        <f t="shared" si="30"/>
        <v>#REF!</v>
      </c>
      <c r="BTU22" s="139" t="e">
        <f t="shared" si="30"/>
        <v>#REF!</v>
      </c>
      <c r="BTV22" s="139" t="e">
        <f t="shared" si="30"/>
        <v>#REF!</v>
      </c>
      <c r="BTW22" s="139" t="e">
        <f t="shared" si="30"/>
        <v>#REF!</v>
      </c>
      <c r="BTX22" s="139" t="e">
        <f t="shared" si="30"/>
        <v>#REF!</v>
      </c>
      <c r="BTY22" s="139" t="e">
        <f t="shared" si="30"/>
        <v>#REF!</v>
      </c>
      <c r="BTZ22" s="139" t="e">
        <f t="shared" si="30"/>
        <v>#REF!</v>
      </c>
      <c r="BUA22" s="139" t="e">
        <f t="shared" si="30"/>
        <v>#REF!</v>
      </c>
      <c r="BUB22" s="139" t="e">
        <f t="shared" si="30"/>
        <v>#REF!</v>
      </c>
      <c r="BUC22" s="139" t="e">
        <f t="shared" si="30"/>
        <v>#REF!</v>
      </c>
      <c r="BUD22" s="139" t="e">
        <f t="shared" si="30"/>
        <v>#REF!</v>
      </c>
      <c r="BUE22" s="139" t="e">
        <f t="shared" si="30"/>
        <v>#REF!</v>
      </c>
      <c r="BUF22" s="139" t="e">
        <f t="shared" si="30"/>
        <v>#REF!</v>
      </c>
      <c r="BUG22" s="139" t="e">
        <f t="shared" si="30"/>
        <v>#REF!</v>
      </c>
      <c r="BUH22" s="139" t="e">
        <f t="shared" si="30"/>
        <v>#REF!</v>
      </c>
      <c r="BUI22" s="139" t="e">
        <f t="shared" si="30"/>
        <v>#REF!</v>
      </c>
      <c r="BUJ22" s="139" t="e">
        <f t="shared" si="30"/>
        <v>#REF!</v>
      </c>
      <c r="BUK22" s="139" t="e">
        <f t="shared" si="30"/>
        <v>#REF!</v>
      </c>
      <c r="BUL22" s="139" t="e">
        <f t="shared" si="30"/>
        <v>#REF!</v>
      </c>
      <c r="BUM22" s="139" t="e">
        <f t="shared" si="30"/>
        <v>#REF!</v>
      </c>
      <c r="BUN22" s="139" t="e">
        <f t="shared" si="30"/>
        <v>#REF!</v>
      </c>
      <c r="BUO22" s="139" t="e">
        <f t="shared" si="30"/>
        <v>#REF!</v>
      </c>
      <c r="BUP22" s="139" t="e">
        <f t="shared" si="30"/>
        <v>#REF!</v>
      </c>
      <c r="BUQ22" s="139" t="e">
        <f t="shared" si="30"/>
        <v>#REF!</v>
      </c>
      <c r="BUR22" s="139" t="e">
        <f t="shared" si="30"/>
        <v>#REF!</v>
      </c>
      <c r="BUS22" s="139" t="e">
        <f t="shared" si="30"/>
        <v>#REF!</v>
      </c>
      <c r="BUT22" s="139" t="e">
        <f t="shared" si="30"/>
        <v>#REF!</v>
      </c>
      <c r="BUU22" s="139" t="e">
        <f t="shared" si="30"/>
        <v>#REF!</v>
      </c>
      <c r="BUV22" s="139" t="e">
        <f t="shared" si="30"/>
        <v>#REF!</v>
      </c>
      <c r="BUW22" s="139" t="e">
        <f t="shared" si="30"/>
        <v>#REF!</v>
      </c>
      <c r="BUX22" s="139" t="e">
        <f t="shared" si="30"/>
        <v>#REF!</v>
      </c>
      <c r="BUY22" s="139" t="e">
        <f t="shared" si="30"/>
        <v>#REF!</v>
      </c>
      <c r="BUZ22" s="139" t="e">
        <f t="shared" si="30"/>
        <v>#REF!</v>
      </c>
      <c r="BVA22" s="139" t="e">
        <f t="shared" si="30"/>
        <v>#REF!</v>
      </c>
      <c r="BVB22" s="139" t="e">
        <f t="shared" si="30"/>
        <v>#REF!</v>
      </c>
      <c r="BVC22" s="139" t="e">
        <f t="shared" si="30"/>
        <v>#REF!</v>
      </c>
      <c r="BVD22" s="139" t="e">
        <f t="shared" si="30"/>
        <v>#REF!</v>
      </c>
      <c r="BVE22" s="139" t="e">
        <f t="shared" si="30"/>
        <v>#REF!</v>
      </c>
      <c r="BVF22" s="139" t="e">
        <f t="shared" si="30"/>
        <v>#REF!</v>
      </c>
      <c r="BVG22" s="139" t="e">
        <f t="shared" si="30"/>
        <v>#REF!</v>
      </c>
      <c r="BVH22" s="139" t="e">
        <f t="shared" si="30"/>
        <v>#REF!</v>
      </c>
      <c r="BVI22" s="139" t="e">
        <f t="shared" si="30"/>
        <v>#REF!</v>
      </c>
      <c r="BVJ22" s="139" t="e">
        <f t="shared" si="30"/>
        <v>#REF!</v>
      </c>
      <c r="BVK22" s="139" t="e">
        <f t="shared" si="30"/>
        <v>#REF!</v>
      </c>
      <c r="BVL22" s="139" t="e">
        <f t="shared" si="30"/>
        <v>#REF!</v>
      </c>
      <c r="BVM22" s="139" t="e">
        <f t="shared" si="30"/>
        <v>#REF!</v>
      </c>
      <c r="BVN22" s="139" t="e">
        <f t="shared" si="30"/>
        <v>#REF!</v>
      </c>
      <c r="BVO22" s="139" t="e">
        <f t="shared" si="30"/>
        <v>#REF!</v>
      </c>
      <c r="BVP22" s="139" t="e">
        <f t="shared" si="30"/>
        <v>#REF!</v>
      </c>
      <c r="BVQ22" s="139" t="e">
        <f t="shared" ref="BVQ22:BYB22" si="31">BVW22</f>
        <v>#REF!</v>
      </c>
      <c r="BVR22" s="139" t="e">
        <f t="shared" si="31"/>
        <v>#REF!</v>
      </c>
      <c r="BVS22" s="139" t="e">
        <f t="shared" si="31"/>
        <v>#REF!</v>
      </c>
      <c r="BVT22" s="139" t="e">
        <f t="shared" si="31"/>
        <v>#REF!</v>
      </c>
      <c r="BVU22" s="139" t="e">
        <f t="shared" si="31"/>
        <v>#REF!</v>
      </c>
      <c r="BVV22" s="139" t="e">
        <f t="shared" si="31"/>
        <v>#REF!</v>
      </c>
      <c r="BVW22" s="139" t="e">
        <f t="shared" si="31"/>
        <v>#REF!</v>
      </c>
      <c r="BVX22" s="139" t="e">
        <f t="shared" si="31"/>
        <v>#REF!</v>
      </c>
      <c r="BVY22" s="139" t="e">
        <f t="shared" si="31"/>
        <v>#REF!</v>
      </c>
      <c r="BVZ22" s="139" t="e">
        <f t="shared" si="31"/>
        <v>#REF!</v>
      </c>
      <c r="BWA22" s="139" t="e">
        <f t="shared" si="31"/>
        <v>#REF!</v>
      </c>
      <c r="BWB22" s="139" t="e">
        <f t="shared" si="31"/>
        <v>#REF!</v>
      </c>
      <c r="BWC22" s="139" t="e">
        <f t="shared" si="31"/>
        <v>#REF!</v>
      </c>
      <c r="BWD22" s="139" t="e">
        <f t="shared" si="31"/>
        <v>#REF!</v>
      </c>
      <c r="BWE22" s="139" t="e">
        <f t="shared" si="31"/>
        <v>#REF!</v>
      </c>
      <c r="BWF22" s="139" t="e">
        <f t="shared" si="31"/>
        <v>#REF!</v>
      </c>
      <c r="BWG22" s="139" t="e">
        <f t="shared" si="31"/>
        <v>#REF!</v>
      </c>
      <c r="BWH22" s="139" t="e">
        <f t="shared" si="31"/>
        <v>#REF!</v>
      </c>
      <c r="BWI22" s="139" t="e">
        <f t="shared" si="31"/>
        <v>#REF!</v>
      </c>
      <c r="BWJ22" s="139" t="e">
        <f t="shared" si="31"/>
        <v>#REF!</v>
      </c>
      <c r="BWK22" s="139" t="e">
        <f t="shared" si="31"/>
        <v>#REF!</v>
      </c>
      <c r="BWL22" s="139" t="e">
        <f t="shared" si="31"/>
        <v>#REF!</v>
      </c>
      <c r="BWM22" s="139" t="e">
        <f t="shared" si="31"/>
        <v>#REF!</v>
      </c>
      <c r="BWN22" s="139" t="e">
        <f t="shared" si="31"/>
        <v>#REF!</v>
      </c>
      <c r="BWO22" s="139" t="e">
        <f t="shared" si="31"/>
        <v>#REF!</v>
      </c>
      <c r="BWP22" s="139" t="e">
        <f t="shared" si="31"/>
        <v>#REF!</v>
      </c>
      <c r="BWQ22" s="139" t="e">
        <f t="shared" si="31"/>
        <v>#REF!</v>
      </c>
      <c r="BWR22" s="139" t="e">
        <f t="shared" si="31"/>
        <v>#REF!</v>
      </c>
      <c r="BWS22" s="139" t="e">
        <f t="shared" si="31"/>
        <v>#REF!</v>
      </c>
      <c r="BWT22" s="139" t="e">
        <f t="shared" si="31"/>
        <v>#REF!</v>
      </c>
      <c r="BWU22" s="139" t="e">
        <f t="shared" si="31"/>
        <v>#REF!</v>
      </c>
      <c r="BWV22" s="139" t="e">
        <f t="shared" si="31"/>
        <v>#REF!</v>
      </c>
      <c r="BWW22" s="139" t="e">
        <f t="shared" si="31"/>
        <v>#REF!</v>
      </c>
      <c r="BWX22" s="139" t="e">
        <f t="shared" si="31"/>
        <v>#REF!</v>
      </c>
      <c r="BWY22" s="139" t="e">
        <f t="shared" si="31"/>
        <v>#REF!</v>
      </c>
      <c r="BWZ22" s="139" t="e">
        <f t="shared" si="31"/>
        <v>#REF!</v>
      </c>
      <c r="BXA22" s="139" t="e">
        <f t="shared" si="31"/>
        <v>#REF!</v>
      </c>
      <c r="BXB22" s="139" t="e">
        <f t="shared" si="31"/>
        <v>#REF!</v>
      </c>
      <c r="BXC22" s="139" t="e">
        <f t="shared" si="31"/>
        <v>#REF!</v>
      </c>
      <c r="BXD22" s="139" t="e">
        <f t="shared" si="31"/>
        <v>#REF!</v>
      </c>
      <c r="BXE22" s="139" t="e">
        <f t="shared" si="31"/>
        <v>#REF!</v>
      </c>
      <c r="BXF22" s="139" t="e">
        <f t="shared" si="31"/>
        <v>#REF!</v>
      </c>
      <c r="BXG22" s="139" t="e">
        <f t="shared" si="31"/>
        <v>#REF!</v>
      </c>
      <c r="BXH22" s="139" t="e">
        <f t="shared" si="31"/>
        <v>#REF!</v>
      </c>
      <c r="BXI22" s="139" t="e">
        <f t="shared" si="31"/>
        <v>#REF!</v>
      </c>
      <c r="BXJ22" s="139" t="e">
        <f t="shared" si="31"/>
        <v>#REF!</v>
      </c>
      <c r="BXK22" s="139" t="e">
        <f t="shared" si="31"/>
        <v>#REF!</v>
      </c>
      <c r="BXL22" s="139" t="e">
        <f t="shared" si="31"/>
        <v>#REF!</v>
      </c>
      <c r="BXM22" s="139" t="e">
        <f t="shared" si="31"/>
        <v>#REF!</v>
      </c>
      <c r="BXN22" s="139" t="e">
        <f t="shared" si="31"/>
        <v>#REF!</v>
      </c>
      <c r="BXO22" s="139" t="e">
        <f t="shared" si="31"/>
        <v>#REF!</v>
      </c>
      <c r="BXP22" s="139" t="e">
        <f t="shared" si="31"/>
        <v>#REF!</v>
      </c>
      <c r="BXQ22" s="139" t="e">
        <f t="shared" si="31"/>
        <v>#REF!</v>
      </c>
      <c r="BXR22" s="139" t="e">
        <f t="shared" si="31"/>
        <v>#REF!</v>
      </c>
      <c r="BXS22" s="139" t="e">
        <f t="shared" si="31"/>
        <v>#REF!</v>
      </c>
      <c r="BXT22" s="139" t="e">
        <f t="shared" si="31"/>
        <v>#REF!</v>
      </c>
      <c r="BXU22" s="139" t="e">
        <f t="shared" si="31"/>
        <v>#REF!</v>
      </c>
      <c r="BXV22" s="139" t="e">
        <f t="shared" si="31"/>
        <v>#REF!</v>
      </c>
      <c r="BXW22" s="139" t="e">
        <f t="shared" si="31"/>
        <v>#REF!</v>
      </c>
      <c r="BXX22" s="139" t="e">
        <f t="shared" si="31"/>
        <v>#REF!</v>
      </c>
      <c r="BXY22" s="139" t="e">
        <f t="shared" si="31"/>
        <v>#REF!</v>
      </c>
      <c r="BXZ22" s="139" t="e">
        <f t="shared" si="31"/>
        <v>#REF!</v>
      </c>
      <c r="BYA22" s="139" t="e">
        <f t="shared" si="31"/>
        <v>#REF!</v>
      </c>
      <c r="BYB22" s="139" t="e">
        <f t="shared" si="31"/>
        <v>#REF!</v>
      </c>
      <c r="BYC22" s="139" t="e">
        <f t="shared" ref="BYC22:CAN22" si="32">BYI22</f>
        <v>#REF!</v>
      </c>
      <c r="BYD22" s="139" t="e">
        <f t="shared" si="32"/>
        <v>#REF!</v>
      </c>
      <c r="BYE22" s="139" t="e">
        <f t="shared" si="32"/>
        <v>#REF!</v>
      </c>
      <c r="BYF22" s="139" t="e">
        <f t="shared" si="32"/>
        <v>#REF!</v>
      </c>
      <c r="BYG22" s="139" t="e">
        <f t="shared" si="32"/>
        <v>#REF!</v>
      </c>
      <c r="BYH22" s="139" t="e">
        <f t="shared" si="32"/>
        <v>#REF!</v>
      </c>
      <c r="BYI22" s="139" t="e">
        <f t="shared" si="32"/>
        <v>#REF!</v>
      </c>
      <c r="BYJ22" s="139" t="e">
        <f t="shared" si="32"/>
        <v>#REF!</v>
      </c>
      <c r="BYK22" s="139" t="e">
        <f t="shared" si="32"/>
        <v>#REF!</v>
      </c>
      <c r="BYL22" s="139" t="e">
        <f t="shared" si="32"/>
        <v>#REF!</v>
      </c>
      <c r="BYM22" s="139" t="e">
        <f t="shared" si="32"/>
        <v>#REF!</v>
      </c>
      <c r="BYN22" s="139" t="e">
        <f t="shared" si="32"/>
        <v>#REF!</v>
      </c>
      <c r="BYO22" s="139" t="e">
        <f t="shared" si="32"/>
        <v>#REF!</v>
      </c>
      <c r="BYP22" s="139" t="e">
        <f t="shared" si="32"/>
        <v>#REF!</v>
      </c>
      <c r="BYQ22" s="139" t="e">
        <f t="shared" si="32"/>
        <v>#REF!</v>
      </c>
      <c r="BYR22" s="139" t="e">
        <f t="shared" si="32"/>
        <v>#REF!</v>
      </c>
      <c r="BYS22" s="139" t="e">
        <f t="shared" si="32"/>
        <v>#REF!</v>
      </c>
      <c r="BYT22" s="139" t="e">
        <f t="shared" si="32"/>
        <v>#REF!</v>
      </c>
      <c r="BYU22" s="139" t="e">
        <f t="shared" si="32"/>
        <v>#REF!</v>
      </c>
      <c r="BYV22" s="139" t="e">
        <f t="shared" si="32"/>
        <v>#REF!</v>
      </c>
      <c r="BYW22" s="139" t="e">
        <f t="shared" si="32"/>
        <v>#REF!</v>
      </c>
      <c r="BYX22" s="139" t="e">
        <f t="shared" si="32"/>
        <v>#REF!</v>
      </c>
      <c r="BYY22" s="139" t="e">
        <f t="shared" si="32"/>
        <v>#REF!</v>
      </c>
      <c r="BYZ22" s="139" t="e">
        <f t="shared" si="32"/>
        <v>#REF!</v>
      </c>
      <c r="BZA22" s="139" t="e">
        <f t="shared" si="32"/>
        <v>#REF!</v>
      </c>
      <c r="BZB22" s="139" t="e">
        <f t="shared" si="32"/>
        <v>#REF!</v>
      </c>
      <c r="BZC22" s="139" t="e">
        <f t="shared" si="32"/>
        <v>#REF!</v>
      </c>
      <c r="BZD22" s="139" t="e">
        <f t="shared" si="32"/>
        <v>#REF!</v>
      </c>
      <c r="BZE22" s="139" t="e">
        <f t="shared" si="32"/>
        <v>#REF!</v>
      </c>
      <c r="BZF22" s="139" t="e">
        <f t="shared" si="32"/>
        <v>#REF!</v>
      </c>
      <c r="BZG22" s="139" t="e">
        <f t="shared" si="32"/>
        <v>#REF!</v>
      </c>
      <c r="BZH22" s="139" t="e">
        <f t="shared" si="32"/>
        <v>#REF!</v>
      </c>
      <c r="BZI22" s="139" t="e">
        <f t="shared" si="32"/>
        <v>#REF!</v>
      </c>
      <c r="BZJ22" s="139" t="e">
        <f t="shared" si="32"/>
        <v>#REF!</v>
      </c>
      <c r="BZK22" s="139" t="e">
        <f t="shared" si="32"/>
        <v>#REF!</v>
      </c>
      <c r="BZL22" s="139" t="e">
        <f t="shared" si="32"/>
        <v>#REF!</v>
      </c>
      <c r="BZM22" s="139" t="e">
        <f t="shared" si="32"/>
        <v>#REF!</v>
      </c>
      <c r="BZN22" s="139" t="e">
        <f t="shared" si="32"/>
        <v>#REF!</v>
      </c>
      <c r="BZO22" s="139" t="e">
        <f t="shared" si="32"/>
        <v>#REF!</v>
      </c>
      <c r="BZP22" s="139" t="e">
        <f t="shared" si="32"/>
        <v>#REF!</v>
      </c>
      <c r="BZQ22" s="139" t="e">
        <f t="shared" si="32"/>
        <v>#REF!</v>
      </c>
      <c r="BZR22" s="139" t="e">
        <f t="shared" si="32"/>
        <v>#REF!</v>
      </c>
      <c r="BZS22" s="139" t="e">
        <f t="shared" si="32"/>
        <v>#REF!</v>
      </c>
      <c r="BZT22" s="139" t="e">
        <f t="shared" si="32"/>
        <v>#REF!</v>
      </c>
      <c r="BZU22" s="139" t="e">
        <f t="shared" si="32"/>
        <v>#REF!</v>
      </c>
      <c r="BZV22" s="139" t="e">
        <f t="shared" si="32"/>
        <v>#REF!</v>
      </c>
      <c r="BZW22" s="139" t="e">
        <f t="shared" si="32"/>
        <v>#REF!</v>
      </c>
      <c r="BZX22" s="139" t="e">
        <f t="shared" si="32"/>
        <v>#REF!</v>
      </c>
      <c r="BZY22" s="139" t="e">
        <f t="shared" si="32"/>
        <v>#REF!</v>
      </c>
      <c r="BZZ22" s="139" t="e">
        <f t="shared" si="32"/>
        <v>#REF!</v>
      </c>
      <c r="CAA22" s="139" t="e">
        <f t="shared" si="32"/>
        <v>#REF!</v>
      </c>
      <c r="CAB22" s="139" t="e">
        <f t="shared" si="32"/>
        <v>#REF!</v>
      </c>
      <c r="CAC22" s="139" t="e">
        <f t="shared" si="32"/>
        <v>#REF!</v>
      </c>
      <c r="CAD22" s="139" t="e">
        <f t="shared" si="32"/>
        <v>#REF!</v>
      </c>
      <c r="CAE22" s="139" t="e">
        <f t="shared" si="32"/>
        <v>#REF!</v>
      </c>
      <c r="CAF22" s="139" t="e">
        <f t="shared" si="32"/>
        <v>#REF!</v>
      </c>
      <c r="CAG22" s="139" t="e">
        <f t="shared" si="32"/>
        <v>#REF!</v>
      </c>
      <c r="CAH22" s="139" t="e">
        <f t="shared" si="32"/>
        <v>#REF!</v>
      </c>
      <c r="CAI22" s="139" t="e">
        <f t="shared" si="32"/>
        <v>#REF!</v>
      </c>
      <c r="CAJ22" s="139" t="e">
        <f t="shared" si="32"/>
        <v>#REF!</v>
      </c>
      <c r="CAK22" s="139" t="e">
        <f t="shared" si="32"/>
        <v>#REF!</v>
      </c>
      <c r="CAL22" s="139" t="e">
        <f t="shared" si="32"/>
        <v>#REF!</v>
      </c>
      <c r="CAM22" s="139" t="e">
        <f t="shared" si="32"/>
        <v>#REF!</v>
      </c>
      <c r="CAN22" s="139" t="e">
        <f t="shared" si="32"/>
        <v>#REF!</v>
      </c>
      <c r="CAO22" s="139" t="e">
        <f t="shared" ref="CAO22:CCZ22" si="33">CAU22</f>
        <v>#REF!</v>
      </c>
      <c r="CAP22" s="139" t="e">
        <f t="shared" si="33"/>
        <v>#REF!</v>
      </c>
      <c r="CAQ22" s="139" t="e">
        <f t="shared" si="33"/>
        <v>#REF!</v>
      </c>
      <c r="CAR22" s="139" t="e">
        <f t="shared" si="33"/>
        <v>#REF!</v>
      </c>
      <c r="CAS22" s="139" t="e">
        <f t="shared" si="33"/>
        <v>#REF!</v>
      </c>
      <c r="CAT22" s="139" t="e">
        <f t="shared" si="33"/>
        <v>#REF!</v>
      </c>
      <c r="CAU22" s="139" t="e">
        <f t="shared" si="33"/>
        <v>#REF!</v>
      </c>
      <c r="CAV22" s="139" t="e">
        <f t="shared" si="33"/>
        <v>#REF!</v>
      </c>
      <c r="CAW22" s="139" t="e">
        <f t="shared" si="33"/>
        <v>#REF!</v>
      </c>
      <c r="CAX22" s="139" t="e">
        <f t="shared" si="33"/>
        <v>#REF!</v>
      </c>
      <c r="CAY22" s="139" t="e">
        <f t="shared" si="33"/>
        <v>#REF!</v>
      </c>
      <c r="CAZ22" s="139" t="e">
        <f t="shared" si="33"/>
        <v>#REF!</v>
      </c>
      <c r="CBA22" s="139" t="e">
        <f t="shared" si="33"/>
        <v>#REF!</v>
      </c>
      <c r="CBB22" s="139" t="e">
        <f t="shared" si="33"/>
        <v>#REF!</v>
      </c>
      <c r="CBC22" s="139" t="e">
        <f t="shared" si="33"/>
        <v>#REF!</v>
      </c>
      <c r="CBD22" s="139" t="e">
        <f t="shared" si="33"/>
        <v>#REF!</v>
      </c>
      <c r="CBE22" s="139" t="e">
        <f t="shared" si="33"/>
        <v>#REF!</v>
      </c>
      <c r="CBF22" s="139" t="e">
        <f t="shared" si="33"/>
        <v>#REF!</v>
      </c>
      <c r="CBG22" s="139" t="e">
        <f t="shared" si="33"/>
        <v>#REF!</v>
      </c>
      <c r="CBH22" s="139" t="e">
        <f t="shared" si="33"/>
        <v>#REF!</v>
      </c>
      <c r="CBI22" s="139" t="e">
        <f t="shared" si="33"/>
        <v>#REF!</v>
      </c>
      <c r="CBJ22" s="139" t="e">
        <f t="shared" si="33"/>
        <v>#REF!</v>
      </c>
      <c r="CBK22" s="139" t="e">
        <f t="shared" si="33"/>
        <v>#REF!</v>
      </c>
      <c r="CBL22" s="139" t="e">
        <f t="shared" si="33"/>
        <v>#REF!</v>
      </c>
      <c r="CBM22" s="139" t="e">
        <f t="shared" si="33"/>
        <v>#REF!</v>
      </c>
      <c r="CBN22" s="139" t="e">
        <f t="shared" si="33"/>
        <v>#REF!</v>
      </c>
      <c r="CBO22" s="139" t="e">
        <f t="shared" si="33"/>
        <v>#REF!</v>
      </c>
      <c r="CBP22" s="139" t="e">
        <f t="shared" si="33"/>
        <v>#REF!</v>
      </c>
      <c r="CBQ22" s="139" t="e">
        <f t="shared" si="33"/>
        <v>#REF!</v>
      </c>
      <c r="CBR22" s="139" t="e">
        <f t="shared" si="33"/>
        <v>#REF!</v>
      </c>
      <c r="CBS22" s="139" t="e">
        <f t="shared" si="33"/>
        <v>#REF!</v>
      </c>
      <c r="CBT22" s="139" t="e">
        <f t="shared" si="33"/>
        <v>#REF!</v>
      </c>
      <c r="CBU22" s="139" t="e">
        <f t="shared" si="33"/>
        <v>#REF!</v>
      </c>
      <c r="CBV22" s="139" t="e">
        <f t="shared" si="33"/>
        <v>#REF!</v>
      </c>
      <c r="CBW22" s="139" t="e">
        <f t="shared" si="33"/>
        <v>#REF!</v>
      </c>
      <c r="CBX22" s="139" t="e">
        <f t="shared" si="33"/>
        <v>#REF!</v>
      </c>
      <c r="CBY22" s="139" t="e">
        <f t="shared" si="33"/>
        <v>#REF!</v>
      </c>
      <c r="CBZ22" s="139" t="e">
        <f t="shared" si="33"/>
        <v>#REF!</v>
      </c>
      <c r="CCA22" s="139" t="e">
        <f t="shared" si="33"/>
        <v>#REF!</v>
      </c>
      <c r="CCB22" s="139" t="e">
        <f t="shared" si="33"/>
        <v>#REF!</v>
      </c>
      <c r="CCC22" s="139" t="e">
        <f t="shared" si="33"/>
        <v>#REF!</v>
      </c>
      <c r="CCD22" s="139" t="e">
        <f t="shared" si="33"/>
        <v>#REF!</v>
      </c>
      <c r="CCE22" s="139" t="e">
        <f t="shared" si="33"/>
        <v>#REF!</v>
      </c>
      <c r="CCF22" s="139" t="e">
        <f t="shared" si="33"/>
        <v>#REF!</v>
      </c>
      <c r="CCG22" s="139" t="e">
        <f t="shared" si="33"/>
        <v>#REF!</v>
      </c>
      <c r="CCH22" s="139" t="e">
        <f t="shared" si="33"/>
        <v>#REF!</v>
      </c>
      <c r="CCI22" s="139" t="e">
        <f t="shared" si="33"/>
        <v>#REF!</v>
      </c>
      <c r="CCJ22" s="139" t="e">
        <f t="shared" si="33"/>
        <v>#REF!</v>
      </c>
      <c r="CCK22" s="139" t="e">
        <f t="shared" si="33"/>
        <v>#REF!</v>
      </c>
      <c r="CCL22" s="139" t="e">
        <f t="shared" si="33"/>
        <v>#REF!</v>
      </c>
      <c r="CCM22" s="139" t="e">
        <f t="shared" si="33"/>
        <v>#REF!</v>
      </c>
      <c r="CCN22" s="139" t="e">
        <f t="shared" si="33"/>
        <v>#REF!</v>
      </c>
      <c r="CCO22" s="139" t="e">
        <f t="shared" si="33"/>
        <v>#REF!</v>
      </c>
      <c r="CCP22" s="139" t="e">
        <f t="shared" si="33"/>
        <v>#REF!</v>
      </c>
      <c r="CCQ22" s="139" t="e">
        <f t="shared" si="33"/>
        <v>#REF!</v>
      </c>
      <c r="CCR22" s="139" t="e">
        <f t="shared" si="33"/>
        <v>#REF!</v>
      </c>
      <c r="CCS22" s="139" t="e">
        <f t="shared" si="33"/>
        <v>#REF!</v>
      </c>
      <c r="CCT22" s="139" t="e">
        <f t="shared" si="33"/>
        <v>#REF!</v>
      </c>
      <c r="CCU22" s="139" t="e">
        <f t="shared" si="33"/>
        <v>#REF!</v>
      </c>
      <c r="CCV22" s="139" t="e">
        <f t="shared" si="33"/>
        <v>#REF!</v>
      </c>
      <c r="CCW22" s="139" t="e">
        <f t="shared" si="33"/>
        <v>#REF!</v>
      </c>
      <c r="CCX22" s="139" t="e">
        <f t="shared" si="33"/>
        <v>#REF!</v>
      </c>
      <c r="CCY22" s="139" t="e">
        <f t="shared" si="33"/>
        <v>#REF!</v>
      </c>
      <c r="CCZ22" s="139" t="e">
        <f t="shared" si="33"/>
        <v>#REF!</v>
      </c>
      <c r="CDA22" s="139" t="e">
        <f t="shared" ref="CDA22:CFL22" si="34">CDG22</f>
        <v>#REF!</v>
      </c>
      <c r="CDB22" s="139" t="e">
        <f t="shared" si="34"/>
        <v>#REF!</v>
      </c>
      <c r="CDC22" s="139" t="e">
        <f t="shared" si="34"/>
        <v>#REF!</v>
      </c>
      <c r="CDD22" s="139" t="e">
        <f t="shared" si="34"/>
        <v>#REF!</v>
      </c>
      <c r="CDE22" s="139" t="e">
        <f t="shared" si="34"/>
        <v>#REF!</v>
      </c>
      <c r="CDF22" s="139" t="e">
        <f t="shared" si="34"/>
        <v>#REF!</v>
      </c>
      <c r="CDG22" s="139" t="e">
        <f t="shared" si="34"/>
        <v>#REF!</v>
      </c>
      <c r="CDH22" s="139" t="e">
        <f t="shared" si="34"/>
        <v>#REF!</v>
      </c>
      <c r="CDI22" s="139" t="e">
        <f t="shared" si="34"/>
        <v>#REF!</v>
      </c>
      <c r="CDJ22" s="139" t="e">
        <f t="shared" si="34"/>
        <v>#REF!</v>
      </c>
      <c r="CDK22" s="139" t="e">
        <f t="shared" si="34"/>
        <v>#REF!</v>
      </c>
      <c r="CDL22" s="139" t="e">
        <f t="shared" si="34"/>
        <v>#REF!</v>
      </c>
      <c r="CDM22" s="139" t="e">
        <f t="shared" si="34"/>
        <v>#REF!</v>
      </c>
      <c r="CDN22" s="139" t="e">
        <f t="shared" si="34"/>
        <v>#REF!</v>
      </c>
      <c r="CDO22" s="139" t="e">
        <f t="shared" si="34"/>
        <v>#REF!</v>
      </c>
      <c r="CDP22" s="139" t="e">
        <f t="shared" si="34"/>
        <v>#REF!</v>
      </c>
      <c r="CDQ22" s="139" t="e">
        <f t="shared" si="34"/>
        <v>#REF!</v>
      </c>
      <c r="CDR22" s="139" t="e">
        <f t="shared" si="34"/>
        <v>#REF!</v>
      </c>
      <c r="CDS22" s="139" t="e">
        <f t="shared" si="34"/>
        <v>#REF!</v>
      </c>
      <c r="CDT22" s="139" t="e">
        <f t="shared" si="34"/>
        <v>#REF!</v>
      </c>
      <c r="CDU22" s="139" t="e">
        <f t="shared" si="34"/>
        <v>#REF!</v>
      </c>
      <c r="CDV22" s="139" t="e">
        <f t="shared" si="34"/>
        <v>#REF!</v>
      </c>
      <c r="CDW22" s="139" t="e">
        <f t="shared" si="34"/>
        <v>#REF!</v>
      </c>
      <c r="CDX22" s="139" t="e">
        <f t="shared" si="34"/>
        <v>#REF!</v>
      </c>
      <c r="CDY22" s="139" t="e">
        <f t="shared" si="34"/>
        <v>#REF!</v>
      </c>
      <c r="CDZ22" s="139" t="e">
        <f t="shared" si="34"/>
        <v>#REF!</v>
      </c>
      <c r="CEA22" s="139" t="e">
        <f t="shared" si="34"/>
        <v>#REF!</v>
      </c>
      <c r="CEB22" s="139" t="e">
        <f t="shared" si="34"/>
        <v>#REF!</v>
      </c>
      <c r="CEC22" s="139" t="e">
        <f t="shared" si="34"/>
        <v>#REF!</v>
      </c>
      <c r="CED22" s="139" t="e">
        <f t="shared" si="34"/>
        <v>#REF!</v>
      </c>
      <c r="CEE22" s="139" t="e">
        <f t="shared" si="34"/>
        <v>#REF!</v>
      </c>
      <c r="CEF22" s="139" t="e">
        <f t="shared" si="34"/>
        <v>#REF!</v>
      </c>
      <c r="CEG22" s="139" t="e">
        <f t="shared" si="34"/>
        <v>#REF!</v>
      </c>
      <c r="CEH22" s="139" t="e">
        <f t="shared" si="34"/>
        <v>#REF!</v>
      </c>
      <c r="CEI22" s="139" t="e">
        <f t="shared" si="34"/>
        <v>#REF!</v>
      </c>
      <c r="CEJ22" s="139" t="e">
        <f t="shared" si="34"/>
        <v>#REF!</v>
      </c>
      <c r="CEK22" s="139" t="e">
        <f t="shared" si="34"/>
        <v>#REF!</v>
      </c>
      <c r="CEL22" s="139" t="e">
        <f t="shared" si="34"/>
        <v>#REF!</v>
      </c>
      <c r="CEM22" s="139" t="e">
        <f t="shared" si="34"/>
        <v>#REF!</v>
      </c>
      <c r="CEN22" s="139" t="e">
        <f t="shared" si="34"/>
        <v>#REF!</v>
      </c>
      <c r="CEO22" s="139" t="e">
        <f t="shared" si="34"/>
        <v>#REF!</v>
      </c>
      <c r="CEP22" s="139" t="e">
        <f t="shared" si="34"/>
        <v>#REF!</v>
      </c>
      <c r="CEQ22" s="139" t="e">
        <f t="shared" si="34"/>
        <v>#REF!</v>
      </c>
      <c r="CER22" s="139" t="e">
        <f t="shared" si="34"/>
        <v>#REF!</v>
      </c>
      <c r="CES22" s="139" t="e">
        <f t="shared" si="34"/>
        <v>#REF!</v>
      </c>
      <c r="CET22" s="139" t="e">
        <f t="shared" si="34"/>
        <v>#REF!</v>
      </c>
      <c r="CEU22" s="139" t="e">
        <f t="shared" si="34"/>
        <v>#REF!</v>
      </c>
      <c r="CEV22" s="139" t="e">
        <f t="shared" si="34"/>
        <v>#REF!</v>
      </c>
      <c r="CEW22" s="139" t="e">
        <f t="shared" si="34"/>
        <v>#REF!</v>
      </c>
      <c r="CEX22" s="139" t="e">
        <f t="shared" si="34"/>
        <v>#REF!</v>
      </c>
      <c r="CEY22" s="139" t="e">
        <f t="shared" si="34"/>
        <v>#REF!</v>
      </c>
      <c r="CEZ22" s="139" t="e">
        <f t="shared" si="34"/>
        <v>#REF!</v>
      </c>
      <c r="CFA22" s="139" t="e">
        <f t="shared" si="34"/>
        <v>#REF!</v>
      </c>
      <c r="CFB22" s="139" t="e">
        <f t="shared" si="34"/>
        <v>#REF!</v>
      </c>
      <c r="CFC22" s="139" t="e">
        <f t="shared" si="34"/>
        <v>#REF!</v>
      </c>
      <c r="CFD22" s="139" t="e">
        <f t="shared" si="34"/>
        <v>#REF!</v>
      </c>
      <c r="CFE22" s="139" t="e">
        <f t="shared" si="34"/>
        <v>#REF!</v>
      </c>
      <c r="CFF22" s="139" t="e">
        <f t="shared" si="34"/>
        <v>#REF!</v>
      </c>
      <c r="CFG22" s="139" t="e">
        <f t="shared" si="34"/>
        <v>#REF!</v>
      </c>
      <c r="CFH22" s="139" t="e">
        <f t="shared" si="34"/>
        <v>#REF!</v>
      </c>
      <c r="CFI22" s="139" t="e">
        <f t="shared" si="34"/>
        <v>#REF!</v>
      </c>
      <c r="CFJ22" s="139" t="e">
        <f t="shared" si="34"/>
        <v>#REF!</v>
      </c>
      <c r="CFK22" s="139" t="e">
        <f t="shared" si="34"/>
        <v>#REF!</v>
      </c>
      <c r="CFL22" s="139" t="e">
        <f t="shared" si="34"/>
        <v>#REF!</v>
      </c>
      <c r="CFM22" s="139" t="e">
        <f t="shared" ref="CFM22:CHX22" si="35">CFS22</f>
        <v>#REF!</v>
      </c>
      <c r="CFN22" s="139" t="e">
        <f t="shared" si="35"/>
        <v>#REF!</v>
      </c>
      <c r="CFO22" s="139" t="e">
        <f t="shared" si="35"/>
        <v>#REF!</v>
      </c>
      <c r="CFP22" s="139" t="e">
        <f t="shared" si="35"/>
        <v>#REF!</v>
      </c>
      <c r="CFQ22" s="139" t="e">
        <f t="shared" si="35"/>
        <v>#REF!</v>
      </c>
      <c r="CFR22" s="139" t="e">
        <f t="shared" si="35"/>
        <v>#REF!</v>
      </c>
      <c r="CFS22" s="139" t="e">
        <f t="shared" si="35"/>
        <v>#REF!</v>
      </c>
      <c r="CFT22" s="139" t="e">
        <f t="shared" si="35"/>
        <v>#REF!</v>
      </c>
      <c r="CFU22" s="139" t="e">
        <f t="shared" si="35"/>
        <v>#REF!</v>
      </c>
      <c r="CFV22" s="139" t="e">
        <f t="shared" si="35"/>
        <v>#REF!</v>
      </c>
      <c r="CFW22" s="139" t="e">
        <f t="shared" si="35"/>
        <v>#REF!</v>
      </c>
      <c r="CFX22" s="139" t="e">
        <f t="shared" si="35"/>
        <v>#REF!</v>
      </c>
      <c r="CFY22" s="139" t="e">
        <f t="shared" si="35"/>
        <v>#REF!</v>
      </c>
      <c r="CFZ22" s="139" t="e">
        <f t="shared" si="35"/>
        <v>#REF!</v>
      </c>
      <c r="CGA22" s="139" t="e">
        <f t="shared" si="35"/>
        <v>#REF!</v>
      </c>
      <c r="CGB22" s="139" t="e">
        <f t="shared" si="35"/>
        <v>#REF!</v>
      </c>
      <c r="CGC22" s="139" t="e">
        <f t="shared" si="35"/>
        <v>#REF!</v>
      </c>
      <c r="CGD22" s="139" t="e">
        <f t="shared" si="35"/>
        <v>#REF!</v>
      </c>
      <c r="CGE22" s="139" t="e">
        <f t="shared" si="35"/>
        <v>#REF!</v>
      </c>
      <c r="CGF22" s="139" t="e">
        <f t="shared" si="35"/>
        <v>#REF!</v>
      </c>
      <c r="CGG22" s="139" t="e">
        <f t="shared" si="35"/>
        <v>#REF!</v>
      </c>
      <c r="CGH22" s="139" t="e">
        <f t="shared" si="35"/>
        <v>#REF!</v>
      </c>
      <c r="CGI22" s="139" t="e">
        <f t="shared" si="35"/>
        <v>#REF!</v>
      </c>
      <c r="CGJ22" s="139" t="e">
        <f t="shared" si="35"/>
        <v>#REF!</v>
      </c>
      <c r="CGK22" s="139" t="e">
        <f t="shared" si="35"/>
        <v>#REF!</v>
      </c>
      <c r="CGL22" s="139" t="e">
        <f t="shared" si="35"/>
        <v>#REF!</v>
      </c>
      <c r="CGM22" s="139" t="e">
        <f t="shared" si="35"/>
        <v>#REF!</v>
      </c>
      <c r="CGN22" s="139" t="e">
        <f t="shared" si="35"/>
        <v>#REF!</v>
      </c>
      <c r="CGO22" s="139" t="e">
        <f t="shared" si="35"/>
        <v>#REF!</v>
      </c>
      <c r="CGP22" s="139" t="e">
        <f t="shared" si="35"/>
        <v>#REF!</v>
      </c>
      <c r="CGQ22" s="139" t="e">
        <f t="shared" si="35"/>
        <v>#REF!</v>
      </c>
      <c r="CGR22" s="139" t="e">
        <f t="shared" si="35"/>
        <v>#REF!</v>
      </c>
      <c r="CGS22" s="139" t="e">
        <f t="shared" si="35"/>
        <v>#REF!</v>
      </c>
      <c r="CGT22" s="139" t="e">
        <f t="shared" si="35"/>
        <v>#REF!</v>
      </c>
      <c r="CGU22" s="139" t="e">
        <f t="shared" si="35"/>
        <v>#REF!</v>
      </c>
      <c r="CGV22" s="139" t="e">
        <f t="shared" si="35"/>
        <v>#REF!</v>
      </c>
      <c r="CGW22" s="139" t="e">
        <f t="shared" si="35"/>
        <v>#REF!</v>
      </c>
      <c r="CGX22" s="139" t="e">
        <f t="shared" si="35"/>
        <v>#REF!</v>
      </c>
      <c r="CGY22" s="139" t="e">
        <f t="shared" si="35"/>
        <v>#REF!</v>
      </c>
      <c r="CGZ22" s="139" t="e">
        <f t="shared" si="35"/>
        <v>#REF!</v>
      </c>
      <c r="CHA22" s="139" t="e">
        <f t="shared" si="35"/>
        <v>#REF!</v>
      </c>
      <c r="CHB22" s="139" t="e">
        <f t="shared" si="35"/>
        <v>#REF!</v>
      </c>
      <c r="CHC22" s="139" t="e">
        <f t="shared" si="35"/>
        <v>#REF!</v>
      </c>
      <c r="CHD22" s="139" t="e">
        <f t="shared" si="35"/>
        <v>#REF!</v>
      </c>
      <c r="CHE22" s="139" t="e">
        <f t="shared" si="35"/>
        <v>#REF!</v>
      </c>
      <c r="CHF22" s="139" t="e">
        <f t="shared" si="35"/>
        <v>#REF!</v>
      </c>
      <c r="CHG22" s="139" t="e">
        <f t="shared" si="35"/>
        <v>#REF!</v>
      </c>
      <c r="CHH22" s="139" t="e">
        <f t="shared" si="35"/>
        <v>#REF!</v>
      </c>
      <c r="CHI22" s="139" t="e">
        <f t="shared" si="35"/>
        <v>#REF!</v>
      </c>
      <c r="CHJ22" s="139" t="e">
        <f t="shared" si="35"/>
        <v>#REF!</v>
      </c>
      <c r="CHK22" s="139" t="e">
        <f t="shared" si="35"/>
        <v>#REF!</v>
      </c>
      <c r="CHL22" s="139" t="e">
        <f t="shared" si="35"/>
        <v>#REF!</v>
      </c>
      <c r="CHM22" s="139" t="e">
        <f t="shared" si="35"/>
        <v>#REF!</v>
      </c>
      <c r="CHN22" s="139" t="e">
        <f t="shared" si="35"/>
        <v>#REF!</v>
      </c>
      <c r="CHO22" s="139" t="e">
        <f t="shared" si="35"/>
        <v>#REF!</v>
      </c>
      <c r="CHP22" s="139" t="e">
        <f t="shared" si="35"/>
        <v>#REF!</v>
      </c>
      <c r="CHQ22" s="139" t="e">
        <f t="shared" si="35"/>
        <v>#REF!</v>
      </c>
      <c r="CHR22" s="139" t="e">
        <f t="shared" si="35"/>
        <v>#REF!</v>
      </c>
      <c r="CHS22" s="139" t="e">
        <f t="shared" si="35"/>
        <v>#REF!</v>
      </c>
      <c r="CHT22" s="139" t="e">
        <f t="shared" si="35"/>
        <v>#REF!</v>
      </c>
      <c r="CHU22" s="139" t="e">
        <f t="shared" si="35"/>
        <v>#REF!</v>
      </c>
      <c r="CHV22" s="139" t="e">
        <f t="shared" si="35"/>
        <v>#REF!</v>
      </c>
      <c r="CHW22" s="139" t="e">
        <f t="shared" si="35"/>
        <v>#REF!</v>
      </c>
      <c r="CHX22" s="139" t="e">
        <f t="shared" si="35"/>
        <v>#REF!</v>
      </c>
      <c r="CHY22" s="139" t="e">
        <f t="shared" ref="CHY22:CKJ22" si="36">CIE22</f>
        <v>#REF!</v>
      </c>
      <c r="CHZ22" s="139" t="e">
        <f t="shared" si="36"/>
        <v>#REF!</v>
      </c>
      <c r="CIA22" s="139" t="e">
        <f t="shared" si="36"/>
        <v>#REF!</v>
      </c>
      <c r="CIB22" s="139" t="e">
        <f t="shared" si="36"/>
        <v>#REF!</v>
      </c>
      <c r="CIC22" s="139" t="e">
        <f t="shared" si="36"/>
        <v>#REF!</v>
      </c>
      <c r="CID22" s="139" t="e">
        <f t="shared" si="36"/>
        <v>#REF!</v>
      </c>
      <c r="CIE22" s="139" t="e">
        <f t="shared" si="36"/>
        <v>#REF!</v>
      </c>
      <c r="CIF22" s="139" t="e">
        <f t="shared" si="36"/>
        <v>#REF!</v>
      </c>
      <c r="CIG22" s="139" t="e">
        <f t="shared" si="36"/>
        <v>#REF!</v>
      </c>
      <c r="CIH22" s="139" t="e">
        <f t="shared" si="36"/>
        <v>#REF!</v>
      </c>
      <c r="CII22" s="139" t="e">
        <f t="shared" si="36"/>
        <v>#REF!</v>
      </c>
      <c r="CIJ22" s="139" t="e">
        <f t="shared" si="36"/>
        <v>#REF!</v>
      </c>
      <c r="CIK22" s="139" t="e">
        <f t="shared" si="36"/>
        <v>#REF!</v>
      </c>
      <c r="CIL22" s="139" t="e">
        <f t="shared" si="36"/>
        <v>#REF!</v>
      </c>
      <c r="CIM22" s="139" t="e">
        <f t="shared" si="36"/>
        <v>#REF!</v>
      </c>
      <c r="CIN22" s="139" t="e">
        <f t="shared" si="36"/>
        <v>#REF!</v>
      </c>
      <c r="CIO22" s="139" t="e">
        <f t="shared" si="36"/>
        <v>#REF!</v>
      </c>
      <c r="CIP22" s="139" t="e">
        <f t="shared" si="36"/>
        <v>#REF!</v>
      </c>
      <c r="CIQ22" s="139" t="e">
        <f t="shared" si="36"/>
        <v>#REF!</v>
      </c>
      <c r="CIR22" s="139" t="e">
        <f t="shared" si="36"/>
        <v>#REF!</v>
      </c>
      <c r="CIS22" s="139" t="e">
        <f t="shared" si="36"/>
        <v>#REF!</v>
      </c>
      <c r="CIT22" s="139" t="e">
        <f t="shared" si="36"/>
        <v>#REF!</v>
      </c>
      <c r="CIU22" s="139" t="e">
        <f t="shared" si="36"/>
        <v>#REF!</v>
      </c>
      <c r="CIV22" s="139" t="e">
        <f t="shared" si="36"/>
        <v>#REF!</v>
      </c>
      <c r="CIW22" s="139" t="e">
        <f t="shared" si="36"/>
        <v>#REF!</v>
      </c>
      <c r="CIX22" s="139" t="e">
        <f t="shared" si="36"/>
        <v>#REF!</v>
      </c>
      <c r="CIY22" s="139" t="e">
        <f t="shared" si="36"/>
        <v>#REF!</v>
      </c>
      <c r="CIZ22" s="139" t="e">
        <f t="shared" si="36"/>
        <v>#REF!</v>
      </c>
      <c r="CJA22" s="139" t="e">
        <f t="shared" si="36"/>
        <v>#REF!</v>
      </c>
      <c r="CJB22" s="139" t="e">
        <f t="shared" si="36"/>
        <v>#REF!</v>
      </c>
      <c r="CJC22" s="139" t="e">
        <f t="shared" si="36"/>
        <v>#REF!</v>
      </c>
      <c r="CJD22" s="139" t="e">
        <f t="shared" si="36"/>
        <v>#REF!</v>
      </c>
      <c r="CJE22" s="139" t="e">
        <f t="shared" si="36"/>
        <v>#REF!</v>
      </c>
      <c r="CJF22" s="139" t="e">
        <f t="shared" si="36"/>
        <v>#REF!</v>
      </c>
      <c r="CJG22" s="139" t="e">
        <f t="shared" si="36"/>
        <v>#REF!</v>
      </c>
      <c r="CJH22" s="139" t="e">
        <f t="shared" si="36"/>
        <v>#REF!</v>
      </c>
      <c r="CJI22" s="139" t="e">
        <f t="shared" si="36"/>
        <v>#REF!</v>
      </c>
      <c r="CJJ22" s="139" t="e">
        <f t="shared" si="36"/>
        <v>#REF!</v>
      </c>
      <c r="CJK22" s="139" t="e">
        <f t="shared" si="36"/>
        <v>#REF!</v>
      </c>
      <c r="CJL22" s="139" t="e">
        <f t="shared" si="36"/>
        <v>#REF!</v>
      </c>
      <c r="CJM22" s="139" t="e">
        <f t="shared" si="36"/>
        <v>#REF!</v>
      </c>
      <c r="CJN22" s="139" t="e">
        <f t="shared" si="36"/>
        <v>#REF!</v>
      </c>
      <c r="CJO22" s="139" t="e">
        <f t="shared" si="36"/>
        <v>#REF!</v>
      </c>
      <c r="CJP22" s="139" t="e">
        <f t="shared" si="36"/>
        <v>#REF!</v>
      </c>
      <c r="CJQ22" s="139" t="e">
        <f t="shared" si="36"/>
        <v>#REF!</v>
      </c>
      <c r="CJR22" s="139" t="e">
        <f t="shared" si="36"/>
        <v>#REF!</v>
      </c>
      <c r="CJS22" s="139" t="e">
        <f t="shared" si="36"/>
        <v>#REF!</v>
      </c>
      <c r="CJT22" s="139" t="e">
        <f t="shared" si="36"/>
        <v>#REF!</v>
      </c>
      <c r="CJU22" s="139" t="e">
        <f t="shared" si="36"/>
        <v>#REF!</v>
      </c>
      <c r="CJV22" s="139" t="e">
        <f t="shared" si="36"/>
        <v>#REF!</v>
      </c>
      <c r="CJW22" s="139" t="e">
        <f t="shared" si="36"/>
        <v>#REF!</v>
      </c>
      <c r="CJX22" s="139" t="e">
        <f t="shared" si="36"/>
        <v>#REF!</v>
      </c>
      <c r="CJY22" s="139" t="e">
        <f t="shared" si="36"/>
        <v>#REF!</v>
      </c>
      <c r="CJZ22" s="139" t="e">
        <f t="shared" si="36"/>
        <v>#REF!</v>
      </c>
      <c r="CKA22" s="139" t="e">
        <f t="shared" si="36"/>
        <v>#REF!</v>
      </c>
      <c r="CKB22" s="139" t="e">
        <f t="shared" si="36"/>
        <v>#REF!</v>
      </c>
      <c r="CKC22" s="139" t="e">
        <f t="shared" si="36"/>
        <v>#REF!</v>
      </c>
      <c r="CKD22" s="139" t="e">
        <f t="shared" si="36"/>
        <v>#REF!</v>
      </c>
      <c r="CKE22" s="139" t="e">
        <f t="shared" si="36"/>
        <v>#REF!</v>
      </c>
      <c r="CKF22" s="139" t="e">
        <f t="shared" si="36"/>
        <v>#REF!</v>
      </c>
      <c r="CKG22" s="139" t="e">
        <f t="shared" si="36"/>
        <v>#REF!</v>
      </c>
      <c r="CKH22" s="139" t="e">
        <f t="shared" si="36"/>
        <v>#REF!</v>
      </c>
      <c r="CKI22" s="139" t="e">
        <f t="shared" si="36"/>
        <v>#REF!</v>
      </c>
      <c r="CKJ22" s="139" t="e">
        <f t="shared" si="36"/>
        <v>#REF!</v>
      </c>
      <c r="CKK22" s="139" t="e">
        <f t="shared" ref="CKK22:CMV22" si="37">CKQ22</f>
        <v>#REF!</v>
      </c>
      <c r="CKL22" s="139" t="e">
        <f t="shared" si="37"/>
        <v>#REF!</v>
      </c>
      <c r="CKM22" s="139" t="e">
        <f t="shared" si="37"/>
        <v>#REF!</v>
      </c>
      <c r="CKN22" s="139" t="e">
        <f t="shared" si="37"/>
        <v>#REF!</v>
      </c>
      <c r="CKO22" s="139" t="e">
        <f t="shared" si="37"/>
        <v>#REF!</v>
      </c>
      <c r="CKP22" s="139" t="e">
        <f t="shared" si="37"/>
        <v>#REF!</v>
      </c>
      <c r="CKQ22" s="139" t="e">
        <f t="shared" si="37"/>
        <v>#REF!</v>
      </c>
      <c r="CKR22" s="139" t="e">
        <f t="shared" si="37"/>
        <v>#REF!</v>
      </c>
      <c r="CKS22" s="139" t="e">
        <f t="shared" si="37"/>
        <v>#REF!</v>
      </c>
      <c r="CKT22" s="139" t="e">
        <f t="shared" si="37"/>
        <v>#REF!</v>
      </c>
      <c r="CKU22" s="139" t="e">
        <f t="shared" si="37"/>
        <v>#REF!</v>
      </c>
      <c r="CKV22" s="139" t="e">
        <f t="shared" si="37"/>
        <v>#REF!</v>
      </c>
      <c r="CKW22" s="139" t="e">
        <f t="shared" si="37"/>
        <v>#REF!</v>
      </c>
      <c r="CKX22" s="139" t="e">
        <f t="shared" si="37"/>
        <v>#REF!</v>
      </c>
      <c r="CKY22" s="139" t="e">
        <f t="shared" si="37"/>
        <v>#REF!</v>
      </c>
      <c r="CKZ22" s="139" t="e">
        <f t="shared" si="37"/>
        <v>#REF!</v>
      </c>
      <c r="CLA22" s="139" t="e">
        <f t="shared" si="37"/>
        <v>#REF!</v>
      </c>
      <c r="CLB22" s="139" t="e">
        <f t="shared" si="37"/>
        <v>#REF!</v>
      </c>
      <c r="CLC22" s="139" t="e">
        <f t="shared" si="37"/>
        <v>#REF!</v>
      </c>
      <c r="CLD22" s="139" t="e">
        <f t="shared" si="37"/>
        <v>#REF!</v>
      </c>
      <c r="CLE22" s="139" t="e">
        <f t="shared" si="37"/>
        <v>#REF!</v>
      </c>
      <c r="CLF22" s="139" t="e">
        <f t="shared" si="37"/>
        <v>#REF!</v>
      </c>
      <c r="CLG22" s="139" t="e">
        <f t="shared" si="37"/>
        <v>#REF!</v>
      </c>
      <c r="CLH22" s="139" t="e">
        <f t="shared" si="37"/>
        <v>#REF!</v>
      </c>
      <c r="CLI22" s="139" t="e">
        <f t="shared" si="37"/>
        <v>#REF!</v>
      </c>
      <c r="CLJ22" s="139" t="e">
        <f t="shared" si="37"/>
        <v>#REF!</v>
      </c>
      <c r="CLK22" s="139" t="e">
        <f t="shared" si="37"/>
        <v>#REF!</v>
      </c>
      <c r="CLL22" s="139" t="e">
        <f t="shared" si="37"/>
        <v>#REF!</v>
      </c>
      <c r="CLM22" s="139" t="e">
        <f t="shared" si="37"/>
        <v>#REF!</v>
      </c>
      <c r="CLN22" s="139" t="e">
        <f t="shared" si="37"/>
        <v>#REF!</v>
      </c>
      <c r="CLO22" s="139" t="e">
        <f t="shared" si="37"/>
        <v>#REF!</v>
      </c>
      <c r="CLP22" s="139" t="e">
        <f t="shared" si="37"/>
        <v>#REF!</v>
      </c>
      <c r="CLQ22" s="139" t="e">
        <f t="shared" si="37"/>
        <v>#REF!</v>
      </c>
      <c r="CLR22" s="139" t="e">
        <f t="shared" si="37"/>
        <v>#REF!</v>
      </c>
      <c r="CLS22" s="139" t="e">
        <f t="shared" si="37"/>
        <v>#REF!</v>
      </c>
      <c r="CLT22" s="139" t="e">
        <f t="shared" si="37"/>
        <v>#REF!</v>
      </c>
      <c r="CLU22" s="139" t="e">
        <f t="shared" si="37"/>
        <v>#REF!</v>
      </c>
      <c r="CLV22" s="139" t="e">
        <f t="shared" si="37"/>
        <v>#REF!</v>
      </c>
      <c r="CLW22" s="139" t="e">
        <f t="shared" si="37"/>
        <v>#REF!</v>
      </c>
      <c r="CLX22" s="139" t="e">
        <f t="shared" si="37"/>
        <v>#REF!</v>
      </c>
      <c r="CLY22" s="139" t="e">
        <f t="shared" si="37"/>
        <v>#REF!</v>
      </c>
      <c r="CLZ22" s="139" t="e">
        <f t="shared" si="37"/>
        <v>#REF!</v>
      </c>
      <c r="CMA22" s="139" t="e">
        <f t="shared" si="37"/>
        <v>#REF!</v>
      </c>
      <c r="CMB22" s="139" t="e">
        <f t="shared" si="37"/>
        <v>#REF!</v>
      </c>
      <c r="CMC22" s="139" t="e">
        <f t="shared" si="37"/>
        <v>#REF!</v>
      </c>
      <c r="CMD22" s="139" t="e">
        <f t="shared" si="37"/>
        <v>#REF!</v>
      </c>
      <c r="CME22" s="139" t="e">
        <f t="shared" si="37"/>
        <v>#REF!</v>
      </c>
      <c r="CMF22" s="139" t="e">
        <f t="shared" si="37"/>
        <v>#REF!</v>
      </c>
      <c r="CMG22" s="139" t="e">
        <f t="shared" si="37"/>
        <v>#REF!</v>
      </c>
      <c r="CMH22" s="139" t="e">
        <f t="shared" si="37"/>
        <v>#REF!</v>
      </c>
      <c r="CMI22" s="139" t="e">
        <f t="shared" si="37"/>
        <v>#REF!</v>
      </c>
      <c r="CMJ22" s="139" t="e">
        <f t="shared" si="37"/>
        <v>#REF!</v>
      </c>
      <c r="CMK22" s="139" t="e">
        <f t="shared" si="37"/>
        <v>#REF!</v>
      </c>
      <c r="CML22" s="139" t="e">
        <f t="shared" si="37"/>
        <v>#REF!</v>
      </c>
      <c r="CMM22" s="139" t="e">
        <f t="shared" si="37"/>
        <v>#REF!</v>
      </c>
      <c r="CMN22" s="139" t="e">
        <f t="shared" si="37"/>
        <v>#REF!</v>
      </c>
      <c r="CMO22" s="139" t="e">
        <f t="shared" si="37"/>
        <v>#REF!</v>
      </c>
      <c r="CMP22" s="139" t="e">
        <f t="shared" si="37"/>
        <v>#REF!</v>
      </c>
      <c r="CMQ22" s="139" t="e">
        <f t="shared" si="37"/>
        <v>#REF!</v>
      </c>
      <c r="CMR22" s="139" t="e">
        <f t="shared" si="37"/>
        <v>#REF!</v>
      </c>
      <c r="CMS22" s="139" t="e">
        <f t="shared" si="37"/>
        <v>#REF!</v>
      </c>
      <c r="CMT22" s="139" t="e">
        <f t="shared" si="37"/>
        <v>#REF!</v>
      </c>
      <c r="CMU22" s="139" t="e">
        <f t="shared" si="37"/>
        <v>#REF!</v>
      </c>
      <c r="CMV22" s="139" t="e">
        <f t="shared" si="37"/>
        <v>#REF!</v>
      </c>
      <c r="CMW22" s="139" t="e">
        <f t="shared" ref="CMW22:CPH22" si="38">CNC22</f>
        <v>#REF!</v>
      </c>
      <c r="CMX22" s="139" t="e">
        <f t="shared" si="38"/>
        <v>#REF!</v>
      </c>
      <c r="CMY22" s="139" t="e">
        <f t="shared" si="38"/>
        <v>#REF!</v>
      </c>
      <c r="CMZ22" s="139" t="e">
        <f t="shared" si="38"/>
        <v>#REF!</v>
      </c>
      <c r="CNA22" s="139" t="e">
        <f t="shared" si="38"/>
        <v>#REF!</v>
      </c>
      <c r="CNB22" s="139" t="e">
        <f t="shared" si="38"/>
        <v>#REF!</v>
      </c>
      <c r="CNC22" s="139" t="e">
        <f t="shared" si="38"/>
        <v>#REF!</v>
      </c>
      <c r="CND22" s="139" t="e">
        <f t="shared" si="38"/>
        <v>#REF!</v>
      </c>
      <c r="CNE22" s="139" t="e">
        <f t="shared" si="38"/>
        <v>#REF!</v>
      </c>
      <c r="CNF22" s="139" t="e">
        <f t="shared" si="38"/>
        <v>#REF!</v>
      </c>
      <c r="CNG22" s="139" t="e">
        <f t="shared" si="38"/>
        <v>#REF!</v>
      </c>
      <c r="CNH22" s="139" t="e">
        <f t="shared" si="38"/>
        <v>#REF!</v>
      </c>
      <c r="CNI22" s="139" t="e">
        <f t="shared" si="38"/>
        <v>#REF!</v>
      </c>
      <c r="CNJ22" s="139" t="e">
        <f t="shared" si="38"/>
        <v>#REF!</v>
      </c>
      <c r="CNK22" s="139" t="e">
        <f t="shared" si="38"/>
        <v>#REF!</v>
      </c>
      <c r="CNL22" s="139" t="e">
        <f t="shared" si="38"/>
        <v>#REF!</v>
      </c>
      <c r="CNM22" s="139" t="e">
        <f t="shared" si="38"/>
        <v>#REF!</v>
      </c>
      <c r="CNN22" s="139" t="e">
        <f t="shared" si="38"/>
        <v>#REF!</v>
      </c>
      <c r="CNO22" s="139" t="e">
        <f t="shared" si="38"/>
        <v>#REF!</v>
      </c>
      <c r="CNP22" s="139" t="e">
        <f t="shared" si="38"/>
        <v>#REF!</v>
      </c>
      <c r="CNQ22" s="139" t="e">
        <f t="shared" si="38"/>
        <v>#REF!</v>
      </c>
      <c r="CNR22" s="139" t="e">
        <f t="shared" si="38"/>
        <v>#REF!</v>
      </c>
      <c r="CNS22" s="139" t="e">
        <f t="shared" si="38"/>
        <v>#REF!</v>
      </c>
      <c r="CNT22" s="139" t="e">
        <f t="shared" si="38"/>
        <v>#REF!</v>
      </c>
      <c r="CNU22" s="139" t="e">
        <f t="shared" si="38"/>
        <v>#REF!</v>
      </c>
      <c r="CNV22" s="139" t="e">
        <f t="shared" si="38"/>
        <v>#REF!</v>
      </c>
      <c r="CNW22" s="139" t="e">
        <f t="shared" si="38"/>
        <v>#REF!</v>
      </c>
      <c r="CNX22" s="139" t="e">
        <f t="shared" si="38"/>
        <v>#REF!</v>
      </c>
      <c r="CNY22" s="139" t="e">
        <f t="shared" si="38"/>
        <v>#REF!</v>
      </c>
      <c r="CNZ22" s="139" t="e">
        <f t="shared" si="38"/>
        <v>#REF!</v>
      </c>
      <c r="COA22" s="139" t="e">
        <f t="shared" si="38"/>
        <v>#REF!</v>
      </c>
      <c r="COB22" s="139" t="e">
        <f t="shared" si="38"/>
        <v>#REF!</v>
      </c>
      <c r="COC22" s="139" t="e">
        <f t="shared" si="38"/>
        <v>#REF!</v>
      </c>
      <c r="COD22" s="139" t="e">
        <f t="shared" si="38"/>
        <v>#REF!</v>
      </c>
      <c r="COE22" s="139" t="e">
        <f t="shared" si="38"/>
        <v>#REF!</v>
      </c>
      <c r="COF22" s="139" t="e">
        <f t="shared" si="38"/>
        <v>#REF!</v>
      </c>
      <c r="COG22" s="139" t="e">
        <f t="shared" si="38"/>
        <v>#REF!</v>
      </c>
      <c r="COH22" s="139" t="e">
        <f t="shared" si="38"/>
        <v>#REF!</v>
      </c>
      <c r="COI22" s="139" t="e">
        <f t="shared" si="38"/>
        <v>#REF!</v>
      </c>
      <c r="COJ22" s="139" t="e">
        <f t="shared" si="38"/>
        <v>#REF!</v>
      </c>
      <c r="COK22" s="139" t="e">
        <f t="shared" si="38"/>
        <v>#REF!</v>
      </c>
      <c r="COL22" s="139" t="e">
        <f t="shared" si="38"/>
        <v>#REF!</v>
      </c>
      <c r="COM22" s="139" t="e">
        <f t="shared" si="38"/>
        <v>#REF!</v>
      </c>
      <c r="CON22" s="139" t="e">
        <f t="shared" si="38"/>
        <v>#REF!</v>
      </c>
      <c r="COO22" s="139" t="e">
        <f t="shared" si="38"/>
        <v>#REF!</v>
      </c>
      <c r="COP22" s="139" t="e">
        <f t="shared" si="38"/>
        <v>#REF!</v>
      </c>
      <c r="COQ22" s="139" t="e">
        <f t="shared" si="38"/>
        <v>#REF!</v>
      </c>
      <c r="COR22" s="139" t="e">
        <f t="shared" si="38"/>
        <v>#REF!</v>
      </c>
      <c r="COS22" s="139" t="e">
        <f t="shared" si="38"/>
        <v>#REF!</v>
      </c>
      <c r="COT22" s="139" t="e">
        <f t="shared" si="38"/>
        <v>#REF!</v>
      </c>
      <c r="COU22" s="139" t="e">
        <f t="shared" si="38"/>
        <v>#REF!</v>
      </c>
      <c r="COV22" s="139" t="e">
        <f t="shared" si="38"/>
        <v>#REF!</v>
      </c>
      <c r="COW22" s="139" t="e">
        <f t="shared" si="38"/>
        <v>#REF!</v>
      </c>
      <c r="COX22" s="139" t="e">
        <f t="shared" si="38"/>
        <v>#REF!</v>
      </c>
      <c r="COY22" s="139" t="e">
        <f t="shared" si="38"/>
        <v>#REF!</v>
      </c>
      <c r="COZ22" s="139" t="e">
        <f t="shared" si="38"/>
        <v>#REF!</v>
      </c>
      <c r="CPA22" s="139" t="e">
        <f t="shared" si="38"/>
        <v>#REF!</v>
      </c>
      <c r="CPB22" s="139" t="e">
        <f t="shared" si="38"/>
        <v>#REF!</v>
      </c>
      <c r="CPC22" s="139" t="e">
        <f t="shared" si="38"/>
        <v>#REF!</v>
      </c>
      <c r="CPD22" s="139" t="e">
        <f t="shared" si="38"/>
        <v>#REF!</v>
      </c>
      <c r="CPE22" s="139" t="e">
        <f t="shared" si="38"/>
        <v>#REF!</v>
      </c>
      <c r="CPF22" s="139" t="e">
        <f t="shared" si="38"/>
        <v>#REF!</v>
      </c>
      <c r="CPG22" s="139" t="e">
        <f t="shared" si="38"/>
        <v>#REF!</v>
      </c>
      <c r="CPH22" s="139" t="e">
        <f t="shared" si="38"/>
        <v>#REF!</v>
      </c>
      <c r="CPI22" s="139" t="e">
        <f t="shared" ref="CPI22:CRT22" si="39">CPO22</f>
        <v>#REF!</v>
      </c>
      <c r="CPJ22" s="139" t="e">
        <f t="shared" si="39"/>
        <v>#REF!</v>
      </c>
      <c r="CPK22" s="139" t="e">
        <f t="shared" si="39"/>
        <v>#REF!</v>
      </c>
      <c r="CPL22" s="139" t="e">
        <f t="shared" si="39"/>
        <v>#REF!</v>
      </c>
      <c r="CPM22" s="139" t="e">
        <f t="shared" si="39"/>
        <v>#REF!</v>
      </c>
      <c r="CPN22" s="139" t="e">
        <f t="shared" si="39"/>
        <v>#REF!</v>
      </c>
      <c r="CPO22" s="139" t="e">
        <f t="shared" si="39"/>
        <v>#REF!</v>
      </c>
      <c r="CPP22" s="139" t="e">
        <f t="shared" si="39"/>
        <v>#REF!</v>
      </c>
      <c r="CPQ22" s="139" t="e">
        <f t="shared" si="39"/>
        <v>#REF!</v>
      </c>
      <c r="CPR22" s="139" t="e">
        <f t="shared" si="39"/>
        <v>#REF!</v>
      </c>
      <c r="CPS22" s="139" t="e">
        <f t="shared" si="39"/>
        <v>#REF!</v>
      </c>
      <c r="CPT22" s="139" t="e">
        <f t="shared" si="39"/>
        <v>#REF!</v>
      </c>
      <c r="CPU22" s="139" t="e">
        <f t="shared" si="39"/>
        <v>#REF!</v>
      </c>
      <c r="CPV22" s="139" t="e">
        <f t="shared" si="39"/>
        <v>#REF!</v>
      </c>
      <c r="CPW22" s="139" t="e">
        <f t="shared" si="39"/>
        <v>#REF!</v>
      </c>
      <c r="CPX22" s="139" t="e">
        <f t="shared" si="39"/>
        <v>#REF!</v>
      </c>
      <c r="CPY22" s="139" t="e">
        <f t="shared" si="39"/>
        <v>#REF!</v>
      </c>
      <c r="CPZ22" s="139" t="e">
        <f t="shared" si="39"/>
        <v>#REF!</v>
      </c>
      <c r="CQA22" s="139" t="e">
        <f t="shared" si="39"/>
        <v>#REF!</v>
      </c>
      <c r="CQB22" s="139" t="e">
        <f t="shared" si="39"/>
        <v>#REF!</v>
      </c>
      <c r="CQC22" s="139" t="e">
        <f t="shared" si="39"/>
        <v>#REF!</v>
      </c>
      <c r="CQD22" s="139" t="e">
        <f t="shared" si="39"/>
        <v>#REF!</v>
      </c>
      <c r="CQE22" s="139" t="e">
        <f t="shared" si="39"/>
        <v>#REF!</v>
      </c>
      <c r="CQF22" s="139" t="e">
        <f t="shared" si="39"/>
        <v>#REF!</v>
      </c>
      <c r="CQG22" s="139" t="e">
        <f t="shared" si="39"/>
        <v>#REF!</v>
      </c>
      <c r="CQH22" s="139" t="e">
        <f t="shared" si="39"/>
        <v>#REF!</v>
      </c>
      <c r="CQI22" s="139" t="e">
        <f t="shared" si="39"/>
        <v>#REF!</v>
      </c>
      <c r="CQJ22" s="139" t="e">
        <f t="shared" si="39"/>
        <v>#REF!</v>
      </c>
      <c r="CQK22" s="139" t="e">
        <f t="shared" si="39"/>
        <v>#REF!</v>
      </c>
      <c r="CQL22" s="139" t="e">
        <f t="shared" si="39"/>
        <v>#REF!</v>
      </c>
      <c r="CQM22" s="139" t="e">
        <f t="shared" si="39"/>
        <v>#REF!</v>
      </c>
      <c r="CQN22" s="139" t="e">
        <f t="shared" si="39"/>
        <v>#REF!</v>
      </c>
      <c r="CQO22" s="139" t="e">
        <f t="shared" si="39"/>
        <v>#REF!</v>
      </c>
      <c r="CQP22" s="139" t="e">
        <f t="shared" si="39"/>
        <v>#REF!</v>
      </c>
      <c r="CQQ22" s="139" t="e">
        <f t="shared" si="39"/>
        <v>#REF!</v>
      </c>
      <c r="CQR22" s="139" t="e">
        <f t="shared" si="39"/>
        <v>#REF!</v>
      </c>
      <c r="CQS22" s="139" t="e">
        <f t="shared" si="39"/>
        <v>#REF!</v>
      </c>
      <c r="CQT22" s="139" t="e">
        <f t="shared" si="39"/>
        <v>#REF!</v>
      </c>
      <c r="CQU22" s="139" t="e">
        <f t="shared" si="39"/>
        <v>#REF!</v>
      </c>
      <c r="CQV22" s="139" t="e">
        <f t="shared" si="39"/>
        <v>#REF!</v>
      </c>
      <c r="CQW22" s="139" t="e">
        <f t="shared" si="39"/>
        <v>#REF!</v>
      </c>
      <c r="CQX22" s="139" t="e">
        <f t="shared" si="39"/>
        <v>#REF!</v>
      </c>
      <c r="CQY22" s="139" t="e">
        <f t="shared" si="39"/>
        <v>#REF!</v>
      </c>
      <c r="CQZ22" s="139" t="e">
        <f t="shared" si="39"/>
        <v>#REF!</v>
      </c>
      <c r="CRA22" s="139" t="e">
        <f t="shared" si="39"/>
        <v>#REF!</v>
      </c>
      <c r="CRB22" s="139" t="e">
        <f t="shared" si="39"/>
        <v>#REF!</v>
      </c>
      <c r="CRC22" s="139" t="e">
        <f t="shared" si="39"/>
        <v>#REF!</v>
      </c>
      <c r="CRD22" s="139" t="e">
        <f t="shared" si="39"/>
        <v>#REF!</v>
      </c>
      <c r="CRE22" s="139" t="e">
        <f t="shared" si="39"/>
        <v>#REF!</v>
      </c>
      <c r="CRF22" s="139" t="e">
        <f t="shared" si="39"/>
        <v>#REF!</v>
      </c>
      <c r="CRG22" s="139" t="e">
        <f t="shared" si="39"/>
        <v>#REF!</v>
      </c>
      <c r="CRH22" s="139" t="e">
        <f t="shared" si="39"/>
        <v>#REF!</v>
      </c>
      <c r="CRI22" s="139" t="e">
        <f t="shared" si="39"/>
        <v>#REF!</v>
      </c>
      <c r="CRJ22" s="139" t="e">
        <f t="shared" si="39"/>
        <v>#REF!</v>
      </c>
      <c r="CRK22" s="139" t="e">
        <f t="shared" si="39"/>
        <v>#REF!</v>
      </c>
      <c r="CRL22" s="139" t="e">
        <f t="shared" si="39"/>
        <v>#REF!</v>
      </c>
      <c r="CRM22" s="139" t="e">
        <f t="shared" si="39"/>
        <v>#REF!</v>
      </c>
      <c r="CRN22" s="139" t="e">
        <f t="shared" si="39"/>
        <v>#REF!</v>
      </c>
      <c r="CRO22" s="139" t="e">
        <f t="shared" si="39"/>
        <v>#REF!</v>
      </c>
      <c r="CRP22" s="139" t="e">
        <f t="shared" si="39"/>
        <v>#REF!</v>
      </c>
      <c r="CRQ22" s="139" t="e">
        <f t="shared" si="39"/>
        <v>#REF!</v>
      </c>
      <c r="CRR22" s="139" t="e">
        <f t="shared" si="39"/>
        <v>#REF!</v>
      </c>
      <c r="CRS22" s="139" t="e">
        <f t="shared" si="39"/>
        <v>#REF!</v>
      </c>
      <c r="CRT22" s="139" t="e">
        <f t="shared" si="39"/>
        <v>#REF!</v>
      </c>
      <c r="CRU22" s="139" t="e">
        <f t="shared" ref="CRU22:CUF22" si="40">CSA22</f>
        <v>#REF!</v>
      </c>
      <c r="CRV22" s="139" t="e">
        <f t="shared" si="40"/>
        <v>#REF!</v>
      </c>
      <c r="CRW22" s="139" t="e">
        <f t="shared" si="40"/>
        <v>#REF!</v>
      </c>
      <c r="CRX22" s="139" t="e">
        <f t="shared" si="40"/>
        <v>#REF!</v>
      </c>
      <c r="CRY22" s="139" t="e">
        <f t="shared" si="40"/>
        <v>#REF!</v>
      </c>
      <c r="CRZ22" s="139" t="e">
        <f t="shared" si="40"/>
        <v>#REF!</v>
      </c>
      <c r="CSA22" s="139" t="e">
        <f t="shared" si="40"/>
        <v>#REF!</v>
      </c>
      <c r="CSB22" s="139" t="e">
        <f t="shared" si="40"/>
        <v>#REF!</v>
      </c>
      <c r="CSC22" s="139" t="e">
        <f t="shared" si="40"/>
        <v>#REF!</v>
      </c>
      <c r="CSD22" s="139" t="e">
        <f t="shared" si="40"/>
        <v>#REF!</v>
      </c>
      <c r="CSE22" s="139" t="e">
        <f t="shared" si="40"/>
        <v>#REF!</v>
      </c>
      <c r="CSF22" s="139" t="e">
        <f t="shared" si="40"/>
        <v>#REF!</v>
      </c>
      <c r="CSG22" s="139" t="e">
        <f t="shared" si="40"/>
        <v>#REF!</v>
      </c>
      <c r="CSH22" s="139" t="e">
        <f t="shared" si="40"/>
        <v>#REF!</v>
      </c>
      <c r="CSI22" s="139" t="e">
        <f t="shared" si="40"/>
        <v>#REF!</v>
      </c>
      <c r="CSJ22" s="139" t="e">
        <f t="shared" si="40"/>
        <v>#REF!</v>
      </c>
      <c r="CSK22" s="139" t="e">
        <f t="shared" si="40"/>
        <v>#REF!</v>
      </c>
      <c r="CSL22" s="139" t="e">
        <f t="shared" si="40"/>
        <v>#REF!</v>
      </c>
      <c r="CSM22" s="139" t="e">
        <f t="shared" si="40"/>
        <v>#REF!</v>
      </c>
      <c r="CSN22" s="139" t="e">
        <f t="shared" si="40"/>
        <v>#REF!</v>
      </c>
      <c r="CSO22" s="139" t="e">
        <f t="shared" si="40"/>
        <v>#REF!</v>
      </c>
      <c r="CSP22" s="139" t="e">
        <f t="shared" si="40"/>
        <v>#REF!</v>
      </c>
      <c r="CSQ22" s="139" t="e">
        <f t="shared" si="40"/>
        <v>#REF!</v>
      </c>
      <c r="CSR22" s="139" t="e">
        <f t="shared" si="40"/>
        <v>#REF!</v>
      </c>
      <c r="CSS22" s="139" t="e">
        <f t="shared" si="40"/>
        <v>#REF!</v>
      </c>
      <c r="CST22" s="139" t="e">
        <f t="shared" si="40"/>
        <v>#REF!</v>
      </c>
      <c r="CSU22" s="139" t="e">
        <f t="shared" si="40"/>
        <v>#REF!</v>
      </c>
      <c r="CSV22" s="139" t="e">
        <f t="shared" si="40"/>
        <v>#REF!</v>
      </c>
      <c r="CSW22" s="139" t="e">
        <f t="shared" si="40"/>
        <v>#REF!</v>
      </c>
      <c r="CSX22" s="139" t="e">
        <f t="shared" si="40"/>
        <v>#REF!</v>
      </c>
      <c r="CSY22" s="139" t="e">
        <f t="shared" si="40"/>
        <v>#REF!</v>
      </c>
      <c r="CSZ22" s="139" t="e">
        <f t="shared" si="40"/>
        <v>#REF!</v>
      </c>
      <c r="CTA22" s="139" t="e">
        <f t="shared" si="40"/>
        <v>#REF!</v>
      </c>
      <c r="CTB22" s="139" t="e">
        <f t="shared" si="40"/>
        <v>#REF!</v>
      </c>
      <c r="CTC22" s="139" t="e">
        <f t="shared" si="40"/>
        <v>#REF!</v>
      </c>
      <c r="CTD22" s="139" t="e">
        <f t="shared" si="40"/>
        <v>#REF!</v>
      </c>
      <c r="CTE22" s="139" t="e">
        <f t="shared" si="40"/>
        <v>#REF!</v>
      </c>
      <c r="CTF22" s="139" t="e">
        <f t="shared" si="40"/>
        <v>#REF!</v>
      </c>
      <c r="CTG22" s="139" t="e">
        <f t="shared" si="40"/>
        <v>#REF!</v>
      </c>
      <c r="CTH22" s="139" t="e">
        <f t="shared" si="40"/>
        <v>#REF!</v>
      </c>
      <c r="CTI22" s="139" t="e">
        <f t="shared" si="40"/>
        <v>#REF!</v>
      </c>
      <c r="CTJ22" s="139" t="e">
        <f t="shared" si="40"/>
        <v>#REF!</v>
      </c>
      <c r="CTK22" s="139" t="e">
        <f t="shared" si="40"/>
        <v>#REF!</v>
      </c>
      <c r="CTL22" s="139" t="e">
        <f t="shared" si="40"/>
        <v>#REF!</v>
      </c>
      <c r="CTM22" s="139" t="e">
        <f t="shared" si="40"/>
        <v>#REF!</v>
      </c>
      <c r="CTN22" s="139" t="e">
        <f t="shared" si="40"/>
        <v>#REF!</v>
      </c>
      <c r="CTO22" s="139" t="e">
        <f t="shared" si="40"/>
        <v>#REF!</v>
      </c>
      <c r="CTP22" s="139" t="e">
        <f t="shared" si="40"/>
        <v>#REF!</v>
      </c>
      <c r="CTQ22" s="139" t="e">
        <f t="shared" si="40"/>
        <v>#REF!</v>
      </c>
      <c r="CTR22" s="139" t="e">
        <f t="shared" si="40"/>
        <v>#REF!</v>
      </c>
      <c r="CTS22" s="139" t="e">
        <f t="shared" si="40"/>
        <v>#REF!</v>
      </c>
      <c r="CTT22" s="139" t="e">
        <f t="shared" si="40"/>
        <v>#REF!</v>
      </c>
      <c r="CTU22" s="139" t="e">
        <f t="shared" si="40"/>
        <v>#REF!</v>
      </c>
      <c r="CTV22" s="139" t="e">
        <f t="shared" si="40"/>
        <v>#REF!</v>
      </c>
      <c r="CTW22" s="139" t="e">
        <f t="shared" si="40"/>
        <v>#REF!</v>
      </c>
      <c r="CTX22" s="139" t="e">
        <f t="shared" si="40"/>
        <v>#REF!</v>
      </c>
      <c r="CTY22" s="139" t="e">
        <f t="shared" si="40"/>
        <v>#REF!</v>
      </c>
      <c r="CTZ22" s="139" t="e">
        <f t="shared" si="40"/>
        <v>#REF!</v>
      </c>
      <c r="CUA22" s="139" t="e">
        <f t="shared" si="40"/>
        <v>#REF!</v>
      </c>
      <c r="CUB22" s="139" t="e">
        <f t="shared" si="40"/>
        <v>#REF!</v>
      </c>
      <c r="CUC22" s="139" t="e">
        <f t="shared" si="40"/>
        <v>#REF!</v>
      </c>
      <c r="CUD22" s="139" t="e">
        <f t="shared" si="40"/>
        <v>#REF!</v>
      </c>
      <c r="CUE22" s="139" t="e">
        <f t="shared" si="40"/>
        <v>#REF!</v>
      </c>
      <c r="CUF22" s="139" t="e">
        <f t="shared" si="40"/>
        <v>#REF!</v>
      </c>
      <c r="CUG22" s="139" t="e">
        <f t="shared" ref="CUG22:CWR22" si="41">CUM22</f>
        <v>#REF!</v>
      </c>
      <c r="CUH22" s="139" t="e">
        <f t="shared" si="41"/>
        <v>#REF!</v>
      </c>
      <c r="CUI22" s="139" t="e">
        <f t="shared" si="41"/>
        <v>#REF!</v>
      </c>
      <c r="CUJ22" s="139" t="e">
        <f t="shared" si="41"/>
        <v>#REF!</v>
      </c>
      <c r="CUK22" s="139" t="e">
        <f t="shared" si="41"/>
        <v>#REF!</v>
      </c>
      <c r="CUL22" s="139" t="e">
        <f t="shared" si="41"/>
        <v>#REF!</v>
      </c>
      <c r="CUM22" s="139" t="e">
        <f t="shared" si="41"/>
        <v>#REF!</v>
      </c>
      <c r="CUN22" s="139" t="e">
        <f t="shared" si="41"/>
        <v>#REF!</v>
      </c>
      <c r="CUO22" s="139" t="e">
        <f t="shared" si="41"/>
        <v>#REF!</v>
      </c>
      <c r="CUP22" s="139" t="e">
        <f t="shared" si="41"/>
        <v>#REF!</v>
      </c>
      <c r="CUQ22" s="139" t="e">
        <f t="shared" si="41"/>
        <v>#REF!</v>
      </c>
      <c r="CUR22" s="139" t="e">
        <f t="shared" si="41"/>
        <v>#REF!</v>
      </c>
      <c r="CUS22" s="139" t="e">
        <f t="shared" si="41"/>
        <v>#REF!</v>
      </c>
      <c r="CUT22" s="139" t="e">
        <f t="shared" si="41"/>
        <v>#REF!</v>
      </c>
      <c r="CUU22" s="139" t="e">
        <f t="shared" si="41"/>
        <v>#REF!</v>
      </c>
      <c r="CUV22" s="139" t="e">
        <f t="shared" si="41"/>
        <v>#REF!</v>
      </c>
      <c r="CUW22" s="139" t="e">
        <f t="shared" si="41"/>
        <v>#REF!</v>
      </c>
      <c r="CUX22" s="139" t="e">
        <f t="shared" si="41"/>
        <v>#REF!</v>
      </c>
      <c r="CUY22" s="139" t="e">
        <f t="shared" si="41"/>
        <v>#REF!</v>
      </c>
      <c r="CUZ22" s="139" t="e">
        <f t="shared" si="41"/>
        <v>#REF!</v>
      </c>
      <c r="CVA22" s="139" t="e">
        <f t="shared" si="41"/>
        <v>#REF!</v>
      </c>
      <c r="CVB22" s="139" t="e">
        <f t="shared" si="41"/>
        <v>#REF!</v>
      </c>
      <c r="CVC22" s="139" t="e">
        <f t="shared" si="41"/>
        <v>#REF!</v>
      </c>
      <c r="CVD22" s="139" t="e">
        <f t="shared" si="41"/>
        <v>#REF!</v>
      </c>
      <c r="CVE22" s="139" t="e">
        <f t="shared" si="41"/>
        <v>#REF!</v>
      </c>
      <c r="CVF22" s="139" t="e">
        <f t="shared" si="41"/>
        <v>#REF!</v>
      </c>
      <c r="CVG22" s="139" t="e">
        <f t="shared" si="41"/>
        <v>#REF!</v>
      </c>
      <c r="CVH22" s="139" t="e">
        <f t="shared" si="41"/>
        <v>#REF!</v>
      </c>
      <c r="CVI22" s="139" t="e">
        <f t="shared" si="41"/>
        <v>#REF!</v>
      </c>
      <c r="CVJ22" s="139" t="e">
        <f t="shared" si="41"/>
        <v>#REF!</v>
      </c>
      <c r="CVK22" s="139" t="e">
        <f t="shared" si="41"/>
        <v>#REF!</v>
      </c>
      <c r="CVL22" s="139" t="e">
        <f t="shared" si="41"/>
        <v>#REF!</v>
      </c>
      <c r="CVM22" s="139" t="e">
        <f t="shared" si="41"/>
        <v>#REF!</v>
      </c>
      <c r="CVN22" s="139" t="e">
        <f t="shared" si="41"/>
        <v>#REF!</v>
      </c>
      <c r="CVO22" s="139" t="e">
        <f t="shared" si="41"/>
        <v>#REF!</v>
      </c>
      <c r="CVP22" s="139" t="e">
        <f t="shared" si="41"/>
        <v>#REF!</v>
      </c>
      <c r="CVQ22" s="139" t="e">
        <f t="shared" si="41"/>
        <v>#REF!</v>
      </c>
      <c r="CVR22" s="139" t="e">
        <f t="shared" si="41"/>
        <v>#REF!</v>
      </c>
      <c r="CVS22" s="139" t="e">
        <f t="shared" si="41"/>
        <v>#REF!</v>
      </c>
      <c r="CVT22" s="139" t="e">
        <f t="shared" si="41"/>
        <v>#REF!</v>
      </c>
      <c r="CVU22" s="139" t="e">
        <f t="shared" si="41"/>
        <v>#REF!</v>
      </c>
      <c r="CVV22" s="139" t="e">
        <f t="shared" si="41"/>
        <v>#REF!</v>
      </c>
      <c r="CVW22" s="139" t="e">
        <f t="shared" si="41"/>
        <v>#REF!</v>
      </c>
      <c r="CVX22" s="139" t="e">
        <f t="shared" si="41"/>
        <v>#REF!</v>
      </c>
      <c r="CVY22" s="139" t="e">
        <f t="shared" si="41"/>
        <v>#REF!</v>
      </c>
      <c r="CVZ22" s="139" t="e">
        <f t="shared" si="41"/>
        <v>#REF!</v>
      </c>
      <c r="CWA22" s="139" t="e">
        <f t="shared" si="41"/>
        <v>#REF!</v>
      </c>
      <c r="CWB22" s="139" t="e">
        <f t="shared" si="41"/>
        <v>#REF!</v>
      </c>
      <c r="CWC22" s="139" t="e">
        <f t="shared" si="41"/>
        <v>#REF!</v>
      </c>
      <c r="CWD22" s="139" t="e">
        <f t="shared" si="41"/>
        <v>#REF!</v>
      </c>
      <c r="CWE22" s="139" t="e">
        <f t="shared" si="41"/>
        <v>#REF!</v>
      </c>
      <c r="CWF22" s="139" t="e">
        <f t="shared" si="41"/>
        <v>#REF!</v>
      </c>
      <c r="CWG22" s="139" t="e">
        <f t="shared" si="41"/>
        <v>#REF!</v>
      </c>
      <c r="CWH22" s="139" t="e">
        <f t="shared" si="41"/>
        <v>#REF!</v>
      </c>
      <c r="CWI22" s="139" t="e">
        <f t="shared" si="41"/>
        <v>#REF!</v>
      </c>
      <c r="CWJ22" s="139" t="e">
        <f t="shared" si="41"/>
        <v>#REF!</v>
      </c>
      <c r="CWK22" s="139" t="e">
        <f t="shared" si="41"/>
        <v>#REF!</v>
      </c>
      <c r="CWL22" s="139" t="e">
        <f t="shared" si="41"/>
        <v>#REF!</v>
      </c>
      <c r="CWM22" s="139" t="e">
        <f t="shared" si="41"/>
        <v>#REF!</v>
      </c>
      <c r="CWN22" s="139" t="e">
        <f t="shared" si="41"/>
        <v>#REF!</v>
      </c>
      <c r="CWO22" s="139" t="e">
        <f t="shared" si="41"/>
        <v>#REF!</v>
      </c>
      <c r="CWP22" s="139" t="e">
        <f t="shared" si="41"/>
        <v>#REF!</v>
      </c>
      <c r="CWQ22" s="139" t="e">
        <f t="shared" si="41"/>
        <v>#REF!</v>
      </c>
      <c r="CWR22" s="139" t="e">
        <f t="shared" si="41"/>
        <v>#REF!</v>
      </c>
      <c r="CWS22" s="139" t="e">
        <f t="shared" ref="CWS22:CZD22" si="42">CWY22</f>
        <v>#REF!</v>
      </c>
      <c r="CWT22" s="139" t="e">
        <f t="shared" si="42"/>
        <v>#REF!</v>
      </c>
      <c r="CWU22" s="139" t="e">
        <f t="shared" si="42"/>
        <v>#REF!</v>
      </c>
      <c r="CWV22" s="139" t="e">
        <f t="shared" si="42"/>
        <v>#REF!</v>
      </c>
      <c r="CWW22" s="139" t="e">
        <f t="shared" si="42"/>
        <v>#REF!</v>
      </c>
      <c r="CWX22" s="139" t="e">
        <f t="shared" si="42"/>
        <v>#REF!</v>
      </c>
      <c r="CWY22" s="139" t="e">
        <f t="shared" si="42"/>
        <v>#REF!</v>
      </c>
      <c r="CWZ22" s="139" t="e">
        <f t="shared" si="42"/>
        <v>#REF!</v>
      </c>
      <c r="CXA22" s="139" t="e">
        <f t="shared" si="42"/>
        <v>#REF!</v>
      </c>
      <c r="CXB22" s="139" t="e">
        <f t="shared" si="42"/>
        <v>#REF!</v>
      </c>
      <c r="CXC22" s="139" t="e">
        <f t="shared" si="42"/>
        <v>#REF!</v>
      </c>
      <c r="CXD22" s="139" t="e">
        <f t="shared" si="42"/>
        <v>#REF!</v>
      </c>
      <c r="CXE22" s="139" t="e">
        <f t="shared" si="42"/>
        <v>#REF!</v>
      </c>
      <c r="CXF22" s="139" t="e">
        <f t="shared" si="42"/>
        <v>#REF!</v>
      </c>
      <c r="CXG22" s="139" t="e">
        <f t="shared" si="42"/>
        <v>#REF!</v>
      </c>
      <c r="CXH22" s="139" t="e">
        <f t="shared" si="42"/>
        <v>#REF!</v>
      </c>
      <c r="CXI22" s="139" t="e">
        <f t="shared" si="42"/>
        <v>#REF!</v>
      </c>
      <c r="CXJ22" s="139" t="e">
        <f t="shared" si="42"/>
        <v>#REF!</v>
      </c>
      <c r="CXK22" s="139" t="e">
        <f t="shared" si="42"/>
        <v>#REF!</v>
      </c>
      <c r="CXL22" s="139" t="e">
        <f t="shared" si="42"/>
        <v>#REF!</v>
      </c>
      <c r="CXM22" s="139" t="e">
        <f t="shared" si="42"/>
        <v>#REF!</v>
      </c>
      <c r="CXN22" s="139" t="e">
        <f t="shared" si="42"/>
        <v>#REF!</v>
      </c>
      <c r="CXO22" s="139" t="e">
        <f t="shared" si="42"/>
        <v>#REF!</v>
      </c>
      <c r="CXP22" s="139" t="e">
        <f t="shared" si="42"/>
        <v>#REF!</v>
      </c>
      <c r="CXQ22" s="139" t="e">
        <f t="shared" si="42"/>
        <v>#REF!</v>
      </c>
      <c r="CXR22" s="139" t="e">
        <f t="shared" si="42"/>
        <v>#REF!</v>
      </c>
      <c r="CXS22" s="139" t="e">
        <f t="shared" si="42"/>
        <v>#REF!</v>
      </c>
      <c r="CXT22" s="139" t="e">
        <f t="shared" si="42"/>
        <v>#REF!</v>
      </c>
      <c r="CXU22" s="139" t="e">
        <f t="shared" si="42"/>
        <v>#REF!</v>
      </c>
      <c r="CXV22" s="139" t="e">
        <f t="shared" si="42"/>
        <v>#REF!</v>
      </c>
      <c r="CXW22" s="139" t="e">
        <f t="shared" si="42"/>
        <v>#REF!</v>
      </c>
      <c r="CXX22" s="139" t="e">
        <f t="shared" si="42"/>
        <v>#REF!</v>
      </c>
      <c r="CXY22" s="139" t="e">
        <f t="shared" si="42"/>
        <v>#REF!</v>
      </c>
      <c r="CXZ22" s="139" t="e">
        <f t="shared" si="42"/>
        <v>#REF!</v>
      </c>
      <c r="CYA22" s="139" t="e">
        <f t="shared" si="42"/>
        <v>#REF!</v>
      </c>
      <c r="CYB22" s="139" t="e">
        <f t="shared" si="42"/>
        <v>#REF!</v>
      </c>
      <c r="CYC22" s="139" t="e">
        <f t="shared" si="42"/>
        <v>#REF!</v>
      </c>
      <c r="CYD22" s="139" t="e">
        <f t="shared" si="42"/>
        <v>#REF!</v>
      </c>
      <c r="CYE22" s="139" t="e">
        <f t="shared" si="42"/>
        <v>#REF!</v>
      </c>
      <c r="CYF22" s="139" t="e">
        <f t="shared" si="42"/>
        <v>#REF!</v>
      </c>
      <c r="CYG22" s="139" t="e">
        <f t="shared" si="42"/>
        <v>#REF!</v>
      </c>
      <c r="CYH22" s="139" t="e">
        <f t="shared" si="42"/>
        <v>#REF!</v>
      </c>
      <c r="CYI22" s="139" t="e">
        <f t="shared" si="42"/>
        <v>#REF!</v>
      </c>
      <c r="CYJ22" s="139" t="e">
        <f t="shared" si="42"/>
        <v>#REF!</v>
      </c>
      <c r="CYK22" s="139" t="e">
        <f t="shared" si="42"/>
        <v>#REF!</v>
      </c>
      <c r="CYL22" s="139" t="e">
        <f t="shared" si="42"/>
        <v>#REF!</v>
      </c>
      <c r="CYM22" s="139" t="e">
        <f t="shared" si="42"/>
        <v>#REF!</v>
      </c>
      <c r="CYN22" s="139" t="e">
        <f t="shared" si="42"/>
        <v>#REF!</v>
      </c>
      <c r="CYO22" s="139" t="e">
        <f t="shared" si="42"/>
        <v>#REF!</v>
      </c>
      <c r="CYP22" s="139" t="e">
        <f t="shared" si="42"/>
        <v>#REF!</v>
      </c>
      <c r="CYQ22" s="139" t="e">
        <f t="shared" si="42"/>
        <v>#REF!</v>
      </c>
      <c r="CYR22" s="139" t="e">
        <f t="shared" si="42"/>
        <v>#REF!</v>
      </c>
      <c r="CYS22" s="139" t="e">
        <f t="shared" si="42"/>
        <v>#REF!</v>
      </c>
      <c r="CYT22" s="139" t="e">
        <f t="shared" si="42"/>
        <v>#REF!</v>
      </c>
      <c r="CYU22" s="139" t="e">
        <f t="shared" si="42"/>
        <v>#REF!</v>
      </c>
      <c r="CYV22" s="139" t="e">
        <f t="shared" si="42"/>
        <v>#REF!</v>
      </c>
      <c r="CYW22" s="139" t="e">
        <f t="shared" si="42"/>
        <v>#REF!</v>
      </c>
      <c r="CYX22" s="139" t="e">
        <f t="shared" si="42"/>
        <v>#REF!</v>
      </c>
      <c r="CYY22" s="139" t="e">
        <f t="shared" si="42"/>
        <v>#REF!</v>
      </c>
      <c r="CYZ22" s="139" t="e">
        <f t="shared" si="42"/>
        <v>#REF!</v>
      </c>
      <c r="CZA22" s="139" t="e">
        <f t="shared" si="42"/>
        <v>#REF!</v>
      </c>
      <c r="CZB22" s="139" t="e">
        <f t="shared" si="42"/>
        <v>#REF!</v>
      </c>
      <c r="CZC22" s="139" t="e">
        <f t="shared" si="42"/>
        <v>#REF!</v>
      </c>
      <c r="CZD22" s="139" t="e">
        <f t="shared" si="42"/>
        <v>#REF!</v>
      </c>
      <c r="CZE22" s="139" t="e">
        <f t="shared" ref="CZE22:DBP22" si="43">CZK22</f>
        <v>#REF!</v>
      </c>
      <c r="CZF22" s="139" t="e">
        <f t="shared" si="43"/>
        <v>#REF!</v>
      </c>
      <c r="CZG22" s="139" t="e">
        <f t="shared" si="43"/>
        <v>#REF!</v>
      </c>
      <c r="CZH22" s="139" t="e">
        <f t="shared" si="43"/>
        <v>#REF!</v>
      </c>
      <c r="CZI22" s="139" t="e">
        <f t="shared" si="43"/>
        <v>#REF!</v>
      </c>
      <c r="CZJ22" s="139" t="e">
        <f t="shared" si="43"/>
        <v>#REF!</v>
      </c>
      <c r="CZK22" s="139" t="e">
        <f t="shared" si="43"/>
        <v>#REF!</v>
      </c>
      <c r="CZL22" s="139" t="e">
        <f t="shared" si="43"/>
        <v>#REF!</v>
      </c>
      <c r="CZM22" s="139" t="e">
        <f t="shared" si="43"/>
        <v>#REF!</v>
      </c>
      <c r="CZN22" s="139" t="e">
        <f t="shared" si="43"/>
        <v>#REF!</v>
      </c>
      <c r="CZO22" s="139" t="e">
        <f t="shared" si="43"/>
        <v>#REF!</v>
      </c>
      <c r="CZP22" s="139" t="e">
        <f t="shared" si="43"/>
        <v>#REF!</v>
      </c>
      <c r="CZQ22" s="139" t="e">
        <f t="shared" si="43"/>
        <v>#REF!</v>
      </c>
      <c r="CZR22" s="139" t="e">
        <f t="shared" si="43"/>
        <v>#REF!</v>
      </c>
      <c r="CZS22" s="139" t="e">
        <f t="shared" si="43"/>
        <v>#REF!</v>
      </c>
      <c r="CZT22" s="139" t="e">
        <f t="shared" si="43"/>
        <v>#REF!</v>
      </c>
      <c r="CZU22" s="139" t="e">
        <f t="shared" si="43"/>
        <v>#REF!</v>
      </c>
      <c r="CZV22" s="139" t="e">
        <f t="shared" si="43"/>
        <v>#REF!</v>
      </c>
      <c r="CZW22" s="139" t="e">
        <f t="shared" si="43"/>
        <v>#REF!</v>
      </c>
      <c r="CZX22" s="139" t="e">
        <f t="shared" si="43"/>
        <v>#REF!</v>
      </c>
      <c r="CZY22" s="139" t="e">
        <f t="shared" si="43"/>
        <v>#REF!</v>
      </c>
      <c r="CZZ22" s="139" t="e">
        <f t="shared" si="43"/>
        <v>#REF!</v>
      </c>
      <c r="DAA22" s="139" t="e">
        <f t="shared" si="43"/>
        <v>#REF!</v>
      </c>
      <c r="DAB22" s="139" t="e">
        <f t="shared" si="43"/>
        <v>#REF!</v>
      </c>
      <c r="DAC22" s="139" t="e">
        <f t="shared" si="43"/>
        <v>#REF!</v>
      </c>
      <c r="DAD22" s="139" t="e">
        <f t="shared" si="43"/>
        <v>#REF!</v>
      </c>
      <c r="DAE22" s="139" t="e">
        <f t="shared" si="43"/>
        <v>#REF!</v>
      </c>
      <c r="DAF22" s="139" t="e">
        <f t="shared" si="43"/>
        <v>#REF!</v>
      </c>
      <c r="DAG22" s="139" t="e">
        <f t="shared" si="43"/>
        <v>#REF!</v>
      </c>
      <c r="DAH22" s="139" t="e">
        <f t="shared" si="43"/>
        <v>#REF!</v>
      </c>
      <c r="DAI22" s="139" t="e">
        <f t="shared" si="43"/>
        <v>#REF!</v>
      </c>
      <c r="DAJ22" s="139" t="e">
        <f t="shared" si="43"/>
        <v>#REF!</v>
      </c>
      <c r="DAK22" s="139" t="e">
        <f t="shared" si="43"/>
        <v>#REF!</v>
      </c>
      <c r="DAL22" s="139" t="e">
        <f t="shared" si="43"/>
        <v>#REF!</v>
      </c>
      <c r="DAM22" s="139" t="e">
        <f t="shared" si="43"/>
        <v>#REF!</v>
      </c>
      <c r="DAN22" s="139" t="e">
        <f t="shared" si="43"/>
        <v>#REF!</v>
      </c>
      <c r="DAO22" s="139" t="e">
        <f t="shared" si="43"/>
        <v>#REF!</v>
      </c>
      <c r="DAP22" s="139" t="e">
        <f t="shared" si="43"/>
        <v>#REF!</v>
      </c>
      <c r="DAQ22" s="139" t="e">
        <f t="shared" si="43"/>
        <v>#REF!</v>
      </c>
      <c r="DAR22" s="139" t="e">
        <f t="shared" si="43"/>
        <v>#REF!</v>
      </c>
      <c r="DAS22" s="139" t="e">
        <f t="shared" si="43"/>
        <v>#REF!</v>
      </c>
      <c r="DAT22" s="139" t="e">
        <f t="shared" si="43"/>
        <v>#REF!</v>
      </c>
      <c r="DAU22" s="139" t="e">
        <f t="shared" si="43"/>
        <v>#REF!</v>
      </c>
      <c r="DAV22" s="139" t="e">
        <f t="shared" si="43"/>
        <v>#REF!</v>
      </c>
      <c r="DAW22" s="139" t="e">
        <f t="shared" si="43"/>
        <v>#REF!</v>
      </c>
      <c r="DAX22" s="139" t="e">
        <f t="shared" si="43"/>
        <v>#REF!</v>
      </c>
      <c r="DAY22" s="139" t="e">
        <f t="shared" si="43"/>
        <v>#REF!</v>
      </c>
      <c r="DAZ22" s="139" t="e">
        <f t="shared" si="43"/>
        <v>#REF!</v>
      </c>
      <c r="DBA22" s="139" t="e">
        <f t="shared" si="43"/>
        <v>#REF!</v>
      </c>
      <c r="DBB22" s="139" t="e">
        <f t="shared" si="43"/>
        <v>#REF!</v>
      </c>
      <c r="DBC22" s="139" t="e">
        <f t="shared" si="43"/>
        <v>#REF!</v>
      </c>
      <c r="DBD22" s="139" t="e">
        <f t="shared" si="43"/>
        <v>#REF!</v>
      </c>
      <c r="DBE22" s="139" t="e">
        <f t="shared" si="43"/>
        <v>#REF!</v>
      </c>
      <c r="DBF22" s="139" t="e">
        <f t="shared" si="43"/>
        <v>#REF!</v>
      </c>
      <c r="DBG22" s="139" t="e">
        <f t="shared" si="43"/>
        <v>#REF!</v>
      </c>
      <c r="DBH22" s="139" t="e">
        <f t="shared" si="43"/>
        <v>#REF!</v>
      </c>
      <c r="DBI22" s="139" t="e">
        <f t="shared" si="43"/>
        <v>#REF!</v>
      </c>
      <c r="DBJ22" s="139" t="e">
        <f t="shared" si="43"/>
        <v>#REF!</v>
      </c>
      <c r="DBK22" s="139" t="e">
        <f t="shared" si="43"/>
        <v>#REF!</v>
      </c>
      <c r="DBL22" s="139" t="e">
        <f t="shared" si="43"/>
        <v>#REF!</v>
      </c>
      <c r="DBM22" s="139" t="e">
        <f t="shared" si="43"/>
        <v>#REF!</v>
      </c>
      <c r="DBN22" s="139" t="e">
        <f t="shared" si="43"/>
        <v>#REF!</v>
      </c>
      <c r="DBO22" s="139" t="e">
        <f t="shared" si="43"/>
        <v>#REF!</v>
      </c>
      <c r="DBP22" s="139" t="e">
        <f t="shared" si="43"/>
        <v>#REF!</v>
      </c>
      <c r="DBQ22" s="139" t="e">
        <f t="shared" ref="DBQ22:DEB22" si="44">DBW22</f>
        <v>#REF!</v>
      </c>
      <c r="DBR22" s="139" t="e">
        <f t="shared" si="44"/>
        <v>#REF!</v>
      </c>
      <c r="DBS22" s="139" t="e">
        <f t="shared" si="44"/>
        <v>#REF!</v>
      </c>
      <c r="DBT22" s="139" t="e">
        <f t="shared" si="44"/>
        <v>#REF!</v>
      </c>
      <c r="DBU22" s="139" t="e">
        <f t="shared" si="44"/>
        <v>#REF!</v>
      </c>
      <c r="DBV22" s="139" t="e">
        <f t="shared" si="44"/>
        <v>#REF!</v>
      </c>
      <c r="DBW22" s="139" t="e">
        <f t="shared" si="44"/>
        <v>#REF!</v>
      </c>
      <c r="DBX22" s="139" t="e">
        <f t="shared" si="44"/>
        <v>#REF!</v>
      </c>
      <c r="DBY22" s="139" t="e">
        <f t="shared" si="44"/>
        <v>#REF!</v>
      </c>
      <c r="DBZ22" s="139" t="e">
        <f t="shared" si="44"/>
        <v>#REF!</v>
      </c>
      <c r="DCA22" s="139" t="e">
        <f t="shared" si="44"/>
        <v>#REF!</v>
      </c>
      <c r="DCB22" s="139" t="e">
        <f t="shared" si="44"/>
        <v>#REF!</v>
      </c>
      <c r="DCC22" s="139" t="e">
        <f t="shared" si="44"/>
        <v>#REF!</v>
      </c>
      <c r="DCD22" s="139" t="e">
        <f t="shared" si="44"/>
        <v>#REF!</v>
      </c>
      <c r="DCE22" s="139" t="e">
        <f t="shared" si="44"/>
        <v>#REF!</v>
      </c>
      <c r="DCF22" s="139" t="e">
        <f t="shared" si="44"/>
        <v>#REF!</v>
      </c>
      <c r="DCG22" s="139" t="e">
        <f t="shared" si="44"/>
        <v>#REF!</v>
      </c>
      <c r="DCH22" s="139" t="e">
        <f t="shared" si="44"/>
        <v>#REF!</v>
      </c>
      <c r="DCI22" s="139" t="e">
        <f t="shared" si="44"/>
        <v>#REF!</v>
      </c>
      <c r="DCJ22" s="139" t="e">
        <f t="shared" si="44"/>
        <v>#REF!</v>
      </c>
      <c r="DCK22" s="139" t="e">
        <f t="shared" si="44"/>
        <v>#REF!</v>
      </c>
      <c r="DCL22" s="139" t="e">
        <f t="shared" si="44"/>
        <v>#REF!</v>
      </c>
      <c r="DCM22" s="139" t="e">
        <f t="shared" si="44"/>
        <v>#REF!</v>
      </c>
      <c r="DCN22" s="139" t="e">
        <f t="shared" si="44"/>
        <v>#REF!</v>
      </c>
      <c r="DCO22" s="139" t="e">
        <f t="shared" si="44"/>
        <v>#REF!</v>
      </c>
      <c r="DCP22" s="139" t="e">
        <f t="shared" si="44"/>
        <v>#REF!</v>
      </c>
      <c r="DCQ22" s="139" t="e">
        <f t="shared" si="44"/>
        <v>#REF!</v>
      </c>
      <c r="DCR22" s="139" t="e">
        <f t="shared" si="44"/>
        <v>#REF!</v>
      </c>
      <c r="DCS22" s="139" t="e">
        <f t="shared" si="44"/>
        <v>#REF!</v>
      </c>
      <c r="DCT22" s="139" t="e">
        <f t="shared" si="44"/>
        <v>#REF!</v>
      </c>
      <c r="DCU22" s="139" t="e">
        <f t="shared" si="44"/>
        <v>#REF!</v>
      </c>
      <c r="DCV22" s="139" t="e">
        <f t="shared" si="44"/>
        <v>#REF!</v>
      </c>
      <c r="DCW22" s="139" t="e">
        <f t="shared" si="44"/>
        <v>#REF!</v>
      </c>
      <c r="DCX22" s="139" t="e">
        <f t="shared" si="44"/>
        <v>#REF!</v>
      </c>
      <c r="DCY22" s="139" t="e">
        <f t="shared" si="44"/>
        <v>#REF!</v>
      </c>
      <c r="DCZ22" s="139" t="e">
        <f t="shared" si="44"/>
        <v>#REF!</v>
      </c>
      <c r="DDA22" s="139" t="e">
        <f t="shared" si="44"/>
        <v>#REF!</v>
      </c>
      <c r="DDB22" s="139" t="e">
        <f t="shared" si="44"/>
        <v>#REF!</v>
      </c>
      <c r="DDC22" s="139" t="e">
        <f t="shared" si="44"/>
        <v>#REF!</v>
      </c>
      <c r="DDD22" s="139" t="e">
        <f t="shared" si="44"/>
        <v>#REF!</v>
      </c>
      <c r="DDE22" s="139" t="e">
        <f t="shared" si="44"/>
        <v>#REF!</v>
      </c>
      <c r="DDF22" s="139" t="e">
        <f t="shared" si="44"/>
        <v>#REF!</v>
      </c>
      <c r="DDG22" s="139" t="e">
        <f t="shared" si="44"/>
        <v>#REF!</v>
      </c>
      <c r="DDH22" s="139" t="e">
        <f t="shared" si="44"/>
        <v>#REF!</v>
      </c>
      <c r="DDI22" s="139" t="e">
        <f t="shared" si="44"/>
        <v>#REF!</v>
      </c>
      <c r="DDJ22" s="139" t="e">
        <f t="shared" si="44"/>
        <v>#REF!</v>
      </c>
      <c r="DDK22" s="139" t="e">
        <f t="shared" si="44"/>
        <v>#REF!</v>
      </c>
      <c r="DDL22" s="139" t="e">
        <f t="shared" si="44"/>
        <v>#REF!</v>
      </c>
      <c r="DDM22" s="139" t="e">
        <f t="shared" si="44"/>
        <v>#REF!</v>
      </c>
      <c r="DDN22" s="139" t="e">
        <f t="shared" si="44"/>
        <v>#REF!</v>
      </c>
      <c r="DDO22" s="139" t="e">
        <f t="shared" si="44"/>
        <v>#REF!</v>
      </c>
      <c r="DDP22" s="139" t="e">
        <f t="shared" si="44"/>
        <v>#REF!</v>
      </c>
      <c r="DDQ22" s="139" t="e">
        <f t="shared" si="44"/>
        <v>#REF!</v>
      </c>
      <c r="DDR22" s="139" t="e">
        <f t="shared" si="44"/>
        <v>#REF!</v>
      </c>
      <c r="DDS22" s="139" t="e">
        <f t="shared" si="44"/>
        <v>#REF!</v>
      </c>
      <c r="DDT22" s="139" t="e">
        <f t="shared" si="44"/>
        <v>#REF!</v>
      </c>
      <c r="DDU22" s="139" t="e">
        <f t="shared" si="44"/>
        <v>#REF!</v>
      </c>
      <c r="DDV22" s="139" t="e">
        <f t="shared" si="44"/>
        <v>#REF!</v>
      </c>
      <c r="DDW22" s="139" t="e">
        <f t="shared" si="44"/>
        <v>#REF!</v>
      </c>
      <c r="DDX22" s="139" t="e">
        <f t="shared" si="44"/>
        <v>#REF!</v>
      </c>
      <c r="DDY22" s="139" t="e">
        <f t="shared" si="44"/>
        <v>#REF!</v>
      </c>
      <c r="DDZ22" s="139" t="e">
        <f t="shared" si="44"/>
        <v>#REF!</v>
      </c>
      <c r="DEA22" s="139" t="e">
        <f t="shared" si="44"/>
        <v>#REF!</v>
      </c>
      <c r="DEB22" s="139" t="e">
        <f t="shared" si="44"/>
        <v>#REF!</v>
      </c>
      <c r="DEC22" s="139" t="e">
        <f t="shared" ref="DEC22:DGN22" si="45">DEI22</f>
        <v>#REF!</v>
      </c>
      <c r="DED22" s="139" t="e">
        <f t="shared" si="45"/>
        <v>#REF!</v>
      </c>
      <c r="DEE22" s="139" t="e">
        <f t="shared" si="45"/>
        <v>#REF!</v>
      </c>
      <c r="DEF22" s="139" t="e">
        <f t="shared" si="45"/>
        <v>#REF!</v>
      </c>
      <c r="DEG22" s="139" t="e">
        <f t="shared" si="45"/>
        <v>#REF!</v>
      </c>
      <c r="DEH22" s="139" t="e">
        <f t="shared" si="45"/>
        <v>#REF!</v>
      </c>
      <c r="DEI22" s="139" t="e">
        <f t="shared" si="45"/>
        <v>#REF!</v>
      </c>
      <c r="DEJ22" s="139" t="e">
        <f t="shared" si="45"/>
        <v>#REF!</v>
      </c>
      <c r="DEK22" s="139" t="e">
        <f t="shared" si="45"/>
        <v>#REF!</v>
      </c>
      <c r="DEL22" s="139" t="e">
        <f t="shared" si="45"/>
        <v>#REF!</v>
      </c>
      <c r="DEM22" s="139" t="e">
        <f t="shared" si="45"/>
        <v>#REF!</v>
      </c>
      <c r="DEN22" s="139" t="e">
        <f t="shared" si="45"/>
        <v>#REF!</v>
      </c>
      <c r="DEO22" s="139" t="e">
        <f t="shared" si="45"/>
        <v>#REF!</v>
      </c>
      <c r="DEP22" s="139" t="e">
        <f t="shared" si="45"/>
        <v>#REF!</v>
      </c>
      <c r="DEQ22" s="139" t="e">
        <f t="shared" si="45"/>
        <v>#REF!</v>
      </c>
      <c r="DER22" s="139" t="e">
        <f t="shared" si="45"/>
        <v>#REF!</v>
      </c>
      <c r="DES22" s="139" t="e">
        <f t="shared" si="45"/>
        <v>#REF!</v>
      </c>
      <c r="DET22" s="139" t="e">
        <f t="shared" si="45"/>
        <v>#REF!</v>
      </c>
      <c r="DEU22" s="139" t="e">
        <f t="shared" si="45"/>
        <v>#REF!</v>
      </c>
      <c r="DEV22" s="139" t="e">
        <f t="shared" si="45"/>
        <v>#REF!</v>
      </c>
      <c r="DEW22" s="139" t="e">
        <f t="shared" si="45"/>
        <v>#REF!</v>
      </c>
      <c r="DEX22" s="139" t="e">
        <f t="shared" si="45"/>
        <v>#REF!</v>
      </c>
      <c r="DEY22" s="139" t="e">
        <f t="shared" si="45"/>
        <v>#REF!</v>
      </c>
      <c r="DEZ22" s="139" t="e">
        <f t="shared" si="45"/>
        <v>#REF!</v>
      </c>
      <c r="DFA22" s="139" t="e">
        <f t="shared" si="45"/>
        <v>#REF!</v>
      </c>
      <c r="DFB22" s="139" t="e">
        <f t="shared" si="45"/>
        <v>#REF!</v>
      </c>
      <c r="DFC22" s="139" t="e">
        <f t="shared" si="45"/>
        <v>#REF!</v>
      </c>
      <c r="DFD22" s="139" t="e">
        <f t="shared" si="45"/>
        <v>#REF!</v>
      </c>
      <c r="DFE22" s="139" t="e">
        <f t="shared" si="45"/>
        <v>#REF!</v>
      </c>
      <c r="DFF22" s="139" t="e">
        <f t="shared" si="45"/>
        <v>#REF!</v>
      </c>
      <c r="DFG22" s="139" t="e">
        <f t="shared" si="45"/>
        <v>#REF!</v>
      </c>
      <c r="DFH22" s="139" t="e">
        <f t="shared" si="45"/>
        <v>#REF!</v>
      </c>
      <c r="DFI22" s="139" t="e">
        <f t="shared" si="45"/>
        <v>#REF!</v>
      </c>
      <c r="DFJ22" s="139" t="e">
        <f t="shared" si="45"/>
        <v>#REF!</v>
      </c>
      <c r="DFK22" s="139" t="e">
        <f t="shared" si="45"/>
        <v>#REF!</v>
      </c>
      <c r="DFL22" s="139" t="e">
        <f t="shared" si="45"/>
        <v>#REF!</v>
      </c>
      <c r="DFM22" s="139" t="e">
        <f t="shared" si="45"/>
        <v>#REF!</v>
      </c>
      <c r="DFN22" s="139" t="e">
        <f t="shared" si="45"/>
        <v>#REF!</v>
      </c>
      <c r="DFO22" s="139" t="e">
        <f t="shared" si="45"/>
        <v>#REF!</v>
      </c>
      <c r="DFP22" s="139" t="e">
        <f t="shared" si="45"/>
        <v>#REF!</v>
      </c>
      <c r="DFQ22" s="139" t="e">
        <f t="shared" si="45"/>
        <v>#REF!</v>
      </c>
      <c r="DFR22" s="139" t="e">
        <f t="shared" si="45"/>
        <v>#REF!</v>
      </c>
      <c r="DFS22" s="139" t="e">
        <f t="shared" si="45"/>
        <v>#REF!</v>
      </c>
      <c r="DFT22" s="139" t="e">
        <f t="shared" si="45"/>
        <v>#REF!</v>
      </c>
      <c r="DFU22" s="139" t="e">
        <f t="shared" si="45"/>
        <v>#REF!</v>
      </c>
      <c r="DFV22" s="139" t="e">
        <f t="shared" si="45"/>
        <v>#REF!</v>
      </c>
      <c r="DFW22" s="139" t="e">
        <f t="shared" si="45"/>
        <v>#REF!</v>
      </c>
      <c r="DFX22" s="139" t="e">
        <f t="shared" si="45"/>
        <v>#REF!</v>
      </c>
      <c r="DFY22" s="139" t="e">
        <f t="shared" si="45"/>
        <v>#REF!</v>
      </c>
      <c r="DFZ22" s="139" t="e">
        <f t="shared" si="45"/>
        <v>#REF!</v>
      </c>
      <c r="DGA22" s="139" t="e">
        <f t="shared" si="45"/>
        <v>#REF!</v>
      </c>
      <c r="DGB22" s="139" t="e">
        <f t="shared" si="45"/>
        <v>#REF!</v>
      </c>
      <c r="DGC22" s="139" t="e">
        <f t="shared" si="45"/>
        <v>#REF!</v>
      </c>
      <c r="DGD22" s="139" t="e">
        <f t="shared" si="45"/>
        <v>#REF!</v>
      </c>
      <c r="DGE22" s="139" t="e">
        <f t="shared" si="45"/>
        <v>#REF!</v>
      </c>
      <c r="DGF22" s="139" t="e">
        <f t="shared" si="45"/>
        <v>#REF!</v>
      </c>
      <c r="DGG22" s="139" t="e">
        <f t="shared" si="45"/>
        <v>#REF!</v>
      </c>
      <c r="DGH22" s="139" t="e">
        <f t="shared" si="45"/>
        <v>#REF!</v>
      </c>
      <c r="DGI22" s="139" t="e">
        <f t="shared" si="45"/>
        <v>#REF!</v>
      </c>
      <c r="DGJ22" s="139" t="e">
        <f t="shared" si="45"/>
        <v>#REF!</v>
      </c>
      <c r="DGK22" s="139" t="e">
        <f t="shared" si="45"/>
        <v>#REF!</v>
      </c>
      <c r="DGL22" s="139" t="e">
        <f t="shared" si="45"/>
        <v>#REF!</v>
      </c>
      <c r="DGM22" s="139" t="e">
        <f t="shared" si="45"/>
        <v>#REF!</v>
      </c>
      <c r="DGN22" s="139" t="e">
        <f t="shared" si="45"/>
        <v>#REF!</v>
      </c>
      <c r="DGO22" s="139" t="e">
        <f t="shared" ref="DGO22:DIZ22" si="46">DGU22</f>
        <v>#REF!</v>
      </c>
      <c r="DGP22" s="139" t="e">
        <f t="shared" si="46"/>
        <v>#REF!</v>
      </c>
      <c r="DGQ22" s="139" t="e">
        <f t="shared" si="46"/>
        <v>#REF!</v>
      </c>
      <c r="DGR22" s="139" t="e">
        <f t="shared" si="46"/>
        <v>#REF!</v>
      </c>
      <c r="DGS22" s="139" t="e">
        <f t="shared" si="46"/>
        <v>#REF!</v>
      </c>
      <c r="DGT22" s="139" t="e">
        <f t="shared" si="46"/>
        <v>#REF!</v>
      </c>
      <c r="DGU22" s="139" t="e">
        <f t="shared" si="46"/>
        <v>#REF!</v>
      </c>
      <c r="DGV22" s="139" t="e">
        <f t="shared" si="46"/>
        <v>#REF!</v>
      </c>
      <c r="DGW22" s="139" t="e">
        <f t="shared" si="46"/>
        <v>#REF!</v>
      </c>
      <c r="DGX22" s="139" t="e">
        <f t="shared" si="46"/>
        <v>#REF!</v>
      </c>
      <c r="DGY22" s="139" t="e">
        <f t="shared" si="46"/>
        <v>#REF!</v>
      </c>
      <c r="DGZ22" s="139" t="e">
        <f t="shared" si="46"/>
        <v>#REF!</v>
      </c>
      <c r="DHA22" s="139" t="e">
        <f t="shared" si="46"/>
        <v>#REF!</v>
      </c>
      <c r="DHB22" s="139" t="e">
        <f t="shared" si="46"/>
        <v>#REF!</v>
      </c>
      <c r="DHC22" s="139" t="e">
        <f t="shared" si="46"/>
        <v>#REF!</v>
      </c>
      <c r="DHD22" s="139" t="e">
        <f t="shared" si="46"/>
        <v>#REF!</v>
      </c>
      <c r="DHE22" s="139" t="e">
        <f t="shared" si="46"/>
        <v>#REF!</v>
      </c>
      <c r="DHF22" s="139" t="e">
        <f t="shared" si="46"/>
        <v>#REF!</v>
      </c>
      <c r="DHG22" s="139" t="e">
        <f t="shared" si="46"/>
        <v>#REF!</v>
      </c>
      <c r="DHH22" s="139" t="e">
        <f t="shared" si="46"/>
        <v>#REF!</v>
      </c>
      <c r="DHI22" s="139" t="e">
        <f t="shared" si="46"/>
        <v>#REF!</v>
      </c>
      <c r="DHJ22" s="139" t="e">
        <f t="shared" si="46"/>
        <v>#REF!</v>
      </c>
      <c r="DHK22" s="139" t="e">
        <f t="shared" si="46"/>
        <v>#REF!</v>
      </c>
      <c r="DHL22" s="139" t="e">
        <f t="shared" si="46"/>
        <v>#REF!</v>
      </c>
      <c r="DHM22" s="139" t="e">
        <f t="shared" si="46"/>
        <v>#REF!</v>
      </c>
      <c r="DHN22" s="139" t="e">
        <f t="shared" si="46"/>
        <v>#REF!</v>
      </c>
      <c r="DHO22" s="139" t="e">
        <f t="shared" si="46"/>
        <v>#REF!</v>
      </c>
      <c r="DHP22" s="139" t="e">
        <f t="shared" si="46"/>
        <v>#REF!</v>
      </c>
      <c r="DHQ22" s="139" t="e">
        <f t="shared" si="46"/>
        <v>#REF!</v>
      </c>
      <c r="DHR22" s="139" t="e">
        <f t="shared" si="46"/>
        <v>#REF!</v>
      </c>
      <c r="DHS22" s="139" t="e">
        <f t="shared" si="46"/>
        <v>#REF!</v>
      </c>
      <c r="DHT22" s="139" t="e">
        <f t="shared" si="46"/>
        <v>#REF!</v>
      </c>
      <c r="DHU22" s="139" t="e">
        <f t="shared" si="46"/>
        <v>#REF!</v>
      </c>
      <c r="DHV22" s="139" t="e">
        <f t="shared" si="46"/>
        <v>#REF!</v>
      </c>
      <c r="DHW22" s="139" t="e">
        <f t="shared" si="46"/>
        <v>#REF!</v>
      </c>
      <c r="DHX22" s="139" t="e">
        <f t="shared" si="46"/>
        <v>#REF!</v>
      </c>
      <c r="DHY22" s="139" t="e">
        <f t="shared" si="46"/>
        <v>#REF!</v>
      </c>
      <c r="DHZ22" s="139" t="e">
        <f t="shared" si="46"/>
        <v>#REF!</v>
      </c>
      <c r="DIA22" s="139" t="e">
        <f t="shared" si="46"/>
        <v>#REF!</v>
      </c>
      <c r="DIB22" s="139" t="e">
        <f t="shared" si="46"/>
        <v>#REF!</v>
      </c>
      <c r="DIC22" s="139" t="e">
        <f t="shared" si="46"/>
        <v>#REF!</v>
      </c>
      <c r="DID22" s="139" t="e">
        <f t="shared" si="46"/>
        <v>#REF!</v>
      </c>
      <c r="DIE22" s="139" t="e">
        <f t="shared" si="46"/>
        <v>#REF!</v>
      </c>
      <c r="DIF22" s="139" t="e">
        <f t="shared" si="46"/>
        <v>#REF!</v>
      </c>
      <c r="DIG22" s="139" t="e">
        <f t="shared" si="46"/>
        <v>#REF!</v>
      </c>
      <c r="DIH22" s="139" t="e">
        <f t="shared" si="46"/>
        <v>#REF!</v>
      </c>
      <c r="DII22" s="139" t="e">
        <f t="shared" si="46"/>
        <v>#REF!</v>
      </c>
      <c r="DIJ22" s="139" t="e">
        <f t="shared" si="46"/>
        <v>#REF!</v>
      </c>
      <c r="DIK22" s="139" t="e">
        <f t="shared" si="46"/>
        <v>#REF!</v>
      </c>
      <c r="DIL22" s="139" t="e">
        <f t="shared" si="46"/>
        <v>#REF!</v>
      </c>
      <c r="DIM22" s="139" t="e">
        <f t="shared" si="46"/>
        <v>#REF!</v>
      </c>
      <c r="DIN22" s="139" t="e">
        <f t="shared" si="46"/>
        <v>#REF!</v>
      </c>
      <c r="DIO22" s="139" t="e">
        <f t="shared" si="46"/>
        <v>#REF!</v>
      </c>
      <c r="DIP22" s="139" t="e">
        <f t="shared" si="46"/>
        <v>#REF!</v>
      </c>
      <c r="DIQ22" s="139" t="e">
        <f t="shared" si="46"/>
        <v>#REF!</v>
      </c>
      <c r="DIR22" s="139" t="e">
        <f t="shared" si="46"/>
        <v>#REF!</v>
      </c>
      <c r="DIS22" s="139" t="e">
        <f t="shared" si="46"/>
        <v>#REF!</v>
      </c>
      <c r="DIT22" s="139" t="e">
        <f t="shared" si="46"/>
        <v>#REF!</v>
      </c>
      <c r="DIU22" s="139" t="e">
        <f t="shared" si="46"/>
        <v>#REF!</v>
      </c>
      <c r="DIV22" s="139" t="e">
        <f t="shared" si="46"/>
        <v>#REF!</v>
      </c>
      <c r="DIW22" s="139" t="e">
        <f t="shared" si="46"/>
        <v>#REF!</v>
      </c>
      <c r="DIX22" s="139" t="e">
        <f t="shared" si="46"/>
        <v>#REF!</v>
      </c>
      <c r="DIY22" s="139" t="e">
        <f t="shared" si="46"/>
        <v>#REF!</v>
      </c>
      <c r="DIZ22" s="139" t="e">
        <f t="shared" si="46"/>
        <v>#REF!</v>
      </c>
      <c r="DJA22" s="139" t="e">
        <f t="shared" ref="DJA22:DLL22" si="47">DJG22</f>
        <v>#REF!</v>
      </c>
      <c r="DJB22" s="139" t="e">
        <f t="shared" si="47"/>
        <v>#REF!</v>
      </c>
      <c r="DJC22" s="139" t="e">
        <f t="shared" si="47"/>
        <v>#REF!</v>
      </c>
      <c r="DJD22" s="139" t="e">
        <f t="shared" si="47"/>
        <v>#REF!</v>
      </c>
      <c r="DJE22" s="139" t="e">
        <f t="shared" si="47"/>
        <v>#REF!</v>
      </c>
      <c r="DJF22" s="139" t="e">
        <f t="shared" si="47"/>
        <v>#REF!</v>
      </c>
      <c r="DJG22" s="139" t="e">
        <f t="shared" si="47"/>
        <v>#REF!</v>
      </c>
      <c r="DJH22" s="139" t="e">
        <f t="shared" si="47"/>
        <v>#REF!</v>
      </c>
      <c r="DJI22" s="139" t="e">
        <f t="shared" si="47"/>
        <v>#REF!</v>
      </c>
      <c r="DJJ22" s="139" t="e">
        <f t="shared" si="47"/>
        <v>#REF!</v>
      </c>
      <c r="DJK22" s="139" t="e">
        <f t="shared" si="47"/>
        <v>#REF!</v>
      </c>
      <c r="DJL22" s="139" t="e">
        <f t="shared" si="47"/>
        <v>#REF!</v>
      </c>
      <c r="DJM22" s="139" t="e">
        <f t="shared" si="47"/>
        <v>#REF!</v>
      </c>
      <c r="DJN22" s="139" t="e">
        <f t="shared" si="47"/>
        <v>#REF!</v>
      </c>
      <c r="DJO22" s="139" t="e">
        <f t="shared" si="47"/>
        <v>#REF!</v>
      </c>
      <c r="DJP22" s="139" t="e">
        <f t="shared" si="47"/>
        <v>#REF!</v>
      </c>
      <c r="DJQ22" s="139" t="e">
        <f t="shared" si="47"/>
        <v>#REF!</v>
      </c>
      <c r="DJR22" s="139" t="e">
        <f t="shared" si="47"/>
        <v>#REF!</v>
      </c>
      <c r="DJS22" s="139" t="e">
        <f t="shared" si="47"/>
        <v>#REF!</v>
      </c>
      <c r="DJT22" s="139" t="e">
        <f t="shared" si="47"/>
        <v>#REF!</v>
      </c>
      <c r="DJU22" s="139" t="e">
        <f t="shared" si="47"/>
        <v>#REF!</v>
      </c>
      <c r="DJV22" s="139" t="e">
        <f t="shared" si="47"/>
        <v>#REF!</v>
      </c>
      <c r="DJW22" s="139" t="e">
        <f t="shared" si="47"/>
        <v>#REF!</v>
      </c>
      <c r="DJX22" s="139" t="e">
        <f t="shared" si="47"/>
        <v>#REF!</v>
      </c>
      <c r="DJY22" s="139" t="e">
        <f t="shared" si="47"/>
        <v>#REF!</v>
      </c>
      <c r="DJZ22" s="139" t="e">
        <f t="shared" si="47"/>
        <v>#REF!</v>
      </c>
      <c r="DKA22" s="139" t="e">
        <f t="shared" si="47"/>
        <v>#REF!</v>
      </c>
      <c r="DKB22" s="139" t="e">
        <f t="shared" si="47"/>
        <v>#REF!</v>
      </c>
      <c r="DKC22" s="139" t="e">
        <f t="shared" si="47"/>
        <v>#REF!</v>
      </c>
      <c r="DKD22" s="139" t="e">
        <f t="shared" si="47"/>
        <v>#REF!</v>
      </c>
      <c r="DKE22" s="139" t="e">
        <f t="shared" si="47"/>
        <v>#REF!</v>
      </c>
      <c r="DKF22" s="139" t="e">
        <f t="shared" si="47"/>
        <v>#REF!</v>
      </c>
      <c r="DKG22" s="139" t="e">
        <f t="shared" si="47"/>
        <v>#REF!</v>
      </c>
      <c r="DKH22" s="139" t="e">
        <f t="shared" si="47"/>
        <v>#REF!</v>
      </c>
      <c r="DKI22" s="139" t="e">
        <f t="shared" si="47"/>
        <v>#REF!</v>
      </c>
      <c r="DKJ22" s="139" t="e">
        <f t="shared" si="47"/>
        <v>#REF!</v>
      </c>
      <c r="DKK22" s="139" t="e">
        <f t="shared" si="47"/>
        <v>#REF!</v>
      </c>
      <c r="DKL22" s="139" t="e">
        <f t="shared" si="47"/>
        <v>#REF!</v>
      </c>
      <c r="DKM22" s="139" t="e">
        <f t="shared" si="47"/>
        <v>#REF!</v>
      </c>
      <c r="DKN22" s="139" t="e">
        <f t="shared" si="47"/>
        <v>#REF!</v>
      </c>
      <c r="DKO22" s="139" t="e">
        <f t="shared" si="47"/>
        <v>#REF!</v>
      </c>
      <c r="DKP22" s="139" t="e">
        <f t="shared" si="47"/>
        <v>#REF!</v>
      </c>
      <c r="DKQ22" s="139" t="e">
        <f t="shared" si="47"/>
        <v>#REF!</v>
      </c>
      <c r="DKR22" s="139" t="e">
        <f t="shared" si="47"/>
        <v>#REF!</v>
      </c>
      <c r="DKS22" s="139" t="e">
        <f t="shared" si="47"/>
        <v>#REF!</v>
      </c>
      <c r="DKT22" s="139" t="e">
        <f t="shared" si="47"/>
        <v>#REF!</v>
      </c>
      <c r="DKU22" s="139" t="e">
        <f t="shared" si="47"/>
        <v>#REF!</v>
      </c>
      <c r="DKV22" s="139" t="e">
        <f t="shared" si="47"/>
        <v>#REF!</v>
      </c>
      <c r="DKW22" s="139" t="e">
        <f t="shared" si="47"/>
        <v>#REF!</v>
      </c>
      <c r="DKX22" s="139" t="e">
        <f t="shared" si="47"/>
        <v>#REF!</v>
      </c>
      <c r="DKY22" s="139" t="e">
        <f t="shared" si="47"/>
        <v>#REF!</v>
      </c>
      <c r="DKZ22" s="139" t="e">
        <f t="shared" si="47"/>
        <v>#REF!</v>
      </c>
      <c r="DLA22" s="139" t="e">
        <f t="shared" si="47"/>
        <v>#REF!</v>
      </c>
      <c r="DLB22" s="139" t="e">
        <f t="shared" si="47"/>
        <v>#REF!</v>
      </c>
      <c r="DLC22" s="139" t="e">
        <f t="shared" si="47"/>
        <v>#REF!</v>
      </c>
      <c r="DLD22" s="139" t="e">
        <f t="shared" si="47"/>
        <v>#REF!</v>
      </c>
      <c r="DLE22" s="139" t="e">
        <f t="shared" si="47"/>
        <v>#REF!</v>
      </c>
      <c r="DLF22" s="139" t="e">
        <f t="shared" si="47"/>
        <v>#REF!</v>
      </c>
      <c r="DLG22" s="139" t="e">
        <f t="shared" si="47"/>
        <v>#REF!</v>
      </c>
      <c r="DLH22" s="139" t="e">
        <f t="shared" si="47"/>
        <v>#REF!</v>
      </c>
      <c r="DLI22" s="139" t="e">
        <f t="shared" si="47"/>
        <v>#REF!</v>
      </c>
      <c r="DLJ22" s="139" t="e">
        <f t="shared" si="47"/>
        <v>#REF!</v>
      </c>
      <c r="DLK22" s="139" t="e">
        <f t="shared" si="47"/>
        <v>#REF!</v>
      </c>
      <c r="DLL22" s="139" t="e">
        <f t="shared" si="47"/>
        <v>#REF!</v>
      </c>
      <c r="DLM22" s="139" t="e">
        <f t="shared" ref="DLM22:DNX22" si="48">DLS22</f>
        <v>#REF!</v>
      </c>
      <c r="DLN22" s="139" t="e">
        <f t="shared" si="48"/>
        <v>#REF!</v>
      </c>
      <c r="DLO22" s="139" t="e">
        <f t="shared" si="48"/>
        <v>#REF!</v>
      </c>
      <c r="DLP22" s="139" t="e">
        <f t="shared" si="48"/>
        <v>#REF!</v>
      </c>
      <c r="DLQ22" s="139" t="e">
        <f t="shared" si="48"/>
        <v>#REF!</v>
      </c>
      <c r="DLR22" s="139" t="e">
        <f t="shared" si="48"/>
        <v>#REF!</v>
      </c>
      <c r="DLS22" s="139" t="e">
        <f t="shared" si="48"/>
        <v>#REF!</v>
      </c>
      <c r="DLT22" s="139" t="e">
        <f t="shared" si="48"/>
        <v>#REF!</v>
      </c>
      <c r="DLU22" s="139" t="e">
        <f t="shared" si="48"/>
        <v>#REF!</v>
      </c>
      <c r="DLV22" s="139" t="e">
        <f t="shared" si="48"/>
        <v>#REF!</v>
      </c>
      <c r="DLW22" s="139" t="e">
        <f t="shared" si="48"/>
        <v>#REF!</v>
      </c>
      <c r="DLX22" s="139" t="e">
        <f t="shared" si="48"/>
        <v>#REF!</v>
      </c>
      <c r="DLY22" s="139" t="e">
        <f t="shared" si="48"/>
        <v>#REF!</v>
      </c>
      <c r="DLZ22" s="139" t="e">
        <f t="shared" si="48"/>
        <v>#REF!</v>
      </c>
      <c r="DMA22" s="139" t="e">
        <f t="shared" si="48"/>
        <v>#REF!</v>
      </c>
      <c r="DMB22" s="139" t="e">
        <f t="shared" si="48"/>
        <v>#REF!</v>
      </c>
      <c r="DMC22" s="139" t="e">
        <f t="shared" si="48"/>
        <v>#REF!</v>
      </c>
      <c r="DMD22" s="139" t="e">
        <f t="shared" si="48"/>
        <v>#REF!</v>
      </c>
      <c r="DME22" s="139" t="e">
        <f t="shared" si="48"/>
        <v>#REF!</v>
      </c>
      <c r="DMF22" s="139" t="e">
        <f t="shared" si="48"/>
        <v>#REF!</v>
      </c>
      <c r="DMG22" s="139" t="e">
        <f t="shared" si="48"/>
        <v>#REF!</v>
      </c>
      <c r="DMH22" s="139" t="e">
        <f t="shared" si="48"/>
        <v>#REF!</v>
      </c>
      <c r="DMI22" s="139" t="e">
        <f t="shared" si="48"/>
        <v>#REF!</v>
      </c>
      <c r="DMJ22" s="139" t="e">
        <f t="shared" si="48"/>
        <v>#REF!</v>
      </c>
      <c r="DMK22" s="139" t="e">
        <f t="shared" si="48"/>
        <v>#REF!</v>
      </c>
      <c r="DML22" s="139" t="e">
        <f t="shared" si="48"/>
        <v>#REF!</v>
      </c>
      <c r="DMM22" s="139" t="e">
        <f t="shared" si="48"/>
        <v>#REF!</v>
      </c>
      <c r="DMN22" s="139" t="e">
        <f t="shared" si="48"/>
        <v>#REF!</v>
      </c>
      <c r="DMO22" s="139" t="e">
        <f t="shared" si="48"/>
        <v>#REF!</v>
      </c>
      <c r="DMP22" s="139" t="e">
        <f t="shared" si="48"/>
        <v>#REF!</v>
      </c>
      <c r="DMQ22" s="139" t="e">
        <f t="shared" si="48"/>
        <v>#REF!</v>
      </c>
      <c r="DMR22" s="139" t="e">
        <f t="shared" si="48"/>
        <v>#REF!</v>
      </c>
      <c r="DMS22" s="139" t="e">
        <f t="shared" si="48"/>
        <v>#REF!</v>
      </c>
      <c r="DMT22" s="139" t="e">
        <f t="shared" si="48"/>
        <v>#REF!</v>
      </c>
      <c r="DMU22" s="139" t="e">
        <f t="shared" si="48"/>
        <v>#REF!</v>
      </c>
      <c r="DMV22" s="139" t="e">
        <f t="shared" si="48"/>
        <v>#REF!</v>
      </c>
      <c r="DMW22" s="139" t="e">
        <f t="shared" si="48"/>
        <v>#REF!</v>
      </c>
      <c r="DMX22" s="139" t="e">
        <f t="shared" si="48"/>
        <v>#REF!</v>
      </c>
      <c r="DMY22" s="139" t="e">
        <f t="shared" si="48"/>
        <v>#REF!</v>
      </c>
      <c r="DMZ22" s="139" t="e">
        <f t="shared" si="48"/>
        <v>#REF!</v>
      </c>
      <c r="DNA22" s="139" t="e">
        <f t="shared" si="48"/>
        <v>#REF!</v>
      </c>
      <c r="DNB22" s="139" t="e">
        <f t="shared" si="48"/>
        <v>#REF!</v>
      </c>
      <c r="DNC22" s="139" t="e">
        <f t="shared" si="48"/>
        <v>#REF!</v>
      </c>
      <c r="DND22" s="139" t="e">
        <f t="shared" si="48"/>
        <v>#REF!</v>
      </c>
      <c r="DNE22" s="139" t="e">
        <f t="shared" si="48"/>
        <v>#REF!</v>
      </c>
      <c r="DNF22" s="139" t="e">
        <f t="shared" si="48"/>
        <v>#REF!</v>
      </c>
      <c r="DNG22" s="139" t="e">
        <f t="shared" si="48"/>
        <v>#REF!</v>
      </c>
      <c r="DNH22" s="139" t="e">
        <f t="shared" si="48"/>
        <v>#REF!</v>
      </c>
      <c r="DNI22" s="139" t="e">
        <f t="shared" si="48"/>
        <v>#REF!</v>
      </c>
      <c r="DNJ22" s="139" t="e">
        <f t="shared" si="48"/>
        <v>#REF!</v>
      </c>
      <c r="DNK22" s="139" t="e">
        <f t="shared" si="48"/>
        <v>#REF!</v>
      </c>
      <c r="DNL22" s="139" t="e">
        <f t="shared" si="48"/>
        <v>#REF!</v>
      </c>
      <c r="DNM22" s="139" t="e">
        <f t="shared" si="48"/>
        <v>#REF!</v>
      </c>
      <c r="DNN22" s="139" t="e">
        <f t="shared" si="48"/>
        <v>#REF!</v>
      </c>
      <c r="DNO22" s="139" t="e">
        <f t="shared" si="48"/>
        <v>#REF!</v>
      </c>
      <c r="DNP22" s="139" t="e">
        <f t="shared" si="48"/>
        <v>#REF!</v>
      </c>
      <c r="DNQ22" s="139" t="e">
        <f t="shared" si="48"/>
        <v>#REF!</v>
      </c>
      <c r="DNR22" s="139" t="e">
        <f t="shared" si="48"/>
        <v>#REF!</v>
      </c>
      <c r="DNS22" s="139" t="e">
        <f t="shared" si="48"/>
        <v>#REF!</v>
      </c>
      <c r="DNT22" s="139" t="e">
        <f t="shared" si="48"/>
        <v>#REF!</v>
      </c>
      <c r="DNU22" s="139" t="e">
        <f t="shared" si="48"/>
        <v>#REF!</v>
      </c>
      <c r="DNV22" s="139" t="e">
        <f t="shared" si="48"/>
        <v>#REF!</v>
      </c>
      <c r="DNW22" s="139" t="e">
        <f t="shared" si="48"/>
        <v>#REF!</v>
      </c>
      <c r="DNX22" s="139" t="e">
        <f t="shared" si="48"/>
        <v>#REF!</v>
      </c>
      <c r="DNY22" s="139" t="e">
        <f t="shared" ref="DNY22:DQJ22" si="49">DOE22</f>
        <v>#REF!</v>
      </c>
      <c r="DNZ22" s="139" t="e">
        <f t="shared" si="49"/>
        <v>#REF!</v>
      </c>
      <c r="DOA22" s="139" t="e">
        <f t="shared" si="49"/>
        <v>#REF!</v>
      </c>
      <c r="DOB22" s="139" t="e">
        <f t="shared" si="49"/>
        <v>#REF!</v>
      </c>
      <c r="DOC22" s="139" t="e">
        <f t="shared" si="49"/>
        <v>#REF!</v>
      </c>
      <c r="DOD22" s="139" t="e">
        <f t="shared" si="49"/>
        <v>#REF!</v>
      </c>
      <c r="DOE22" s="139" t="e">
        <f t="shared" si="49"/>
        <v>#REF!</v>
      </c>
      <c r="DOF22" s="139" t="e">
        <f t="shared" si="49"/>
        <v>#REF!</v>
      </c>
      <c r="DOG22" s="139" t="e">
        <f t="shared" si="49"/>
        <v>#REF!</v>
      </c>
      <c r="DOH22" s="139" t="e">
        <f t="shared" si="49"/>
        <v>#REF!</v>
      </c>
      <c r="DOI22" s="139" t="e">
        <f t="shared" si="49"/>
        <v>#REF!</v>
      </c>
      <c r="DOJ22" s="139" t="e">
        <f t="shared" si="49"/>
        <v>#REF!</v>
      </c>
      <c r="DOK22" s="139" t="e">
        <f t="shared" si="49"/>
        <v>#REF!</v>
      </c>
      <c r="DOL22" s="139" t="e">
        <f t="shared" si="49"/>
        <v>#REF!</v>
      </c>
      <c r="DOM22" s="139" t="e">
        <f t="shared" si="49"/>
        <v>#REF!</v>
      </c>
      <c r="DON22" s="139" t="e">
        <f t="shared" si="49"/>
        <v>#REF!</v>
      </c>
      <c r="DOO22" s="139" t="e">
        <f t="shared" si="49"/>
        <v>#REF!</v>
      </c>
      <c r="DOP22" s="139" t="e">
        <f t="shared" si="49"/>
        <v>#REF!</v>
      </c>
      <c r="DOQ22" s="139" t="e">
        <f t="shared" si="49"/>
        <v>#REF!</v>
      </c>
      <c r="DOR22" s="139" t="e">
        <f t="shared" si="49"/>
        <v>#REF!</v>
      </c>
      <c r="DOS22" s="139" t="e">
        <f t="shared" si="49"/>
        <v>#REF!</v>
      </c>
      <c r="DOT22" s="139" t="e">
        <f t="shared" si="49"/>
        <v>#REF!</v>
      </c>
      <c r="DOU22" s="139" t="e">
        <f t="shared" si="49"/>
        <v>#REF!</v>
      </c>
      <c r="DOV22" s="139" t="e">
        <f t="shared" si="49"/>
        <v>#REF!</v>
      </c>
      <c r="DOW22" s="139" t="e">
        <f t="shared" si="49"/>
        <v>#REF!</v>
      </c>
      <c r="DOX22" s="139" t="e">
        <f t="shared" si="49"/>
        <v>#REF!</v>
      </c>
      <c r="DOY22" s="139" t="e">
        <f t="shared" si="49"/>
        <v>#REF!</v>
      </c>
      <c r="DOZ22" s="139" t="e">
        <f t="shared" si="49"/>
        <v>#REF!</v>
      </c>
      <c r="DPA22" s="139" t="e">
        <f t="shared" si="49"/>
        <v>#REF!</v>
      </c>
      <c r="DPB22" s="139" t="e">
        <f t="shared" si="49"/>
        <v>#REF!</v>
      </c>
      <c r="DPC22" s="139" t="e">
        <f t="shared" si="49"/>
        <v>#REF!</v>
      </c>
      <c r="DPD22" s="139" t="e">
        <f t="shared" si="49"/>
        <v>#REF!</v>
      </c>
      <c r="DPE22" s="139" t="e">
        <f t="shared" si="49"/>
        <v>#REF!</v>
      </c>
      <c r="DPF22" s="139" t="e">
        <f t="shared" si="49"/>
        <v>#REF!</v>
      </c>
      <c r="DPG22" s="139" t="e">
        <f t="shared" si="49"/>
        <v>#REF!</v>
      </c>
      <c r="DPH22" s="139" t="e">
        <f t="shared" si="49"/>
        <v>#REF!</v>
      </c>
      <c r="DPI22" s="139" t="e">
        <f t="shared" si="49"/>
        <v>#REF!</v>
      </c>
      <c r="DPJ22" s="139" t="e">
        <f t="shared" si="49"/>
        <v>#REF!</v>
      </c>
      <c r="DPK22" s="139" t="e">
        <f t="shared" si="49"/>
        <v>#REF!</v>
      </c>
      <c r="DPL22" s="139" t="e">
        <f t="shared" si="49"/>
        <v>#REF!</v>
      </c>
      <c r="DPM22" s="139" t="e">
        <f t="shared" si="49"/>
        <v>#REF!</v>
      </c>
      <c r="DPN22" s="139" t="e">
        <f t="shared" si="49"/>
        <v>#REF!</v>
      </c>
      <c r="DPO22" s="139" t="e">
        <f t="shared" si="49"/>
        <v>#REF!</v>
      </c>
      <c r="DPP22" s="139" t="e">
        <f t="shared" si="49"/>
        <v>#REF!</v>
      </c>
      <c r="DPQ22" s="139" t="e">
        <f t="shared" si="49"/>
        <v>#REF!</v>
      </c>
      <c r="DPR22" s="139" t="e">
        <f t="shared" si="49"/>
        <v>#REF!</v>
      </c>
      <c r="DPS22" s="139" t="e">
        <f t="shared" si="49"/>
        <v>#REF!</v>
      </c>
      <c r="DPT22" s="139" t="e">
        <f t="shared" si="49"/>
        <v>#REF!</v>
      </c>
      <c r="DPU22" s="139" t="e">
        <f t="shared" si="49"/>
        <v>#REF!</v>
      </c>
      <c r="DPV22" s="139" t="e">
        <f t="shared" si="49"/>
        <v>#REF!</v>
      </c>
      <c r="DPW22" s="139" t="e">
        <f t="shared" si="49"/>
        <v>#REF!</v>
      </c>
      <c r="DPX22" s="139" t="e">
        <f t="shared" si="49"/>
        <v>#REF!</v>
      </c>
      <c r="DPY22" s="139" t="e">
        <f t="shared" si="49"/>
        <v>#REF!</v>
      </c>
      <c r="DPZ22" s="139" t="e">
        <f t="shared" si="49"/>
        <v>#REF!</v>
      </c>
      <c r="DQA22" s="139" t="e">
        <f t="shared" si="49"/>
        <v>#REF!</v>
      </c>
      <c r="DQB22" s="139" t="e">
        <f t="shared" si="49"/>
        <v>#REF!</v>
      </c>
      <c r="DQC22" s="139" t="e">
        <f t="shared" si="49"/>
        <v>#REF!</v>
      </c>
      <c r="DQD22" s="139" t="e">
        <f t="shared" si="49"/>
        <v>#REF!</v>
      </c>
      <c r="DQE22" s="139" t="e">
        <f t="shared" si="49"/>
        <v>#REF!</v>
      </c>
      <c r="DQF22" s="139" t="e">
        <f t="shared" si="49"/>
        <v>#REF!</v>
      </c>
      <c r="DQG22" s="139" t="e">
        <f t="shared" si="49"/>
        <v>#REF!</v>
      </c>
      <c r="DQH22" s="139" t="e">
        <f t="shared" si="49"/>
        <v>#REF!</v>
      </c>
      <c r="DQI22" s="139" t="e">
        <f t="shared" si="49"/>
        <v>#REF!</v>
      </c>
      <c r="DQJ22" s="139" t="e">
        <f t="shared" si="49"/>
        <v>#REF!</v>
      </c>
      <c r="DQK22" s="139" t="e">
        <f t="shared" ref="DQK22:DSV22" si="50">DQQ22</f>
        <v>#REF!</v>
      </c>
      <c r="DQL22" s="139" t="e">
        <f t="shared" si="50"/>
        <v>#REF!</v>
      </c>
      <c r="DQM22" s="139" t="e">
        <f t="shared" si="50"/>
        <v>#REF!</v>
      </c>
      <c r="DQN22" s="139" t="e">
        <f t="shared" si="50"/>
        <v>#REF!</v>
      </c>
      <c r="DQO22" s="139" t="e">
        <f t="shared" si="50"/>
        <v>#REF!</v>
      </c>
      <c r="DQP22" s="139" t="e">
        <f t="shared" si="50"/>
        <v>#REF!</v>
      </c>
      <c r="DQQ22" s="139" t="e">
        <f t="shared" si="50"/>
        <v>#REF!</v>
      </c>
      <c r="DQR22" s="139" t="e">
        <f t="shared" si="50"/>
        <v>#REF!</v>
      </c>
      <c r="DQS22" s="139" t="e">
        <f t="shared" si="50"/>
        <v>#REF!</v>
      </c>
      <c r="DQT22" s="139" t="e">
        <f t="shared" si="50"/>
        <v>#REF!</v>
      </c>
      <c r="DQU22" s="139" t="e">
        <f t="shared" si="50"/>
        <v>#REF!</v>
      </c>
      <c r="DQV22" s="139" t="e">
        <f t="shared" si="50"/>
        <v>#REF!</v>
      </c>
      <c r="DQW22" s="139" t="e">
        <f t="shared" si="50"/>
        <v>#REF!</v>
      </c>
      <c r="DQX22" s="139" t="e">
        <f t="shared" si="50"/>
        <v>#REF!</v>
      </c>
      <c r="DQY22" s="139" t="e">
        <f t="shared" si="50"/>
        <v>#REF!</v>
      </c>
      <c r="DQZ22" s="139" t="e">
        <f t="shared" si="50"/>
        <v>#REF!</v>
      </c>
      <c r="DRA22" s="139" t="e">
        <f t="shared" si="50"/>
        <v>#REF!</v>
      </c>
      <c r="DRB22" s="139" t="e">
        <f t="shared" si="50"/>
        <v>#REF!</v>
      </c>
      <c r="DRC22" s="139" t="e">
        <f t="shared" si="50"/>
        <v>#REF!</v>
      </c>
      <c r="DRD22" s="139" t="e">
        <f t="shared" si="50"/>
        <v>#REF!</v>
      </c>
      <c r="DRE22" s="139" t="e">
        <f t="shared" si="50"/>
        <v>#REF!</v>
      </c>
      <c r="DRF22" s="139" t="e">
        <f t="shared" si="50"/>
        <v>#REF!</v>
      </c>
      <c r="DRG22" s="139" t="e">
        <f t="shared" si="50"/>
        <v>#REF!</v>
      </c>
      <c r="DRH22" s="139" t="e">
        <f t="shared" si="50"/>
        <v>#REF!</v>
      </c>
      <c r="DRI22" s="139" t="e">
        <f t="shared" si="50"/>
        <v>#REF!</v>
      </c>
      <c r="DRJ22" s="139" t="e">
        <f t="shared" si="50"/>
        <v>#REF!</v>
      </c>
      <c r="DRK22" s="139" t="e">
        <f t="shared" si="50"/>
        <v>#REF!</v>
      </c>
      <c r="DRL22" s="139" t="e">
        <f t="shared" si="50"/>
        <v>#REF!</v>
      </c>
      <c r="DRM22" s="139" t="e">
        <f t="shared" si="50"/>
        <v>#REF!</v>
      </c>
      <c r="DRN22" s="139" t="e">
        <f t="shared" si="50"/>
        <v>#REF!</v>
      </c>
      <c r="DRO22" s="139" t="e">
        <f t="shared" si="50"/>
        <v>#REF!</v>
      </c>
      <c r="DRP22" s="139" t="e">
        <f t="shared" si="50"/>
        <v>#REF!</v>
      </c>
      <c r="DRQ22" s="139" t="e">
        <f t="shared" si="50"/>
        <v>#REF!</v>
      </c>
      <c r="DRR22" s="139" t="e">
        <f t="shared" si="50"/>
        <v>#REF!</v>
      </c>
      <c r="DRS22" s="139" t="e">
        <f t="shared" si="50"/>
        <v>#REF!</v>
      </c>
      <c r="DRT22" s="139" t="e">
        <f t="shared" si="50"/>
        <v>#REF!</v>
      </c>
      <c r="DRU22" s="139" t="e">
        <f t="shared" si="50"/>
        <v>#REF!</v>
      </c>
      <c r="DRV22" s="139" t="e">
        <f t="shared" si="50"/>
        <v>#REF!</v>
      </c>
      <c r="DRW22" s="139" t="e">
        <f t="shared" si="50"/>
        <v>#REF!</v>
      </c>
      <c r="DRX22" s="139" t="e">
        <f t="shared" si="50"/>
        <v>#REF!</v>
      </c>
      <c r="DRY22" s="139" t="e">
        <f t="shared" si="50"/>
        <v>#REF!</v>
      </c>
      <c r="DRZ22" s="139" t="e">
        <f t="shared" si="50"/>
        <v>#REF!</v>
      </c>
      <c r="DSA22" s="139" t="e">
        <f t="shared" si="50"/>
        <v>#REF!</v>
      </c>
      <c r="DSB22" s="139" t="e">
        <f t="shared" si="50"/>
        <v>#REF!</v>
      </c>
      <c r="DSC22" s="139" t="e">
        <f t="shared" si="50"/>
        <v>#REF!</v>
      </c>
      <c r="DSD22" s="139" t="e">
        <f t="shared" si="50"/>
        <v>#REF!</v>
      </c>
      <c r="DSE22" s="139" t="e">
        <f t="shared" si="50"/>
        <v>#REF!</v>
      </c>
      <c r="DSF22" s="139" t="e">
        <f t="shared" si="50"/>
        <v>#REF!</v>
      </c>
      <c r="DSG22" s="139" t="e">
        <f t="shared" si="50"/>
        <v>#REF!</v>
      </c>
      <c r="DSH22" s="139" t="e">
        <f t="shared" si="50"/>
        <v>#REF!</v>
      </c>
      <c r="DSI22" s="139" t="e">
        <f t="shared" si="50"/>
        <v>#REF!</v>
      </c>
      <c r="DSJ22" s="139" t="e">
        <f t="shared" si="50"/>
        <v>#REF!</v>
      </c>
      <c r="DSK22" s="139" t="e">
        <f t="shared" si="50"/>
        <v>#REF!</v>
      </c>
      <c r="DSL22" s="139" t="e">
        <f t="shared" si="50"/>
        <v>#REF!</v>
      </c>
      <c r="DSM22" s="139" t="e">
        <f t="shared" si="50"/>
        <v>#REF!</v>
      </c>
      <c r="DSN22" s="139" t="e">
        <f t="shared" si="50"/>
        <v>#REF!</v>
      </c>
      <c r="DSO22" s="139" t="e">
        <f t="shared" si="50"/>
        <v>#REF!</v>
      </c>
      <c r="DSP22" s="139" t="e">
        <f t="shared" si="50"/>
        <v>#REF!</v>
      </c>
      <c r="DSQ22" s="139" t="e">
        <f t="shared" si="50"/>
        <v>#REF!</v>
      </c>
      <c r="DSR22" s="139" t="e">
        <f t="shared" si="50"/>
        <v>#REF!</v>
      </c>
      <c r="DSS22" s="139" t="e">
        <f t="shared" si="50"/>
        <v>#REF!</v>
      </c>
      <c r="DST22" s="139" t="e">
        <f t="shared" si="50"/>
        <v>#REF!</v>
      </c>
      <c r="DSU22" s="139" t="e">
        <f t="shared" si="50"/>
        <v>#REF!</v>
      </c>
      <c r="DSV22" s="139" t="e">
        <f t="shared" si="50"/>
        <v>#REF!</v>
      </c>
      <c r="DSW22" s="139" t="e">
        <f t="shared" ref="DSW22:DVH22" si="51">DTC22</f>
        <v>#REF!</v>
      </c>
      <c r="DSX22" s="139" t="e">
        <f t="shared" si="51"/>
        <v>#REF!</v>
      </c>
      <c r="DSY22" s="139" t="e">
        <f t="shared" si="51"/>
        <v>#REF!</v>
      </c>
      <c r="DSZ22" s="139" t="e">
        <f t="shared" si="51"/>
        <v>#REF!</v>
      </c>
      <c r="DTA22" s="139" t="e">
        <f t="shared" si="51"/>
        <v>#REF!</v>
      </c>
      <c r="DTB22" s="139" t="e">
        <f t="shared" si="51"/>
        <v>#REF!</v>
      </c>
      <c r="DTC22" s="139" t="e">
        <f t="shared" si="51"/>
        <v>#REF!</v>
      </c>
      <c r="DTD22" s="139" t="e">
        <f t="shared" si="51"/>
        <v>#REF!</v>
      </c>
      <c r="DTE22" s="139" t="e">
        <f t="shared" si="51"/>
        <v>#REF!</v>
      </c>
      <c r="DTF22" s="139" t="e">
        <f t="shared" si="51"/>
        <v>#REF!</v>
      </c>
      <c r="DTG22" s="139" t="e">
        <f t="shared" si="51"/>
        <v>#REF!</v>
      </c>
      <c r="DTH22" s="139" t="e">
        <f t="shared" si="51"/>
        <v>#REF!</v>
      </c>
      <c r="DTI22" s="139" t="e">
        <f t="shared" si="51"/>
        <v>#REF!</v>
      </c>
      <c r="DTJ22" s="139" t="e">
        <f t="shared" si="51"/>
        <v>#REF!</v>
      </c>
      <c r="DTK22" s="139" t="e">
        <f t="shared" si="51"/>
        <v>#REF!</v>
      </c>
      <c r="DTL22" s="139" t="e">
        <f t="shared" si="51"/>
        <v>#REF!</v>
      </c>
      <c r="DTM22" s="139" t="e">
        <f t="shared" si="51"/>
        <v>#REF!</v>
      </c>
      <c r="DTN22" s="139" t="e">
        <f t="shared" si="51"/>
        <v>#REF!</v>
      </c>
      <c r="DTO22" s="139" t="e">
        <f t="shared" si="51"/>
        <v>#REF!</v>
      </c>
      <c r="DTP22" s="139" t="e">
        <f t="shared" si="51"/>
        <v>#REF!</v>
      </c>
      <c r="DTQ22" s="139" t="e">
        <f t="shared" si="51"/>
        <v>#REF!</v>
      </c>
      <c r="DTR22" s="139" t="e">
        <f t="shared" si="51"/>
        <v>#REF!</v>
      </c>
      <c r="DTS22" s="139" t="e">
        <f t="shared" si="51"/>
        <v>#REF!</v>
      </c>
      <c r="DTT22" s="139" t="e">
        <f t="shared" si="51"/>
        <v>#REF!</v>
      </c>
      <c r="DTU22" s="139" t="e">
        <f t="shared" si="51"/>
        <v>#REF!</v>
      </c>
      <c r="DTV22" s="139" t="e">
        <f t="shared" si="51"/>
        <v>#REF!</v>
      </c>
      <c r="DTW22" s="139" t="e">
        <f t="shared" si="51"/>
        <v>#REF!</v>
      </c>
      <c r="DTX22" s="139" t="e">
        <f t="shared" si="51"/>
        <v>#REF!</v>
      </c>
      <c r="DTY22" s="139" t="e">
        <f t="shared" si="51"/>
        <v>#REF!</v>
      </c>
      <c r="DTZ22" s="139" t="e">
        <f t="shared" si="51"/>
        <v>#REF!</v>
      </c>
      <c r="DUA22" s="139" t="e">
        <f t="shared" si="51"/>
        <v>#REF!</v>
      </c>
      <c r="DUB22" s="139" t="e">
        <f t="shared" si="51"/>
        <v>#REF!</v>
      </c>
      <c r="DUC22" s="139" t="e">
        <f t="shared" si="51"/>
        <v>#REF!</v>
      </c>
      <c r="DUD22" s="139" t="e">
        <f t="shared" si="51"/>
        <v>#REF!</v>
      </c>
      <c r="DUE22" s="139" t="e">
        <f t="shared" si="51"/>
        <v>#REF!</v>
      </c>
      <c r="DUF22" s="139" t="e">
        <f t="shared" si="51"/>
        <v>#REF!</v>
      </c>
      <c r="DUG22" s="139" t="e">
        <f t="shared" si="51"/>
        <v>#REF!</v>
      </c>
      <c r="DUH22" s="139" t="e">
        <f t="shared" si="51"/>
        <v>#REF!</v>
      </c>
      <c r="DUI22" s="139" t="e">
        <f t="shared" si="51"/>
        <v>#REF!</v>
      </c>
      <c r="DUJ22" s="139" t="e">
        <f t="shared" si="51"/>
        <v>#REF!</v>
      </c>
      <c r="DUK22" s="139" t="e">
        <f t="shared" si="51"/>
        <v>#REF!</v>
      </c>
      <c r="DUL22" s="139" t="e">
        <f t="shared" si="51"/>
        <v>#REF!</v>
      </c>
      <c r="DUM22" s="139" t="e">
        <f t="shared" si="51"/>
        <v>#REF!</v>
      </c>
      <c r="DUN22" s="139" t="e">
        <f t="shared" si="51"/>
        <v>#REF!</v>
      </c>
      <c r="DUO22" s="139" t="e">
        <f t="shared" si="51"/>
        <v>#REF!</v>
      </c>
      <c r="DUP22" s="139" t="e">
        <f t="shared" si="51"/>
        <v>#REF!</v>
      </c>
      <c r="DUQ22" s="139" t="e">
        <f t="shared" si="51"/>
        <v>#REF!</v>
      </c>
      <c r="DUR22" s="139" t="e">
        <f t="shared" si="51"/>
        <v>#REF!</v>
      </c>
      <c r="DUS22" s="139" t="e">
        <f t="shared" si="51"/>
        <v>#REF!</v>
      </c>
      <c r="DUT22" s="139" t="e">
        <f t="shared" si="51"/>
        <v>#REF!</v>
      </c>
      <c r="DUU22" s="139" t="e">
        <f t="shared" si="51"/>
        <v>#REF!</v>
      </c>
      <c r="DUV22" s="139" t="e">
        <f t="shared" si="51"/>
        <v>#REF!</v>
      </c>
      <c r="DUW22" s="139" t="e">
        <f t="shared" si="51"/>
        <v>#REF!</v>
      </c>
      <c r="DUX22" s="139" t="e">
        <f t="shared" si="51"/>
        <v>#REF!</v>
      </c>
      <c r="DUY22" s="139" t="e">
        <f t="shared" si="51"/>
        <v>#REF!</v>
      </c>
      <c r="DUZ22" s="139" t="e">
        <f t="shared" si="51"/>
        <v>#REF!</v>
      </c>
      <c r="DVA22" s="139" t="e">
        <f t="shared" si="51"/>
        <v>#REF!</v>
      </c>
      <c r="DVB22" s="139" t="e">
        <f t="shared" si="51"/>
        <v>#REF!</v>
      </c>
      <c r="DVC22" s="139" t="e">
        <f t="shared" si="51"/>
        <v>#REF!</v>
      </c>
      <c r="DVD22" s="139" t="e">
        <f t="shared" si="51"/>
        <v>#REF!</v>
      </c>
      <c r="DVE22" s="139" t="e">
        <f t="shared" si="51"/>
        <v>#REF!</v>
      </c>
      <c r="DVF22" s="139" t="e">
        <f t="shared" si="51"/>
        <v>#REF!</v>
      </c>
      <c r="DVG22" s="139" t="e">
        <f t="shared" si="51"/>
        <v>#REF!</v>
      </c>
      <c r="DVH22" s="139" t="e">
        <f t="shared" si="51"/>
        <v>#REF!</v>
      </c>
      <c r="DVI22" s="139" t="e">
        <f t="shared" ref="DVI22:DXT22" si="52">DVO22</f>
        <v>#REF!</v>
      </c>
      <c r="DVJ22" s="139" t="e">
        <f t="shared" si="52"/>
        <v>#REF!</v>
      </c>
      <c r="DVK22" s="139" t="e">
        <f t="shared" si="52"/>
        <v>#REF!</v>
      </c>
      <c r="DVL22" s="139" t="e">
        <f t="shared" si="52"/>
        <v>#REF!</v>
      </c>
      <c r="DVM22" s="139" t="e">
        <f t="shared" si="52"/>
        <v>#REF!</v>
      </c>
      <c r="DVN22" s="139" t="e">
        <f t="shared" si="52"/>
        <v>#REF!</v>
      </c>
      <c r="DVO22" s="139" t="e">
        <f t="shared" si="52"/>
        <v>#REF!</v>
      </c>
      <c r="DVP22" s="139" t="e">
        <f t="shared" si="52"/>
        <v>#REF!</v>
      </c>
      <c r="DVQ22" s="139" t="e">
        <f t="shared" si="52"/>
        <v>#REF!</v>
      </c>
      <c r="DVR22" s="139" t="e">
        <f t="shared" si="52"/>
        <v>#REF!</v>
      </c>
      <c r="DVS22" s="139" t="e">
        <f t="shared" si="52"/>
        <v>#REF!</v>
      </c>
      <c r="DVT22" s="139" t="e">
        <f t="shared" si="52"/>
        <v>#REF!</v>
      </c>
      <c r="DVU22" s="139" t="e">
        <f t="shared" si="52"/>
        <v>#REF!</v>
      </c>
      <c r="DVV22" s="139" t="e">
        <f t="shared" si="52"/>
        <v>#REF!</v>
      </c>
      <c r="DVW22" s="139" t="e">
        <f t="shared" si="52"/>
        <v>#REF!</v>
      </c>
      <c r="DVX22" s="139" t="e">
        <f t="shared" si="52"/>
        <v>#REF!</v>
      </c>
      <c r="DVY22" s="139" t="e">
        <f t="shared" si="52"/>
        <v>#REF!</v>
      </c>
      <c r="DVZ22" s="139" t="e">
        <f t="shared" si="52"/>
        <v>#REF!</v>
      </c>
      <c r="DWA22" s="139" t="e">
        <f t="shared" si="52"/>
        <v>#REF!</v>
      </c>
      <c r="DWB22" s="139" t="e">
        <f t="shared" si="52"/>
        <v>#REF!</v>
      </c>
      <c r="DWC22" s="139" t="e">
        <f t="shared" si="52"/>
        <v>#REF!</v>
      </c>
      <c r="DWD22" s="139" t="e">
        <f t="shared" si="52"/>
        <v>#REF!</v>
      </c>
      <c r="DWE22" s="139" t="e">
        <f t="shared" si="52"/>
        <v>#REF!</v>
      </c>
      <c r="DWF22" s="139" t="e">
        <f t="shared" si="52"/>
        <v>#REF!</v>
      </c>
      <c r="DWG22" s="139" t="e">
        <f t="shared" si="52"/>
        <v>#REF!</v>
      </c>
      <c r="DWH22" s="139" t="e">
        <f t="shared" si="52"/>
        <v>#REF!</v>
      </c>
      <c r="DWI22" s="139" t="e">
        <f t="shared" si="52"/>
        <v>#REF!</v>
      </c>
      <c r="DWJ22" s="139" t="e">
        <f t="shared" si="52"/>
        <v>#REF!</v>
      </c>
      <c r="DWK22" s="139" t="e">
        <f t="shared" si="52"/>
        <v>#REF!</v>
      </c>
      <c r="DWL22" s="139" t="e">
        <f t="shared" si="52"/>
        <v>#REF!</v>
      </c>
      <c r="DWM22" s="139" t="e">
        <f t="shared" si="52"/>
        <v>#REF!</v>
      </c>
      <c r="DWN22" s="139" t="e">
        <f t="shared" si="52"/>
        <v>#REF!</v>
      </c>
      <c r="DWO22" s="139" t="e">
        <f t="shared" si="52"/>
        <v>#REF!</v>
      </c>
      <c r="DWP22" s="139" t="e">
        <f t="shared" si="52"/>
        <v>#REF!</v>
      </c>
      <c r="DWQ22" s="139" t="e">
        <f t="shared" si="52"/>
        <v>#REF!</v>
      </c>
      <c r="DWR22" s="139" t="e">
        <f t="shared" si="52"/>
        <v>#REF!</v>
      </c>
      <c r="DWS22" s="139" t="e">
        <f t="shared" si="52"/>
        <v>#REF!</v>
      </c>
      <c r="DWT22" s="139" t="e">
        <f t="shared" si="52"/>
        <v>#REF!</v>
      </c>
      <c r="DWU22" s="139" t="e">
        <f t="shared" si="52"/>
        <v>#REF!</v>
      </c>
      <c r="DWV22" s="139" t="e">
        <f t="shared" si="52"/>
        <v>#REF!</v>
      </c>
      <c r="DWW22" s="139" t="e">
        <f t="shared" si="52"/>
        <v>#REF!</v>
      </c>
      <c r="DWX22" s="139" t="e">
        <f t="shared" si="52"/>
        <v>#REF!</v>
      </c>
      <c r="DWY22" s="139" t="e">
        <f t="shared" si="52"/>
        <v>#REF!</v>
      </c>
      <c r="DWZ22" s="139" t="e">
        <f t="shared" si="52"/>
        <v>#REF!</v>
      </c>
      <c r="DXA22" s="139" t="e">
        <f t="shared" si="52"/>
        <v>#REF!</v>
      </c>
      <c r="DXB22" s="139" t="e">
        <f t="shared" si="52"/>
        <v>#REF!</v>
      </c>
      <c r="DXC22" s="139" t="e">
        <f t="shared" si="52"/>
        <v>#REF!</v>
      </c>
      <c r="DXD22" s="139" t="e">
        <f t="shared" si="52"/>
        <v>#REF!</v>
      </c>
      <c r="DXE22" s="139" t="e">
        <f t="shared" si="52"/>
        <v>#REF!</v>
      </c>
      <c r="DXF22" s="139" t="e">
        <f t="shared" si="52"/>
        <v>#REF!</v>
      </c>
      <c r="DXG22" s="139" t="e">
        <f t="shared" si="52"/>
        <v>#REF!</v>
      </c>
      <c r="DXH22" s="139" t="e">
        <f t="shared" si="52"/>
        <v>#REF!</v>
      </c>
      <c r="DXI22" s="139" t="e">
        <f t="shared" si="52"/>
        <v>#REF!</v>
      </c>
      <c r="DXJ22" s="139" t="e">
        <f t="shared" si="52"/>
        <v>#REF!</v>
      </c>
      <c r="DXK22" s="139" t="e">
        <f t="shared" si="52"/>
        <v>#REF!</v>
      </c>
      <c r="DXL22" s="139" t="e">
        <f t="shared" si="52"/>
        <v>#REF!</v>
      </c>
      <c r="DXM22" s="139" t="e">
        <f t="shared" si="52"/>
        <v>#REF!</v>
      </c>
      <c r="DXN22" s="139" t="e">
        <f t="shared" si="52"/>
        <v>#REF!</v>
      </c>
      <c r="DXO22" s="139" t="e">
        <f t="shared" si="52"/>
        <v>#REF!</v>
      </c>
      <c r="DXP22" s="139" t="e">
        <f t="shared" si="52"/>
        <v>#REF!</v>
      </c>
      <c r="DXQ22" s="139" t="e">
        <f t="shared" si="52"/>
        <v>#REF!</v>
      </c>
      <c r="DXR22" s="139" t="e">
        <f t="shared" si="52"/>
        <v>#REF!</v>
      </c>
      <c r="DXS22" s="139" t="e">
        <f t="shared" si="52"/>
        <v>#REF!</v>
      </c>
      <c r="DXT22" s="139" t="e">
        <f t="shared" si="52"/>
        <v>#REF!</v>
      </c>
      <c r="DXU22" s="139" t="e">
        <f t="shared" ref="DXU22:EAF22" si="53">DYA22</f>
        <v>#REF!</v>
      </c>
      <c r="DXV22" s="139" t="e">
        <f t="shared" si="53"/>
        <v>#REF!</v>
      </c>
      <c r="DXW22" s="139" t="e">
        <f t="shared" si="53"/>
        <v>#REF!</v>
      </c>
      <c r="DXX22" s="139" t="e">
        <f t="shared" si="53"/>
        <v>#REF!</v>
      </c>
      <c r="DXY22" s="139" t="e">
        <f t="shared" si="53"/>
        <v>#REF!</v>
      </c>
      <c r="DXZ22" s="139" t="e">
        <f t="shared" si="53"/>
        <v>#REF!</v>
      </c>
      <c r="DYA22" s="139" t="e">
        <f t="shared" si="53"/>
        <v>#REF!</v>
      </c>
      <c r="DYB22" s="139" t="e">
        <f t="shared" si="53"/>
        <v>#REF!</v>
      </c>
      <c r="DYC22" s="139" t="e">
        <f t="shared" si="53"/>
        <v>#REF!</v>
      </c>
      <c r="DYD22" s="139" t="e">
        <f t="shared" si="53"/>
        <v>#REF!</v>
      </c>
      <c r="DYE22" s="139" t="e">
        <f t="shared" si="53"/>
        <v>#REF!</v>
      </c>
      <c r="DYF22" s="139" t="e">
        <f t="shared" si="53"/>
        <v>#REF!</v>
      </c>
      <c r="DYG22" s="139" t="e">
        <f t="shared" si="53"/>
        <v>#REF!</v>
      </c>
      <c r="DYH22" s="139" t="e">
        <f t="shared" si="53"/>
        <v>#REF!</v>
      </c>
      <c r="DYI22" s="139" t="e">
        <f t="shared" si="53"/>
        <v>#REF!</v>
      </c>
      <c r="DYJ22" s="139" t="e">
        <f t="shared" si="53"/>
        <v>#REF!</v>
      </c>
      <c r="DYK22" s="139" t="e">
        <f t="shared" si="53"/>
        <v>#REF!</v>
      </c>
      <c r="DYL22" s="139" t="e">
        <f t="shared" si="53"/>
        <v>#REF!</v>
      </c>
      <c r="DYM22" s="139" t="e">
        <f t="shared" si="53"/>
        <v>#REF!</v>
      </c>
      <c r="DYN22" s="139" t="e">
        <f t="shared" si="53"/>
        <v>#REF!</v>
      </c>
      <c r="DYO22" s="139" t="e">
        <f t="shared" si="53"/>
        <v>#REF!</v>
      </c>
      <c r="DYP22" s="139" t="e">
        <f t="shared" si="53"/>
        <v>#REF!</v>
      </c>
      <c r="DYQ22" s="139" t="e">
        <f t="shared" si="53"/>
        <v>#REF!</v>
      </c>
      <c r="DYR22" s="139" t="e">
        <f t="shared" si="53"/>
        <v>#REF!</v>
      </c>
      <c r="DYS22" s="139" t="e">
        <f t="shared" si="53"/>
        <v>#REF!</v>
      </c>
      <c r="DYT22" s="139" t="e">
        <f t="shared" si="53"/>
        <v>#REF!</v>
      </c>
      <c r="DYU22" s="139" t="e">
        <f t="shared" si="53"/>
        <v>#REF!</v>
      </c>
      <c r="DYV22" s="139" t="e">
        <f t="shared" si="53"/>
        <v>#REF!</v>
      </c>
      <c r="DYW22" s="139" t="e">
        <f t="shared" si="53"/>
        <v>#REF!</v>
      </c>
      <c r="DYX22" s="139" t="e">
        <f t="shared" si="53"/>
        <v>#REF!</v>
      </c>
      <c r="DYY22" s="139" t="e">
        <f t="shared" si="53"/>
        <v>#REF!</v>
      </c>
      <c r="DYZ22" s="139" t="e">
        <f t="shared" si="53"/>
        <v>#REF!</v>
      </c>
      <c r="DZA22" s="139" t="e">
        <f t="shared" si="53"/>
        <v>#REF!</v>
      </c>
      <c r="DZB22" s="139" t="e">
        <f t="shared" si="53"/>
        <v>#REF!</v>
      </c>
      <c r="DZC22" s="139" t="e">
        <f t="shared" si="53"/>
        <v>#REF!</v>
      </c>
      <c r="DZD22" s="139" t="e">
        <f t="shared" si="53"/>
        <v>#REF!</v>
      </c>
      <c r="DZE22" s="139" t="e">
        <f t="shared" si="53"/>
        <v>#REF!</v>
      </c>
      <c r="DZF22" s="139" t="e">
        <f t="shared" si="53"/>
        <v>#REF!</v>
      </c>
      <c r="DZG22" s="139" t="e">
        <f t="shared" si="53"/>
        <v>#REF!</v>
      </c>
      <c r="DZH22" s="139" t="e">
        <f t="shared" si="53"/>
        <v>#REF!</v>
      </c>
      <c r="DZI22" s="139" t="e">
        <f t="shared" si="53"/>
        <v>#REF!</v>
      </c>
      <c r="DZJ22" s="139" t="e">
        <f t="shared" si="53"/>
        <v>#REF!</v>
      </c>
      <c r="DZK22" s="139" t="e">
        <f t="shared" si="53"/>
        <v>#REF!</v>
      </c>
      <c r="DZL22" s="139" t="e">
        <f t="shared" si="53"/>
        <v>#REF!</v>
      </c>
      <c r="DZM22" s="139" t="e">
        <f t="shared" si="53"/>
        <v>#REF!</v>
      </c>
      <c r="DZN22" s="139" t="e">
        <f t="shared" si="53"/>
        <v>#REF!</v>
      </c>
      <c r="DZO22" s="139" t="e">
        <f t="shared" si="53"/>
        <v>#REF!</v>
      </c>
      <c r="DZP22" s="139" t="e">
        <f t="shared" si="53"/>
        <v>#REF!</v>
      </c>
      <c r="DZQ22" s="139" t="e">
        <f t="shared" si="53"/>
        <v>#REF!</v>
      </c>
      <c r="DZR22" s="139" t="e">
        <f t="shared" si="53"/>
        <v>#REF!</v>
      </c>
      <c r="DZS22" s="139" t="e">
        <f t="shared" si="53"/>
        <v>#REF!</v>
      </c>
      <c r="DZT22" s="139" t="e">
        <f t="shared" si="53"/>
        <v>#REF!</v>
      </c>
      <c r="DZU22" s="139" t="e">
        <f t="shared" si="53"/>
        <v>#REF!</v>
      </c>
      <c r="DZV22" s="139" t="e">
        <f t="shared" si="53"/>
        <v>#REF!</v>
      </c>
      <c r="DZW22" s="139" t="e">
        <f t="shared" si="53"/>
        <v>#REF!</v>
      </c>
      <c r="DZX22" s="139" t="e">
        <f t="shared" si="53"/>
        <v>#REF!</v>
      </c>
      <c r="DZY22" s="139" t="e">
        <f t="shared" si="53"/>
        <v>#REF!</v>
      </c>
      <c r="DZZ22" s="139" t="e">
        <f t="shared" si="53"/>
        <v>#REF!</v>
      </c>
      <c r="EAA22" s="139" t="e">
        <f t="shared" si="53"/>
        <v>#REF!</v>
      </c>
      <c r="EAB22" s="139" t="e">
        <f t="shared" si="53"/>
        <v>#REF!</v>
      </c>
      <c r="EAC22" s="139" t="e">
        <f t="shared" si="53"/>
        <v>#REF!</v>
      </c>
      <c r="EAD22" s="139" t="e">
        <f t="shared" si="53"/>
        <v>#REF!</v>
      </c>
      <c r="EAE22" s="139" t="e">
        <f t="shared" si="53"/>
        <v>#REF!</v>
      </c>
      <c r="EAF22" s="139" t="e">
        <f t="shared" si="53"/>
        <v>#REF!</v>
      </c>
      <c r="EAG22" s="139" t="e">
        <f t="shared" ref="EAG22:ECR22" si="54">EAM22</f>
        <v>#REF!</v>
      </c>
      <c r="EAH22" s="139" t="e">
        <f t="shared" si="54"/>
        <v>#REF!</v>
      </c>
      <c r="EAI22" s="139" t="e">
        <f t="shared" si="54"/>
        <v>#REF!</v>
      </c>
      <c r="EAJ22" s="139" t="e">
        <f t="shared" si="54"/>
        <v>#REF!</v>
      </c>
      <c r="EAK22" s="139" t="e">
        <f t="shared" si="54"/>
        <v>#REF!</v>
      </c>
      <c r="EAL22" s="139" t="e">
        <f t="shared" si="54"/>
        <v>#REF!</v>
      </c>
      <c r="EAM22" s="139" t="e">
        <f t="shared" si="54"/>
        <v>#REF!</v>
      </c>
      <c r="EAN22" s="139" t="e">
        <f t="shared" si="54"/>
        <v>#REF!</v>
      </c>
      <c r="EAO22" s="139" t="e">
        <f t="shared" si="54"/>
        <v>#REF!</v>
      </c>
      <c r="EAP22" s="139" t="e">
        <f t="shared" si="54"/>
        <v>#REF!</v>
      </c>
      <c r="EAQ22" s="139" t="e">
        <f t="shared" si="54"/>
        <v>#REF!</v>
      </c>
      <c r="EAR22" s="139" t="e">
        <f t="shared" si="54"/>
        <v>#REF!</v>
      </c>
      <c r="EAS22" s="139" t="e">
        <f t="shared" si="54"/>
        <v>#REF!</v>
      </c>
      <c r="EAT22" s="139" t="e">
        <f t="shared" si="54"/>
        <v>#REF!</v>
      </c>
      <c r="EAU22" s="139" t="e">
        <f t="shared" si="54"/>
        <v>#REF!</v>
      </c>
      <c r="EAV22" s="139" t="e">
        <f t="shared" si="54"/>
        <v>#REF!</v>
      </c>
      <c r="EAW22" s="139" t="e">
        <f t="shared" si="54"/>
        <v>#REF!</v>
      </c>
      <c r="EAX22" s="139" t="e">
        <f t="shared" si="54"/>
        <v>#REF!</v>
      </c>
      <c r="EAY22" s="139" t="e">
        <f t="shared" si="54"/>
        <v>#REF!</v>
      </c>
      <c r="EAZ22" s="139" t="e">
        <f t="shared" si="54"/>
        <v>#REF!</v>
      </c>
      <c r="EBA22" s="139" t="e">
        <f t="shared" si="54"/>
        <v>#REF!</v>
      </c>
      <c r="EBB22" s="139" t="e">
        <f t="shared" si="54"/>
        <v>#REF!</v>
      </c>
      <c r="EBC22" s="139" t="e">
        <f t="shared" si="54"/>
        <v>#REF!</v>
      </c>
      <c r="EBD22" s="139" t="e">
        <f t="shared" si="54"/>
        <v>#REF!</v>
      </c>
      <c r="EBE22" s="139" t="e">
        <f t="shared" si="54"/>
        <v>#REF!</v>
      </c>
      <c r="EBF22" s="139" t="e">
        <f t="shared" si="54"/>
        <v>#REF!</v>
      </c>
      <c r="EBG22" s="139" t="e">
        <f t="shared" si="54"/>
        <v>#REF!</v>
      </c>
      <c r="EBH22" s="139" t="e">
        <f t="shared" si="54"/>
        <v>#REF!</v>
      </c>
      <c r="EBI22" s="139" t="e">
        <f t="shared" si="54"/>
        <v>#REF!</v>
      </c>
      <c r="EBJ22" s="139" t="e">
        <f t="shared" si="54"/>
        <v>#REF!</v>
      </c>
      <c r="EBK22" s="139" t="e">
        <f t="shared" si="54"/>
        <v>#REF!</v>
      </c>
      <c r="EBL22" s="139" t="e">
        <f t="shared" si="54"/>
        <v>#REF!</v>
      </c>
      <c r="EBM22" s="139" t="e">
        <f t="shared" si="54"/>
        <v>#REF!</v>
      </c>
      <c r="EBN22" s="139" t="e">
        <f t="shared" si="54"/>
        <v>#REF!</v>
      </c>
      <c r="EBO22" s="139" t="e">
        <f t="shared" si="54"/>
        <v>#REF!</v>
      </c>
      <c r="EBP22" s="139" t="e">
        <f t="shared" si="54"/>
        <v>#REF!</v>
      </c>
      <c r="EBQ22" s="139" t="e">
        <f t="shared" si="54"/>
        <v>#REF!</v>
      </c>
      <c r="EBR22" s="139" t="e">
        <f t="shared" si="54"/>
        <v>#REF!</v>
      </c>
      <c r="EBS22" s="139" t="e">
        <f t="shared" si="54"/>
        <v>#REF!</v>
      </c>
      <c r="EBT22" s="139" t="e">
        <f t="shared" si="54"/>
        <v>#REF!</v>
      </c>
      <c r="EBU22" s="139" t="e">
        <f t="shared" si="54"/>
        <v>#REF!</v>
      </c>
      <c r="EBV22" s="139" t="e">
        <f t="shared" si="54"/>
        <v>#REF!</v>
      </c>
      <c r="EBW22" s="139" t="e">
        <f t="shared" si="54"/>
        <v>#REF!</v>
      </c>
      <c r="EBX22" s="139" t="e">
        <f t="shared" si="54"/>
        <v>#REF!</v>
      </c>
      <c r="EBY22" s="139" t="e">
        <f t="shared" si="54"/>
        <v>#REF!</v>
      </c>
      <c r="EBZ22" s="139" t="e">
        <f t="shared" si="54"/>
        <v>#REF!</v>
      </c>
      <c r="ECA22" s="139" t="e">
        <f t="shared" si="54"/>
        <v>#REF!</v>
      </c>
      <c r="ECB22" s="139" t="e">
        <f t="shared" si="54"/>
        <v>#REF!</v>
      </c>
      <c r="ECC22" s="139" t="e">
        <f t="shared" si="54"/>
        <v>#REF!</v>
      </c>
      <c r="ECD22" s="139" t="e">
        <f t="shared" si="54"/>
        <v>#REF!</v>
      </c>
      <c r="ECE22" s="139" t="e">
        <f t="shared" si="54"/>
        <v>#REF!</v>
      </c>
      <c r="ECF22" s="139" t="e">
        <f t="shared" si="54"/>
        <v>#REF!</v>
      </c>
      <c r="ECG22" s="139" t="e">
        <f t="shared" si="54"/>
        <v>#REF!</v>
      </c>
      <c r="ECH22" s="139" t="e">
        <f t="shared" si="54"/>
        <v>#REF!</v>
      </c>
      <c r="ECI22" s="139" t="e">
        <f t="shared" si="54"/>
        <v>#REF!</v>
      </c>
      <c r="ECJ22" s="139" t="e">
        <f t="shared" si="54"/>
        <v>#REF!</v>
      </c>
      <c r="ECK22" s="139" t="e">
        <f t="shared" si="54"/>
        <v>#REF!</v>
      </c>
      <c r="ECL22" s="139" t="e">
        <f t="shared" si="54"/>
        <v>#REF!</v>
      </c>
      <c r="ECM22" s="139" t="e">
        <f t="shared" si="54"/>
        <v>#REF!</v>
      </c>
      <c r="ECN22" s="139" t="e">
        <f t="shared" si="54"/>
        <v>#REF!</v>
      </c>
      <c r="ECO22" s="139" t="e">
        <f t="shared" si="54"/>
        <v>#REF!</v>
      </c>
      <c r="ECP22" s="139" t="e">
        <f t="shared" si="54"/>
        <v>#REF!</v>
      </c>
      <c r="ECQ22" s="139" t="e">
        <f t="shared" si="54"/>
        <v>#REF!</v>
      </c>
      <c r="ECR22" s="139" t="e">
        <f t="shared" si="54"/>
        <v>#REF!</v>
      </c>
      <c r="ECS22" s="139" t="e">
        <f t="shared" ref="ECS22:EFD22" si="55">ECY22</f>
        <v>#REF!</v>
      </c>
      <c r="ECT22" s="139" t="e">
        <f t="shared" si="55"/>
        <v>#REF!</v>
      </c>
      <c r="ECU22" s="139" t="e">
        <f t="shared" si="55"/>
        <v>#REF!</v>
      </c>
      <c r="ECV22" s="139" t="e">
        <f t="shared" si="55"/>
        <v>#REF!</v>
      </c>
      <c r="ECW22" s="139" t="e">
        <f t="shared" si="55"/>
        <v>#REF!</v>
      </c>
      <c r="ECX22" s="139" t="e">
        <f t="shared" si="55"/>
        <v>#REF!</v>
      </c>
      <c r="ECY22" s="139" t="e">
        <f t="shared" si="55"/>
        <v>#REF!</v>
      </c>
      <c r="ECZ22" s="139" t="e">
        <f t="shared" si="55"/>
        <v>#REF!</v>
      </c>
      <c r="EDA22" s="139" t="e">
        <f t="shared" si="55"/>
        <v>#REF!</v>
      </c>
      <c r="EDB22" s="139" t="e">
        <f t="shared" si="55"/>
        <v>#REF!</v>
      </c>
      <c r="EDC22" s="139" t="e">
        <f t="shared" si="55"/>
        <v>#REF!</v>
      </c>
      <c r="EDD22" s="139" t="e">
        <f t="shared" si="55"/>
        <v>#REF!</v>
      </c>
      <c r="EDE22" s="139" t="e">
        <f t="shared" si="55"/>
        <v>#REF!</v>
      </c>
      <c r="EDF22" s="139" t="e">
        <f t="shared" si="55"/>
        <v>#REF!</v>
      </c>
      <c r="EDG22" s="139" t="e">
        <f t="shared" si="55"/>
        <v>#REF!</v>
      </c>
      <c r="EDH22" s="139" t="e">
        <f t="shared" si="55"/>
        <v>#REF!</v>
      </c>
      <c r="EDI22" s="139" t="e">
        <f t="shared" si="55"/>
        <v>#REF!</v>
      </c>
      <c r="EDJ22" s="139" t="e">
        <f t="shared" si="55"/>
        <v>#REF!</v>
      </c>
      <c r="EDK22" s="139" t="e">
        <f t="shared" si="55"/>
        <v>#REF!</v>
      </c>
      <c r="EDL22" s="139" t="e">
        <f t="shared" si="55"/>
        <v>#REF!</v>
      </c>
      <c r="EDM22" s="139" t="e">
        <f t="shared" si="55"/>
        <v>#REF!</v>
      </c>
      <c r="EDN22" s="139" t="e">
        <f t="shared" si="55"/>
        <v>#REF!</v>
      </c>
      <c r="EDO22" s="139" t="e">
        <f t="shared" si="55"/>
        <v>#REF!</v>
      </c>
      <c r="EDP22" s="139" t="e">
        <f t="shared" si="55"/>
        <v>#REF!</v>
      </c>
      <c r="EDQ22" s="139" t="e">
        <f t="shared" si="55"/>
        <v>#REF!</v>
      </c>
      <c r="EDR22" s="139" t="e">
        <f t="shared" si="55"/>
        <v>#REF!</v>
      </c>
      <c r="EDS22" s="139" t="e">
        <f t="shared" si="55"/>
        <v>#REF!</v>
      </c>
      <c r="EDT22" s="139" t="e">
        <f t="shared" si="55"/>
        <v>#REF!</v>
      </c>
      <c r="EDU22" s="139" t="e">
        <f t="shared" si="55"/>
        <v>#REF!</v>
      </c>
      <c r="EDV22" s="139" t="e">
        <f t="shared" si="55"/>
        <v>#REF!</v>
      </c>
      <c r="EDW22" s="139" t="e">
        <f t="shared" si="55"/>
        <v>#REF!</v>
      </c>
      <c r="EDX22" s="139" t="e">
        <f t="shared" si="55"/>
        <v>#REF!</v>
      </c>
      <c r="EDY22" s="139" t="e">
        <f t="shared" si="55"/>
        <v>#REF!</v>
      </c>
      <c r="EDZ22" s="139" t="e">
        <f t="shared" si="55"/>
        <v>#REF!</v>
      </c>
      <c r="EEA22" s="139" t="e">
        <f t="shared" si="55"/>
        <v>#REF!</v>
      </c>
      <c r="EEB22" s="139" t="e">
        <f t="shared" si="55"/>
        <v>#REF!</v>
      </c>
      <c r="EEC22" s="139" t="e">
        <f t="shared" si="55"/>
        <v>#REF!</v>
      </c>
      <c r="EED22" s="139" t="e">
        <f t="shared" si="55"/>
        <v>#REF!</v>
      </c>
      <c r="EEE22" s="139" t="e">
        <f t="shared" si="55"/>
        <v>#REF!</v>
      </c>
      <c r="EEF22" s="139" t="e">
        <f t="shared" si="55"/>
        <v>#REF!</v>
      </c>
      <c r="EEG22" s="139" t="e">
        <f t="shared" si="55"/>
        <v>#REF!</v>
      </c>
      <c r="EEH22" s="139" t="e">
        <f t="shared" si="55"/>
        <v>#REF!</v>
      </c>
      <c r="EEI22" s="139" t="e">
        <f t="shared" si="55"/>
        <v>#REF!</v>
      </c>
      <c r="EEJ22" s="139" t="e">
        <f t="shared" si="55"/>
        <v>#REF!</v>
      </c>
      <c r="EEK22" s="139" t="e">
        <f t="shared" si="55"/>
        <v>#REF!</v>
      </c>
      <c r="EEL22" s="139" t="e">
        <f t="shared" si="55"/>
        <v>#REF!</v>
      </c>
      <c r="EEM22" s="139" t="e">
        <f t="shared" si="55"/>
        <v>#REF!</v>
      </c>
      <c r="EEN22" s="139" t="e">
        <f t="shared" si="55"/>
        <v>#REF!</v>
      </c>
      <c r="EEO22" s="139" t="e">
        <f t="shared" si="55"/>
        <v>#REF!</v>
      </c>
      <c r="EEP22" s="139" t="e">
        <f t="shared" si="55"/>
        <v>#REF!</v>
      </c>
      <c r="EEQ22" s="139" t="e">
        <f t="shared" si="55"/>
        <v>#REF!</v>
      </c>
      <c r="EER22" s="139" t="e">
        <f t="shared" si="55"/>
        <v>#REF!</v>
      </c>
      <c r="EES22" s="139" t="e">
        <f t="shared" si="55"/>
        <v>#REF!</v>
      </c>
      <c r="EET22" s="139" t="e">
        <f t="shared" si="55"/>
        <v>#REF!</v>
      </c>
      <c r="EEU22" s="139" t="e">
        <f t="shared" si="55"/>
        <v>#REF!</v>
      </c>
      <c r="EEV22" s="139" t="e">
        <f t="shared" si="55"/>
        <v>#REF!</v>
      </c>
      <c r="EEW22" s="139" t="e">
        <f t="shared" si="55"/>
        <v>#REF!</v>
      </c>
      <c r="EEX22" s="139" t="e">
        <f t="shared" si="55"/>
        <v>#REF!</v>
      </c>
      <c r="EEY22" s="139" t="e">
        <f t="shared" si="55"/>
        <v>#REF!</v>
      </c>
      <c r="EEZ22" s="139" t="e">
        <f t="shared" si="55"/>
        <v>#REF!</v>
      </c>
      <c r="EFA22" s="139" t="e">
        <f t="shared" si="55"/>
        <v>#REF!</v>
      </c>
      <c r="EFB22" s="139" t="e">
        <f t="shared" si="55"/>
        <v>#REF!</v>
      </c>
      <c r="EFC22" s="139" t="e">
        <f t="shared" si="55"/>
        <v>#REF!</v>
      </c>
      <c r="EFD22" s="139" t="e">
        <f t="shared" si="55"/>
        <v>#REF!</v>
      </c>
      <c r="EFE22" s="139" t="e">
        <f t="shared" ref="EFE22:EHP22" si="56">EFK22</f>
        <v>#REF!</v>
      </c>
      <c r="EFF22" s="139" t="e">
        <f t="shared" si="56"/>
        <v>#REF!</v>
      </c>
      <c r="EFG22" s="139" t="e">
        <f t="shared" si="56"/>
        <v>#REF!</v>
      </c>
      <c r="EFH22" s="139" t="e">
        <f t="shared" si="56"/>
        <v>#REF!</v>
      </c>
      <c r="EFI22" s="139" t="e">
        <f t="shared" si="56"/>
        <v>#REF!</v>
      </c>
      <c r="EFJ22" s="139" t="e">
        <f t="shared" si="56"/>
        <v>#REF!</v>
      </c>
      <c r="EFK22" s="139" t="e">
        <f t="shared" si="56"/>
        <v>#REF!</v>
      </c>
      <c r="EFL22" s="139" t="e">
        <f t="shared" si="56"/>
        <v>#REF!</v>
      </c>
      <c r="EFM22" s="139" t="e">
        <f t="shared" si="56"/>
        <v>#REF!</v>
      </c>
      <c r="EFN22" s="139" t="e">
        <f t="shared" si="56"/>
        <v>#REF!</v>
      </c>
      <c r="EFO22" s="139" t="e">
        <f t="shared" si="56"/>
        <v>#REF!</v>
      </c>
      <c r="EFP22" s="139" t="e">
        <f t="shared" si="56"/>
        <v>#REF!</v>
      </c>
      <c r="EFQ22" s="139" t="e">
        <f t="shared" si="56"/>
        <v>#REF!</v>
      </c>
      <c r="EFR22" s="139" t="e">
        <f t="shared" si="56"/>
        <v>#REF!</v>
      </c>
      <c r="EFS22" s="139" t="e">
        <f t="shared" si="56"/>
        <v>#REF!</v>
      </c>
      <c r="EFT22" s="139" t="e">
        <f t="shared" si="56"/>
        <v>#REF!</v>
      </c>
      <c r="EFU22" s="139" t="e">
        <f t="shared" si="56"/>
        <v>#REF!</v>
      </c>
      <c r="EFV22" s="139" t="e">
        <f t="shared" si="56"/>
        <v>#REF!</v>
      </c>
      <c r="EFW22" s="139" t="e">
        <f t="shared" si="56"/>
        <v>#REF!</v>
      </c>
      <c r="EFX22" s="139" t="e">
        <f t="shared" si="56"/>
        <v>#REF!</v>
      </c>
      <c r="EFY22" s="139" t="e">
        <f t="shared" si="56"/>
        <v>#REF!</v>
      </c>
      <c r="EFZ22" s="139" t="e">
        <f t="shared" si="56"/>
        <v>#REF!</v>
      </c>
      <c r="EGA22" s="139" t="e">
        <f t="shared" si="56"/>
        <v>#REF!</v>
      </c>
      <c r="EGB22" s="139" t="e">
        <f t="shared" si="56"/>
        <v>#REF!</v>
      </c>
      <c r="EGC22" s="139" t="e">
        <f t="shared" si="56"/>
        <v>#REF!</v>
      </c>
      <c r="EGD22" s="139" t="e">
        <f t="shared" si="56"/>
        <v>#REF!</v>
      </c>
      <c r="EGE22" s="139" t="e">
        <f t="shared" si="56"/>
        <v>#REF!</v>
      </c>
      <c r="EGF22" s="139" t="e">
        <f t="shared" si="56"/>
        <v>#REF!</v>
      </c>
      <c r="EGG22" s="139" t="e">
        <f t="shared" si="56"/>
        <v>#REF!</v>
      </c>
      <c r="EGH22" s="139" t="e">
        <f t="shared" si="56"/>
        <v>#REF!</v>
      </c>
      <c r="EGI22" s="139" t="e">
        <f t="shared" si="56"/>
        <v>#REF!</v>
      </c>
      <c r="EGJ22" s="139" t="e">
        <f t="shared" si="56"/>
        <v>#REF!</v>
      </c>
      <c r="EGK22" s="139" t="e">
        <f t="shared" si="56"/>
        <v>#REF!</v>
      </c>
      <c r="EGL22" s="139" t="e">
        <f t="shared" si="56"/>
        <v>#REF!</v>
      </c>
      <c r="EGM22" s="139" t="e">
        <f t="shared" si="56"/>
        <v>#REF!</v>
      </c>
      <c r="EGN22" s="139" t="e">
        <f t="shared" si="56"/>
        <v>#REF!</v>
      </c>
      <c r="EGO22" s="139" t="e">
        <f t="shared" si="56"/>
        <v>#REF!</v>
      </c>
      <c r="EGP22" s="139" t="e">
        <f t="shared" si="56"/>
        <v>#REF!</v>
      </c>
      <c r="EGQ22" s="139" t="e">
        <f t="shared" si="56"/>
        <v>#REF!</v>
      </c>
      <c r="EGR22" s="139" t="e">
        <f t="shared" si="56"/>
        <v>#REF!</v>
      </c>
      <c r="EGS22" s="139" t="e">
        <f t="shared" si="56"/>
        <v>#REF!</v>
      </c>
      <c r="EGT22" s="139" t="e">
        <f t="shared" si="56"/>
        <v>#REF!</v>
      </c>
      <c r="EGU22" s="139" t="e">
        <f t="shared" si="56"/>
        <v>#REF!</v>
      </c>
      <c r="EGV22" s="139" t="e">
        <f t="shared" si="56"/>
        <v>#REF!</v>
      </c>
      <c r="EGW22" s="139" t="e">
        <f t="shared" si="56"/>
        <v>#REF!</v>
      </c>
      <c r="EGX22" s="139" t="e">
        <f t="shared" si="56"/>
        <v>#REF!</v>
      </c>
      <c r="EGY22" s="139" t="e">
        <f t="shared" si="56"/>
        <v>#REF!</v>
      </c>
      <c r="EGZ22" s="139" t="e">
        <f t="shared" si="56"/>
        <v>#REF!</v>
      </c>
      <c r="EHA22" s="139" t="e">
        <f t="shared" si="56"/>
        <v>#REF!</v>
      </c>
      <c r="EHB22" s="139" t="e">
        <f t="shared" si="56"/>
        <v>#REF!</v>
      </c>
      <c r="EHC22" s="139" t="e">
        <f t="shared" si="56"/>
        <v>#REF!</v>
      </c>
      <c r="EHD22" s="139" t="e">
        <f t="shared" si="56"/>
        <v>#REF!</v>
      </c>
      <c r="EHE22" s="139" t="e">
        <f t="shared" si="56"/>
        <v>#REF!</v>
      </c>
      <c r="EHF22" s="139" t="e">
        <f t="shared" si="56"/>
        <v>#REF!</v>
      </c>
      <c r="EHG22" s="139" t="e">
        <f t="shared" si="56"/>
        <v>#REF!</v>
      </c>
      <c r="EHH22" s="139" t="e">
        <f t="shared" si="56"/>
        <v>#REF!</v>
      </c>
      <c r="EHI22" s="139" t="e">
        <f t="shared" si="56"/>
        <v>#REF!</v>
      </c>
      <c r="EHJ22" s="139" t="e">
        <f t="shared" si="56"/>
        <v>#REF!</v>
      </c>
      <c r="EHK22" s="139" t="e">
        <f t="shared" si="56"/>
        <v>#REF!</v>
      </c>
      <c r="EHL22" s="139" t="e">
        <f t="shared" si="56"/>
        <v>#REF!</v>
      </c>
      <c r="EHM22" s="139" t="e">
        <f t="shared" si="56"/>
        <v>#REF!</v>
      </c>
      <c r="EHN22" s="139" t="e">
        <f t="shared" si="56"/>
        <v>#REF!</v>
      </c>
      <c r="EHO22" s="139" t="e">
        <f t="shared" si="56"/>
        <v>#REF!</v>
      </c>
      <c r="EHP22" s="139" t="e">
        <f t="shared" si="56"/>
        <v>#REF!</v>
      </c>
      <c r="EHQ22" s="139" t="e">
        <f t="shared" ref="EHQ22:EKB22" si="57">EHW22</f>
        <v>#REF!</v>
      </c>
      <c r="EHR22" s="139" t="e">
        <f t="shared" si="57"/>
        <v>#REF!</v>
      </c>
      <c r="EHS22" s="139" t="e">
        <f t="shared" si="57"/>
        <v>#REF!</v>
      </c>
      <c r="EHT22" s="139" t="e">
        <f t="shared" si="57"/>
        <v>#REF!</v>
      </c>
      <c r="EHU22" s="139" t="e">
        <f t="shared" si="57"/>
        <v>#REF!</v>
      </c>
      <c r="EHV22" s="139" t="e">
        <f t="shared" si="57"/>
        <v>#REF!</v>
      </c>
      <c r="EHW22" s="139" t="e">
        <f t="shared" si="57"/>
        <v>#REF!</v>
      </c>
      <c r="EHX22" s="139" t="e">
        <f t="shared" si="57"/>
        <v>#REF!</v>
      </c>
      <c r="EHY22" s="139" t="e">
        <f t="shared" si="57"/>
        <v>#REF!</v>
      </c>
      <c r="EHZ22" s="139" t="e">
        <f t="shared" si="57"/>
        <v>#REF!</v>
      </c>
      <c r="EIA22" s="139" t="e">
        <f t="shared" si="57"/>
        <v>#REF!</v>
      </c>
      <c r="EIB22" s="139" t="e">
        <f t="shared" si="57"/>
        <v>#REF!</v>
      </c>
      <c r="EIC22" s="139" t="e">
        <f t="shared" si="57"/>
        <v>#REF!</v>
      </c>
      <c r="EID22" s="139" t="e">
        <f t="shared" si="57"/>
        <v>#REF!</v>
      </c>
      <c r="EIE22" s="139" t="e">
        <f t="shared" si="57"/>
        <v>#REF!</v>
      </c>
      <c r="EIF22" s="139" t="e">
        <f t="shared" si="57"/>
        <v>#REF!</v>
      </c>
      <c r="EIG22" s="139" t="e">
        <f t="shared" si="57"/>
        <v>#REF!</v>
      </c>
      <c r="EIH22" s="139" t="e">
        <f t="shared" si="57"/>
        <v>#REF!</v>
      </c>
      <c r="EII22" s="139" t="e">
        <f t="shared" si="57"/>
        <v>#REF!</v>
      </c>
      <c r="EIJ22" s="139" t="e">
        <f t="shared" si="57"/>
        <v>#REF!</v>
      </c>
      <c r="EIK22" s="139" t="e">
        <f t="shared" si="57"/>
        <v>#REF!</v>
      </c>
      <c r="EIL22" s="139" t="e">
        <f t="shared" si="57"/>
        <v>#REF!</v>
      </c>
      <c r="EIM22" s="139" t="e">
        <f t="shared" si="57"/>
        <v>#REF!</v>
      </c>
      <c r="EIN22" s="139" t="e">
        <f t="shared" si="57"/>
        <v>#REF!</v>
      </c>
      <c r="EIO22" s="139" t="e">
        <f t="shared" si="57"/>
        <v>#REF!</v>
      </c>
      <c r="EIP22" s="139" t="e">
        <f t="shared" si="57"/>
        <v>#REF!</v>
      </c>
      <c r="EIQ22" s="139" t="e">
        <f t="shared" si="57"/>
        <v>#REF!</v>
      </c>
      <c r="EIR22" s="139" t="e">
        <f t="shared" si="57"/>
        <v>#REF!</v>
      </c>
      <c r="EIS22" s="139" t="e">
        <f t="shared" si="57"/>
        <v>#REF!</v>
      </c>
      <c r="EIT22" s="139" t="e">
        <f t="shared" si="57"/>
        <v>#REF!</v>
      </c>
      <c r="EIU22" s="139" t="e">
        <f t="shared" si="57"/>
        <v>#REF!</v>
      </c>
      <c r="EIV22" s="139" t="e">
        <f t="shared" si="57"/>
        <v>#REF!</v>
      </c>
      <c r="EIW22" s="139" t="e">
        <f t="shared" si="57"/>
        <v>#REF!</v>
      </c>
      <c r="EIX22" s="139" t="e">
        <f t="shared" si="57"/>
        <v>#REF!</v>
      </c>
      <c r="EIY22" s="139" t="e">
        <f t="shared" si="57"/>
        <v>#REF!</v>
      </c>
      <c r="EIZ22" s="139" t="e">
        <f t="shared" si="57"/>
        <v>#REF!</v>
      </c>
      <c r="EJA22" s="139" t="e">
        <f t="shared" si="57"/>
        <v>#REF!</v>
      </c>
      <c r="EJB22" s="139" t="e">
        <f t="shared" si="57"/>
        <v>#REF!</v>
      </c>
      <c r="EJC22" s="139" t="e">
        <f t="shared" si="57"/>
        <v>#REF!</v>
      </c>
      <c r="EJD22" s="139" t="e">
        <f t="shared" si="57"/>
        <v>#REF!</v>
      </c>
      <c r="EJE22" s="139" t="e">
        <f t="shared" si="57"/>
        <v>#REF!</v>
      </c>
      <c r="EJF22" s="139" t="e">
        <f t="shared" si="57"/>
        <v>#REF!</v>
      </c>
      <c r="EJG22" s="139" t="e">
        <f t="shared" si="57"/>
        <v>#REF!</v>
      </c>
      <c r="EJH22" s="139" t="e">
        <f t="shared" si="57"/>
        <v>#REF!</v>
      </c>
      <c r="EJI22" s="139" t="e">
        <f t="shared" si="57"/>
        <v>#REF!</v>
      </c>
      <c r="EJJ22" s="139" t="e">
        <f t="shared" si="57"/>
        <v>#REF!</v>
      </c>
      <c r="EJK22" s="139" t="e">
        <f t="shared" si="57"/>
        <v>#REF!</v>
      </c>
      <c r="EJL22" s="139" t="e">
        <f t="shared" si="57"/>
        <v>#REF!</v>
      </c>
      <c r="EJM22" s="139" t="e">
        <f t="shared" si="57"/>
        <v>#REF!</v>
      </c>
      <c r="EJN22" s="139" t="e">
        <f t="shared" si="57"/>
        <v>#REF!</v>
      </c>
      <c r="EJO22" s="139" t="e">
        <f t="shared" si="57"/>
        <v>#REF!</v>
      </c>
      <c r="EJP22" s="139" t="e">
        <f t="shared" si="57"/>
        <v>#REF!</v>
      </c>
      <c r="EJQ22" s="139" t="e">
        <f t="shared" si="57"/>
        <v>#REF!</v>
      </c>
      <c r="EJR22" s="139" t="e">
        <f t="shared" si="57"/>
        <v>#REF!</v>
      </c>
      <c r="EJS22" s="139" t="e">
        <f t="shared" si="57"/>
        <v>#REF!</v>
      </c>
      <c r="EJT22" s="139" t="e">
        <f t="shared" si="57"/>
        <v>#REF!</v>
      </c>
      <c r="EJU22" s="139" t="e">
        <f t="shared" si="57"/>
        <v>#REF!</v>
      </c>
      <c r="EJV22" s="139" t="e">
        <f t="shared" si="57"/>
        <v>#REF!</v>
      </c>
      <c r="EJW22" s="139" t="e">
        <f t="shared" si="57"/>
        <v>#REF!</v>
      </c>
      <c r="EJX22" s="139" t="e">
        <f t="shared" si="57"/>
        <v>#REF!</v>
      </c>
      <c r="EJY22" s="139" t="e">
        <f t="shared" si="57"/>
        <v>#REF!</v>
      </c>
      <c r="EJZ22" s="139" t="e">
        <f t="shared" si="57"/>
        <v>#REF!</v>
      </c>
      <c r="EKA22" s="139" t="e">
        <f t="shared" si="57"/>
        <v>#REF!</v>
      </c>
      <c r="EKB22" s="139" t="e">
        <f t="shared" si="57"/>
        <v>#REF!</v>
      </c>
      <c r="EKC22" s="139" t="e">
        <f t="shared" ref="EKC22:EMN22" si="58">EKI22</f>
        <v>#REF!</v>
      </c>
      <c r="EKD22" s="139" t="e">
        <f t="shared" si="58"/>
        <v>#REF!</v>
      </c>
      <c r="EKE22" s="139" t="e">
        <f t="shared" si="58"/>
        <v>#REF!</v>
      </c>
      <c r="EKF22" s="139" t="e">
        <f t="shared" si="58"/>
        <v>#REF!</v>
      </c>
      <c r="EKG22" s="139" t="e">
        <f t="shared" si="58"/>
        <v>#REF!</v>
      </c>
      <c r="EKH22" s="139" t="e">
        <f t="shared" si="58"/>
        <v>#REF!</v>
      </c>
      <c r="EKI22" s="139" t="e">
        <f t="shared" si="58"/>
        <v>#REF!</v>
      </c>
      <c r="EKJ22" s="139" t="e">
        <f t="shared" si="58"/>
        <v>#REF!</v>
      </c>
      <c r="EKK22" s="139" t="e">
        <f t="shared" si="58"/>
        <v>#REF!</v>
      </c>
      <c r="EKL22" s="139" t="e">
        <f t="shared" si="58"/>
        <v>#REF!</v>
      </c>
      <c r="EKM22" s="139" t="e">
        <f t="shared" si="58"/>
        <v>#REF!</v>
      </c>
      <c r="EKN22" s="139" t="e">
        <f t="shared" si="58"/>
        <v>#REF!</v>
      </c>
      <c r="EKO22" s="139" t="e">
        <f t="shared" si="58"/>
        <v>#REF!</v>
      </c>
      <c r="EKP22" s="139" t="e">
        <f t="shared" si="58"/>
        <v>#REF!</v>
      </c>
      <c r="EKQ22" s="139" t="e">
        <f t="shared" si="58"/>
        <v>#REF!</v>
      </c>
      <c r="EKR22" s="139" t="e">
        <f t="shared" si="58"/>
        <v>#REF!</v>
      </c>
      <c r="EKS22" s="139" t="e">
        <f t="shared" si="58"/>
        <v>#REF!</v>
      </c>
      <c r="EKT22" s="139" t="e">
        <f t="shared" si="58"/>
        <v>#REF!</v>
      </c>
      <c r="EKU22" s="139" t="e">
        <f t="shared" si="58"/>
        <v>#REF!</v>
      </c>
      <c r="EKV22" s="139" t="e">
        <f t="shared" si="58"/>
        <v>#REF!</v>
      </c>
      <c r="EKW22" s="139" t="e">
        <f t="shared" si="58"/>
        <v>#REF!</v>
      </c>
      <c r="EKX22" s="139" t="e">
        <f t="shared" si="58"/>
        <v>#REF!</v>
      </c>
      <c r="EKY22" s="139" t="e">
        <f t="shared" si="58"/>
        <v>#REF!</v>
      </c>
      <c r="EKZ22" s="139" t="e">
        <f t="shared" si="58"/>
        <v>#REF!</v>
      </c>
      <c r="ELA22" s="139" t="e">
        <f t="shared" si="58"/>
        <v>#REF!</v>
      </c>
      <c r="ELB22" s="139" t="e">
        <f t="shared" si="58"/>
        <v>#REF!</v>
      </c>
      <c r="ELC22" s="139" t="e">
        <f t="shared" si="58"/>
        <v>#REF!</v>
      </c>
      <c r="ELD22" s="139" t="e">
        <f t="shared" si="58"/>
        <v>#REF!</v>
      </c>
      <c r="ELE22" s="139" t="e">
        <f t="shared" si="58"/>
        <v>#REF!</v>
      </c>
      <c r="ELF22" s="139" t="e">
        <f t="shared" si="58"/>
        <v>#REF!</v>
      </c>
      <c r="ELG22" s="139" t="e">
        <f t="shared" si="58"/>
        <v>#REF!</v>
      </c>
      <c r="ELH22" s="139" t="e">
        <f t="shared" si="58"/>
        <v>#REF!</v>
      </c>
      <c r="ELI22" s="139" t="e">
        <f t="shared" si="58"/>
        <v>#REF!</v>
      </c>
      <c r="ELJ22" s="139" t="e">
        <f t="shared" si="58"/>
        <v>#REF!</v>
      </c>
      <c r="ELK22" s="139" t="e">
        <f t="shared" si="58"/>
        <v>#REF!</v>
      </c>
      <c r="ELL22" s="139" t="e">
        <f t="shared" si="58"/>
        <v>#REF!</v>
      </c>
      <c r="ELM22" s="139" t="e">
        <f t="shared" si="58"/>
        <v>#REF!</v>
      </c>
      <c r="ELN22" s="139" t="e">
        <f t="shared" si="58"/>
        <v>#REF!</v>
      </c>
      <c r="ELO22" s="139" t="e">
        <f t="shared" si="58"/>
        <v>#REF!</v>
      </c>
      <c r="ELP22" s="139" t="e">
        <f t="shared" si="58"/>
        <v>#REF!</v>
      </c>
      <c r="ELQ22" s="139" t="e">
        <f t="shared" si="58"/>
        <v>#REF!</v>
      </c>
      <c r="ELR22" s="139" t="e">
        <f t="shared" si="58"/>
        <v>#REF!</v>
      </c>
      <c r="ELS22" s="139" t="e">
        <f t="shared" si="58"/>
        <v>#REF!</v>
      </c>
      <c r="ELT22" s="139" t="e">
        <f t="shared" si="58"/>
        <v>#REF!</v>
      </c>
      <c r="ELU22" s="139" t="e">
        <f t="shared" si="58"/>
        <v>#REF!</v>
      </c>
      <c r="ELV22" s="139" t="e">
        <f t="shared" si="58"/>
        <v>#REF!</v>
      </c>
      <c r="ELW22" s="139" t="e">
        <f t="shared" si="58"/>
        <v>#REF!</v>
      </c>
      <c r="ELX22" s="139" t="e">
        <f t="shared" si="58"/>
        <v>#REF!</v>
      </c>
      <c r="ELY22" s="139" t="e">
        <f t="shared" si="58"/>
        <v>#REF!</v>
      </c>
      <c r="ELZ22" s="139" t="e">
        <f t="shared" si="58"/>
        <v>#REF!</v>
      </c>
      <c r="EMA22" s="139" t="e">
        <f t="shared" si="58"/>
        <v>#REF!</v>
      </c>
      <c r="EMB22" s="139" t="e">
        <f t="shared" si="58"/>
        <v>#REF!</v>
      </c>
      <c r="EMC22" s="139" t="e">
        <f t="shared" si="58"/>
        <v>#REF!</v>
      </c>
      <c r="EMD22" s="139" t="e">
        <f t="shared" si="58"/>
        <v>#REF!</v>
      </c>
      <c r="EME22" s="139" t="e">
        <f t="shared" si="58"/>
        <v>#REF!</v>
      </c>
      <c r="EMF22" s="139" t="e">
        <f t="shared" si="58"/>
        <v>#REF!</v>
      </c>
      <c r="EMG22" s="139" t="e">
        <f t="shared" si="58"/>
        <v>#REF!</v>
      </c>
      <c r="EMH22" s="139" t="e">
        <f t="shared" si="58"/>
        <v>#REF!</v>
      </c>
      <c r="EMI22" s="139" t="e">
        <f t="shared" si="58"/>
        <v>#REF!</v>
      </c>
      <c r="EMJ22" s="139" t="e">
        <f t="shared" si="58"/>
        <v>#REF!</v>
      </c>
      <c r="EMK22" s="139" t="e">
        <f t="shared" si="58"/>
        <v>#REF!</v>
      </c>
      <c r="EML22" s="139" t="e">
        <f t="shared" si="58"/>
        <v>#REF!</v>
      </c>
      <c r="EMM22" s="139" t="e">
        <f t="shared" si="58"/>
        <v>#REF!</v>
      </c>
      <c r="EMN22" s="139" t="e">
        <f t="shared" si="58"/>
        <v>#REF!</v>
      </c>
      <c r="EMO22" s="139" t="e">
        <f t="shared" ref="EMO22:EOZ22" si="59">EMU22</f>
        <v>#REF!</v>
      </c>
      <c r="EMP22" s="139" t="e">
        <f t="shared" si="59"/>
        <v>#REF!</v>
      </c>
      <c r="EMQ22" s="139" t="e">
        <f t="shared" si="59"/>
        <v>#REF!</v>
      </c>
      <c r="EMR22" s="139" t="e">
        <f t="shared" si="59"/>
        <v>#REF!</v>
      </c>
      <c r="EMS22" s="139" t="e">
        <f t="shared" si="59"/>
        <v>#REF!</v>
      </c>
      <c r="EMT22" s="139" t="e">
        <f t="shared" si="59"/>
        <v>#REF!</v>
      </c>
      <c r="EMU22" s="139" t="e">
        <f t="shared" si="59"/>
        <v>#REF!</v>
      </c>
      <c r="EMV22" s="139" t="e">
        <f t="shared" si="59"/>
        <v>#REF!</v>
      </c>
      <c r="EMW22" s="139" t="e">
        <f t="shared" si="59"/>
        <v>#REF!</v>
      </c>
      <c r="EMX22" s="139" t="e">
        <f t="shared" si="59"/>
        <v>#REF!</v>
      </c>
      <c r="EMY22" s="139" t="e">
        <f t="shared" si="59"/>
        <v>#REF!</v>
      </c>
      <c r="EMZ22" s="139" t="e">
        <f t="shared" si="59"/>
        <v>#REF!</v>
      </c>
      <c r="ENA22" s="139" t="e">
        <f t="shared" si="59"/>
        <v>#REF!</v>
      </c>
      <c r="ENB22" s="139" t="e">
        <f t="shared" si="59"/>
        <v>#REF!</v>
      </c>
      <c r="ENC22" s="139" t="e">
        <f t="shared" si="59"/>
        <v>#REF!</v>
      </c>
      <c r="END22" s="139" t="e">
        <f t="shared" si="59"/>
        <v>#REF!</v>
      </c>
      <c r="ENE22" s="139" t="e">
        <f t="shared" si="59"/>
        <v>#REF!</v>
      </c>
      <c r="ENF22" s="139" t="e">
        <f t="shared" si="59"/>
        <v>#REF!</v>
      </c>
      <c r="ENG22" s="139" t="e">
        <f t="shared" si="59"/>
        <v>#REF!</v>
      </c>
      <c r="ENH22" s="139" t="e">
        <f t="shared" si="59"/>
        <v>#REF!</v>
      </c>
      <c r="ENI22" s="139" t="e">
        <f t="shared" si="59"/>
        <v>#REF!</v>
      </c>
      <c r="ENJ22" s="139" t="e">
        <f t="shared" si="59"/>
        <v>#REF!</v>
      </c>
      <c r="ENK22" s="139" t="e">
        <f t="shared" si="59"/>
        <v>#REF!</v>
      </c>
      <c r="ENL22" s="139" t="e">
        <f t="shared" si="59"/>
        <v>#REF!</v>
      </c>
      <c r="ENM22" s="139" t="e">
        <f t="shared" si="59"/>
        <v>#REF!</v>
      </c>
      <c r="ENN22" s="139" t="e">
        <f t="shared" si="59"/>
        <v>#REF!</v>
      </c>
      <c r="ENO22" s="139" t="e">
        <f t="shared" si="59"/>
        <v>#REF!</v>
      </c>
      <c r="ENP22" s="139" t="e">
        <f t="shared" si="59"/>
        <v>#REF!</v>
      </c>
      <c r="ENQ22" s="139" t="e">
        <f t="shared" si="59"/>
        <v>#REF!</v>
      </c>
      <c r="ENR22" s="139" t="e">
        <f t="shared" si="59"/>
        <v>#REF!</v>
      </c>
      <c r="ENS22" s="139" t="e">
        <f t="shared" si="59"/>
        <v>#REF!</v>
      </c>
      <c r="ENT22" s="139" t="e">
        <f t="shared" si="59"/>
        <v>#REF!</v>
      </c>
      <c r="ENU22" s="139" t="e">
        <f t="shared" si="59"/>
        <v>#REF!</v>
      </c>
      <c r="ENV22" s="139" t="e">
        <f t="shared" si="59"/>
        <v>#REF!</v>
      </c>
      <c r="ENW22" s="139" t="e">
        <f t="shared" si="59"/>
        <v>#REF!</v>
      </c>
      <c r="ENX22" s="139" t="e">
        <f t="shared" si="59"/>
        <v>#REF!</v>
      </c>
      <c r="ENY22" s="139" t="e">
        <f t="shared" si="59"/>
        <v>#REF!</v>
      </c>
      <c r="ENZ22" s="139" t="e">
        <f t="shared" si="59"/>
        <v>#REF!</v>
      </c>
      <c r="EOA22" s="139" t="e">
        <f t="shared" si="59"/>
        <v>#REF!</v>
      </c>
      <c r="EOB22" s="139" t="e">
        <f t="shared" si="59"/>
        <v>#REF!</v>
      </c>
      <c r="EOC22" s="139" t="e">
        <f t="shared" si="59"/>
        <v>#REF!</v>
      </c>
      <c r="EOD22" s="139" t="e">
        <f t="shared" si="59"/>
        <v>#REF!</v>
      </c>
      <c r="EOE22" s="139" t="e">
        <f t="shared" si="59"/>
        <v>#REF!</v>
      </c>
      <c r="EOF22" s="139" t="e">
        <f t="shared" si="59"/>
        <v>#REF!</v>
      </c>
      <c r="EOG22" s="139" t="e">
        <f t="shared" si="59"/>
        <v>#REF!</v>
      </c>
      <c r="EOH22" s="139" t="e">
        <f t="shared" si="59"/>
        <v>#REF!</v>
      </c>
      <c r="EOI22" s="139" t="e">
        <f t="shared" si="59"/>
        <v>#REF!</v>
      </c>
      <c r="EOJ22" s="139" t="e">
        <f t="shared" si="59"/>
        <v>#REF!</v>
      </c>
      <c r="EOK22" s="139" t="e">
        <f t="shared" si="59"/>
        <v>#REF!</v>
      </c>
      <c r="EOL22" s="139" t="e">
        <f t="shared" si="59"/>
        <v>#REF!</v>
      </c>
      <c r="EOM22" s="139" t="e">
        <f t="shared" si="59"/>
        <v>#REF!</v>
      </c>
      <c r="EON22" s="139" t="e">
        <f t="shared" si="59"/>
        <v>#REF!</v>
      </c>
      <c r="EOO22" s="139" t="e">
        <f t="shared" si="59"/>
        <v>#REF!</v>
      </c>
      <c r="EOP22" s="139" t="e">
        <f t="shared" si="59"/>
        <v>#REF!</v>
      </c>
      <c r="EOQ22" s="139" t="e">
        <f t="shared" si="59"/>
        <v>#REF!</v>
      </c>
      <c r="EOR22" s="139" t="e">
        <f t="shared" si="59"/>
        <v>#REF!</v>
      </c>
      <c r="EOS22" s="139" t="e">
        <f t="shared" si="59"/>
        <v>#REF!</v>
      </c>
      <c r="EOT22" s="139" t="e">
        <f t="shared" si="59"/>
        <v>#REF!</v>
      </c>
      <c r="EOU22" s="139" t="e">
        <f t="shared" si="59"/>
        <v>#REF!</v>
      </c>
      <c r="EOV22" s="139" t="e">
        <f t="shared" si="59"/>
        <v>#REF!</v>
      </c>
      <c r="EOW22" s="139" t="e">
        <f t="shared" si="59"/>
        <v>#REF!</v>
      </c>
      <c r="EOX22" s="139" t="e">
        <f t="shared" si="59"/>
        <v>#REF!</v>
      </c>
      <c r="EOY22" s="139" t="e">
        <f t="shared" si="59"/>
        <v>#REF!</v>
      </c>
      <c r="EOZ22" s="139" t="e">
        <f t="shared" si="59"/>
        <v>#REF!</v>
      </c>
      <c r="EPA22" s="139" t="e">
        <f t="shared" ref="EPA22:ERL22" si="60">EPG22</f>
        <v>#REF!</v>
      </c>
      <c r="EPB22" s="139" t="e">
        <f t="shared" si="60"/>
        <v>#REF!</v>
      </c>
      <c r="EPC22" s="139" t="e">
        <f t="shared" si="60"/>
        <v>#REF!</v>
      </c>
      <c r="EPD22" s="139" t="e">
        <f t="shared" si="60"/>
        <v>#REF!</v>
      </c>
      <c r="EPE22" s="139" t="e">
        <f t="shared" si="60"/>
        <v>#REF!</v>
      </c>
      <c r="EPF22" s="139" t="e">
        <f t="shared" si="60"/>
        <v>#REF!</v>
      </c>
      <c r="EPG22" s="139" t="e">
        <f t="shared" si="60"/>
        <v>#REF!</v>
      </c>
      <c r="EPH22" s="139" t="e">
        <f t="shared" si="60"/>
        <v>#REF!</v>
      </c>
      <c r="EPI22" s="139" t="e">
        <f t="shared" si="60"/>
        <v>#REF!</v>
      </c>
      <c r="EPJ22" s="139" t="e">
        <f t="shared" si="60"/>
        <v>#REF!</v>
      </c>
      <c r="EPK22" s="139" t="e">
        <f t="shared" si="60"/>
        <v>#REF!</v>
      </c>
      <c r="EPL22" s="139" t="e">
        <f t="shared" si="60"/>
        <v>#REF!</v>
      </c>
      <c r="EPM22" s="139" t="e">
        <f t="shared" si="60"/>
        <v>#REF!</v>
      </c>
      <c r="EPN22" s="139" t="e">
        <f t="shared" si="60"/>
        <v>#REF!</v>
      </c>
      <c r="EPO22" s="139" t="e">
        <f t="shared" si="60"/>
        <v>#REF!</v>
      </c>
      <c r="EPP22" s="139" t="e">
        <f t="shared" si="60"/>
        <v>#REF!</v>
      </c>
      <c r="EPQ22" s="139" t="e">
        <f t="shared" si="60"/>
        <v>#REF!</v>
      </c>
      <c r="EPR22" s="139" t="e">
        <f t="shared" si="60"/>
        <v>#REF!</v>
      </c>
      <c r="EPS22" s="139" t="e">
        <f t="shared" si="60"/>
        <v>#REF!</v>
      </c>
      <c r="EPT22" s="139" t="e">
        <f t="shared" si="60"/>
        <v>#REF!</v>
      </c>
      <c r="EPU22" s="139" t="e">
        <f t="shared" si="60"/>
        <v>#REF!</v>
      </c>
      <c r="EPV22" s="139" t="e">
        <f t="shared" si="60"/>
        <v>#REF!</v>
      </c>
      <c r="EPW22" s="139" t="e">
        <f t="shared" si="60"/>
        <v>#REF!</v>
      </c>
      <c r="EPX22" s="139" t="e">
        <f t="shared" si="60"/>
        <v>#REF!</v>
      </c>
      <c r="EPY22" s="139" t="e">
        <f t="shared" si="60"/>
        <v>#REF!</v>
      </c>
      <c r="EPZ22" s="139" t="e">
        <f t="shared" si="60"/>
        <v>#REF!</v>
      </c>
      <c r="EQA22" s="139" t="e">
        <f t="shared" si="60"/>
        <v>#REF!</v>
      </c>
      <c r="EQB22" s="139" t="e">
        <f t="shared" si="60"/>
        <v>#REF!</v>
      </c>
      <c r="EQC22" s="139" t="e">
        <f t="shared" si="60"/>
        <v>#REF!</v>
      </c>
      <c r="EQD22" s="139" t="e">
        <f t="shared" si="60"/>
        <v>#REF!</v>
      </c>
      <c r="EQE22" s="139" t="e">
        <f t="shared" si="60"/>
        <v>#REF!</v>
      </c>
      <c r="EQF22" s="139" t="e">
        <f t="shared" si="60"/>
        <v>#REF!</v>
      </c>
      <c r="EQG22" s="139" t="e">
        <f t="shared" si="60"/>
        <v>#REF!</v>
      </c>
      <c r="EQH22" s="139" t="e">
        <f t="shared" si="60"/>
        <v>#REF!</v>
      </c>
      <c r="EQI22" s="139" t="e">
        <f t="shared" si="60"/>
        <v>#REF!</v>
      </c>
      <c r="EQJ22" s="139" t="e">
        <f t="shared" si="60"/>
        <v>#REF!</v>
      </c>
      <c r="EQK22" s="139" t="e">
        <f t="shared" si="60"/>
        <v>#REF!</v>
      </c>
      <c r="EQL22" s="139" t="e">
        <f t="shared" si="60"/>
        <v>#REF!</v>
      </c>
      <c r="EQM22" s="139" t="e">
        <f t="shared" si="60"/>
        <v>#REF!</v>
      </c>
      <c r="EQN22" s="139" t="e">
        <f t="shared" si="60"/>
        <v>#REF!</v>
      </c>
      <c r="EQO22" s="139" t="e">
        <f t="shared" si="60"/>
        <v>#REF!</v>
      </c>
      <c r="EQP22" s="139" t="e">
        <f t="shared" si="60"/>
        <v>#REF!</v>
      </c>
      <c r="EQQ22" s="139" t="e">
        <f t="shared" si="60"/>
        <v>#REF!</v>
      </c>
      <c r="EQR22" s="139" t="e">
        <f t="shared" si="60"/>
        <v>#REF!</v>
      </c>
      <c r="EQS22" s="139" t="e">
        <f t="shared" si="60"/>
        <v>#REF!</v>
      </c>
      <c r="EQT22" s="139" t="e">
        <f t="shared" si="60"/>
        <v>#REF!</v>
      </c>
      <c r="EQU22" s="139" t="e">
        <f t="shared" si="60"/>
        <v>#REF!</v>
      </c>
      <c r="EQV22" s="139" t="e">
        <f t="shared" si="60"/>
        <v>#REF!</v>
      </c>
      <c r="EQW22" s="139" t="e">
        <f t="shared" si="60"/>
        <v>#REF!</v>
      </c>
      <c r="EQX22" s="139" t="e">
        <f t="shared" si="60"/>
        <v>#REF!</v>
      </c>
      <c r="EQY22" s="139" t="e">
        <f t="shared" si="60"/>
        <v>#REF!</v>
      </c>
      <c r="EQZ22" s="139" t="e">
        <f t="shared" si="60"/>
        <v>#REF!</v>
      </c>
      <c r="ERA22" s="139" t="e">
        <f t="shared" si="60"/>
        <v>#REF!</v>
      </c>
      <c r="ERB22" s="139" t="e">
        <f t="shared" si="60"/>
        <v>#REF!</v>
      </c>
      <c r="ERC22" s="139" t="e">
        <f t="shared" si="60"/>
        <v>#REF!</v>
      </c>
      <c r="ERD22" s="139" t="e">
        <f t="shared" si="60"/>
        <v>#REF!</v>
      </c>
      <c r="ERE22" s="139" t="e">
        <f t="shared" si="60"/>
        <v>#REF!</v>
      </c>
      <c r="ERF22" s="139" t="e">
        <f t="shared" si="60"/>
        <v>#REF!</v>
      </c>
      <c r="ERG22" s="139" t="e">
        <f t="shared" si="60"/>
        <v>#REF!</v>
      </c>
      <c r="ERH22" s="139" t="e">
        <f t="shared" si="60"/>
        <v>#REF!</v>
      </c>
      <c r="ERI22" s="139" t="e">
        <f t="shared" si="60"/>
        <v>#REF!</v>
      </c>
      <c r="ERJ22" s="139" t="e">
        <f t="shared" si="60"/>
        <v>#REF!</v>
      </c>
      <c r="ERK22" s="139" t="e">
        <f t="shared" si="60"/>
        <v>#REF!</v>
      </c>
      <c r="ERL22" s="139" t="e">
        <f t="shared" si="60"/>
        <v>#REF!</v>
      </c>
      <c r="ERM22" s="139" t="e">
        <f t="shared" ref="ERM22:ETX22" si="61">ERS22</f>
        <v>#REF!</v>
      </c>
      <c r="ERN22" s="139" t="e">
        <f t="shared" si="61"/>
        <v>#REF!</v>
      </c>
      <c r="ERO22" s="139" t="e">
        <f t="shared" si="61"/>
        <v>#REF!</v>
      </c>
      <c r="ERP22" s="139" t="e">
        <f t="shared" si="61"/>
        <v>#REF!</v>
      </c>
      <c r="ERQ22" s="139" t="e">
        <f t="shared" si="61"/>
        <v>#REF!</v>
      </c>
      <c r="ERR22" s="139" t="e">
        <f t="shared" si="61"/>
        <v>#REF!</v>
      </c>
      <c r="ERS22" s="139" t="e">
        <f t="shared" si="61"/>
        <v>#REF!</v>
      </c>
      <c r="ERT22" s="139" t="e">
        <f t="shared" si="61"/>
        <v>#REF!</v>
      </c>
      <c r="ERU22" s="139" t="e">
        <f t="shared" si="61"/>
        <v>#REF!</v>
      </c>
      <c r="ERV22" s="139" t="e">
        <f t="shared" si="61"/>
        <v>#REF!</v>
      </c>
      <c r="ERW22" s="139" t="e">
        <f t="shared" si="61"/>
        <v>#REF!</v>
      </c>
      <c r="ERX22" s="139" t="e">
        <f t="shared" si="61"/>
        <v>#REF!</v>
      </c>
      <c r="ERY22" s="139" t="e">
        <f t="shared" si="61"/>
        <v>#REF!</v>
      </c>
      <c r="ERZ22" s="139" t="e">
        <f t="shared" si="61"/>
        <v>#REF!</v>
      </c>
      <c r="ESA22" s="139" t="e">
        <f t="shared" si="61"/>
        <v>#REF!</v>
      </c>
      <c r="ESB22" s="139" t="e">
        <f t="shared" si="61"/>
        <v>#REF!</v>
      </c>
      <c r="ESC22" s="139" t="e">
        <f t="shared" si="61"/>
        <v>#REF!</v>
      </c>
      <c r="ESD22" s="139" t="e">
        <f t="shared" si="61"/>
        <v>#REF!</v>
      </c>
      <c r="ESE22" s="139" t="e">
        <f t="shared" si="61"/>
        <v>#REF!</v>
      </c>
      <c r="ESF22" s="139" t="e">
        <f t="shared" si="61"/>
        <v>#REF!</v>
      </c>
      <c r="ESG22" s="139" t="e">
        <f t="shared" si="61"/>
        <v>#REF!</v>
      </c>
      <c r="ESH22" s="139" t="e">
        <f t="shared" si="61"/>
        <v>#REF!</v>
      </c>
      <c r="ESI22" s="139" t="e">
        <f t="shared" si="61"/>
        <v>#REF!</v>
      </c>
      <c r="ESJ22" s="139" t="e">
        <f t="shared" si="61"/>
        <v>#REF!</v>
      </c>
      <c r="ESK22" s="139" t="e">
        <f t="shared" si="61"/>
        <v>#REF!</v>
      </c>
      <c r="ESL22" s="139" t="e">
        <f t="shared" si="61"/>
        <v>#REF!</v>
      </c>
      <c r="ESM22" s="139" t="e">
        <f t="shared" si="61"/>
        <v>#REF!</v>
      </c>
      <c r="ESN22" s="139" t="e">
        <f t="shared" si="61"/>
        <v>#REF!</v>
      </c>
      <c r="ESO22" s="139" t="e">
        <f t="shared" si="61"/>
        <v>#REF!</v>
      </c>
      <c r="ESP22" s="139" t="e">
        <f t="shared" si="61"/>
        <v>#REF!</v>
      </c>
      <c r="ESQ22" s="139" t="e">
        <f t="shared" si="61"/>
        <v>#REF!</v>
      </c>
      <c r="ESR22" s="139" t="e">
        <f t="shared" si="61"/>
        <v>#REF!</v>
      </c>
      <c r="ESS22" s="139" t="e">
        <f t="shared" si="61"/>
        <v>#REF!</v>
      </c>
      <c r="EST22" s="139" t="e">
        <f t="shared" si="61"/>
        <v>#REF!</v>
      </c>
      <c r="ESU22" s="139" t="e">
        <f t="shared" si="61"/>
        <v>#REF!</v>
      </c>
      <c r="ESV22" s="139" t="e">
        <f t="shared" si="61"/>
        <v>#REF!</v>
      </c>
      <c r="ESW22" s="139" t="e">
        <f t="shared" si="61"/>
        <v>#REF!</v>
      </c>
      <c r="ESX22" s="139" t="e">
        <f t="shared" si="61"/>
        <v>#REF!</v>
      </c>
      <c r="ESY22" s="139" t="e">
        <f t="shared" si="61"/>
        <v>#REF!</v>
      </c>
      <c r="ESZ22" s="139" t="e">
        <f t="shared" si="61"/>
        <v>#REF!</v>
      </c>
      <c r="ETA22" s="139" t="e">
        <f t="shared" si="61"/>
        <v>#REF!</v>
      </c>
      <c r="ETB22" s="139" t="e">
        <f t="shared" si="61"/>
        <v>#REF!</v>
      </c>
      <c r="ETC22" s="139" t="e">
        <f t="shared" si="61"/>
        <v>#REF!</v>
      </c>
      <c r="ETD22" s="139" t="e">
        <f t="shared" si="61"/>
        <v>#REF!</v>
      </c>
      <c r="ETE22" s="139" t="e">
        <f t="shared" si="61"/>
        <v>#REF!</v>
      </c>
      <c r="ETF22" s="139" t="e">
        <f t="shared" si="61"/>
        <v>#REF!</v>
      </c>
      <c r="ETG22" s="139" t="e">
        <f t="shared" si="61"/>
        <v>#REF!</v>
      </c>
      <c r="ETH22" s="139" t="e">
        <f t="shared" si="61"/>
        <v>#REF!</v>
      </c>
      <c r="ETI22" s="139" t="e">
        <f t="shared" si="61"/>
        <v>#REF!</v>
      </c>
      <c r="ETJ22" s="139" t="e">
        <f t="shared" si="61"/>
        <v>#REF!</v>
      </c>
      <c r="ETK22" s="139" t="e">
        <f t="shared" si="61"/>
        <v>#REF!</v>
      </c>
      <c r="ETL22" s="139" t="e">
        <f t="shared" si="61"/>
        <v>#REF!</v>
      </c>
      <c r="ETM22" s="139" t="e">
        <f t="shared" si="61"/>
        <v>#REF!</v>
      </c>
      <c r="ETN22" s="139" t="e">
        <f t="shared" si="61"/>
        <v>#REF!</v>
      </c>
      <c r="ETO22" s="139" t="e">
        <f t="shared" si="61"/>
        <v>#REF!</v>
      </c>
      <c r="ETP22" s="139" t="e">
        <f t="shared" si="61"/>
        <v>#REF!</v>
      </c>
      <c r="ETQ22" s="139" t="e">
        <f t="shared" si="61"/>
        <v>#REF!</v>
      </c>
      <c r="ETR22" s="139" t="e">
        <f t="shared" si="61"/>
        <v>#REF!</v>
      </c>
      <c r="ETS22" s="139" t="e">
        <f t="shared" si="61"/>
        <v>#REF!</v>
      </c>
      <c r="ETT22" s="139" t="e">
        <f t="shared" si="61"/>
        <v>#REF!</v>
      </c>
      <c r="ETU22" s="139" t="e">
        <f t="shared" si="61"/>
        <v>#REF!</v>
      </c>
      <c r="ETV22" s="139" t="e">
        <f t="shared" si="61"/>
        <v>#REF!</v>
      </c>
      <c r="ETW22" s="139" t="e">
        <f t="shared" si="61"/>
        <v>#REF!</v>
      </c>
      <c r="ETX22" s="139" t="e">
        <f t="shared" si="61"/>
        <v>#REF!</v>
      </c>
      <c r="ETY22" s="139" t="e">
        <f t="shared" ref="ETY22:EWJ22" si="62">EUE22</f>
        <v>#REF!</v>
      </c>
      <c r="ETZ22" s="139" t="e">
        <f t="shared" si="62"/>
        <v>#REF!</v>
      </c>
      <c r="EUA22" s="139" t="e">
        <f t="shared" si="62"/>
        <v>#REF!</v>
      </c>
      <c r="EUB22" s="139" t="e">
        <f t="shared" si="62"/>
        <v>#REF!</v>
      </c>
      <c r="EUC22" s="139" t="e">
        <f t="shared" si="62"/>
        <v>#REF!</v>
      </c>
      <c r="EUD22" s="139" t="e">
        <f t="shared" si="62"/>
        <v>#REF!</v>
      </c>
      <c r="EUE22" s="139" t="e">
        <f t="shared" si="62"/>
        <v>#REF!</v>
      </c>
      <c r="EUF22" s="139" t="e">
        <f t="shared" si="62"/>
        <v>#REF!</v>
      </c>
      <c r="EUG22" s="139" t="e">
        <f t="shared" si="62"/>
        <v>#REF!</v>
      </c>
      <c r="EUH22" s="139" t="e">
        <f t="shared" si="62"/>
        <v>#REF!</v>
      </c>
      <c r="EUI22" s="139" t="e">
        <f t="shared" si="62"/>
        <v>#REF!</v>
      </c>
      <c r="EUJ22" s="139" t="e">
        <f t="shared" si="62"/>
        <v>#REF!</v>
      </c>
      <c r="EUK22" s="139" t="e">
        <f t="shared" si="62"/>
        <v>#REF!</v>
      </c>
      <c r="EUL22" s="139" t="e">
        <f t="shared" si="62"/>
        <v>#REF!</v>
      </c>
      <c r="EUM22" s="139" t="e">
        <f t="shared" si="62"/>
        <v>#REF!</v>
      </c>
      <c r="EUN22" s="139" t="e">
        <f t="shared" si="62"/>
        <v>#REF!</v>
      </c>
      <c r="EUO22" s="139" t="e">
        <f t="shared" si="62"/>
        <v>#REF!</v>
      </c>
      <c r="EUP22" s="139" t="e">
        <f t="shared" si="62"/>
        <v>#REF!</v>
      </c>
      <c r="EUQ22" s="139" t="e">
        <f t="shared" si="62"/>
        <v>#REF!</v>
      </c>
      <c r="EUR22" s="139" t="e">
        <f t="shared" si="62"/>
        <v>#REF!</v>
      </c>
      <c r="EUS22" s="139" t="e">
        <f t="shared" si="62"/>
        <v>#REF!</v>
      </c>
      <c r="EUT22" s="139" t="e">
        <f t="shared" si="62"/>
        <v>#REF!</v>
      </c>
      <c r="EUU22" s="139" t="e">
        <f t="shared" si="62"/>
        <v>#REF!</v>
      </c>
      <c r="EUV22" s="139" t="e">
        <f t="shared" si="62"/>
        <v>#REF!</v>
      </c>
      <c r="EUW22" s="139" t="e">
        <f t="shared" si="62"/>
        <v>#REF!</v>
      </c>
      <c r="EUX22" s="139" t="e">
        <f t="shared" si="62"/>
        <v>#REF!</v>
      </c>
      <c r="EUY22" s="139" t="e">
        <f t="shared" si="62"/>
        <v>#REF!</v>
      </c>
      <c r="EUZ22" s="139" t="e">
        <f t="shared" si="62"/>
        <v>#REF!</v>
      </c>
      <c r="EVA22" s="139" t="e">
        <f t="shared" si="62"/>
        <v>#REF!</v>
      </c>
      <c r="EVB22" s="139" t="e">
        <f t="shared" si="62"/>
        <v>#REF!</v>
      </c>
      <c r="EVC22" s="139" t="e">
        <f t="shared" si="62"/>
        <v>#REF!</v>
      </c>
      <c r="EVD22" s="139" t="e">
        <f t="shared" si="62"/>
        <v>#REF!</v>
      </c>
      <c r="EVE22" s="139" t="e">
        <f t="shared" si="62"/>
        <v>#REF!</v>
      </c>
      <c r="EVF22" s="139" t="e">
        <f t="shared" si="62"/>
        <v>#REF!</v>
      </c>
      <c r="EVG22" s="139" t="e">
        <f t="shared" si="62"/>
        <v>#REF!</v>
      </c>
      <c r="EVH22" s="139" t="e">
        <f t="shared" si="62"/>
        <v>#REF!</v>
      </c>
      <c r="EVI22" s="139" t="e">
        <f t="shared" si="62"/>
        <v>#REF!</v>
      </c>
      <c r="EVJ22" s="139" t="e">
        <f t="shared" si="62"/>
        <v>#REF!</v>
      </c>
      <c r="EVK22" s="139" t="e">
        <f t="shared" si="62"/>
        <v>#REF!</v>
      </c>
      <c r="EVL22" s="139" t="e">
        <f t="shared" si="62"/>
        <v>#REF!</v>
      </c>
      <c r="EVM22" s="139" t="e">
        <f t="shared" si="62"/>
        <v>#REF!</v>
      </c>
      <c r="EVN22" s="139" t="e">
        <f t="shared" si="62"/>
        <v>#REF!</v>
      </c>
      <c r="EVO22" s="139" t="e">
        <f t="shared" si="62"/>
        <v>#REF!</v>
      </c>
      <c r="EVP22" s="139" t="e">
        <f t="shared" si="62"/>
        <v>#REF!</v>
      </c>
      <c r="EVQ22" s="139" t="e">
        <f t="shared" si="62"/>
        <v>#REF!</v>
      </c>
      <c r="EVR22" s="139" t="e">
        <f t="shared" si="62"/>
        <v>#REF!</v>
      </c>
      <c r="EVS22" s="139" t="e">
        <f t="shared" si="62"/>
        <v>#REF!</v>
      </c>
      <c r="EVT22" s="139" t="e">
        <f t="shared" si="62"/>
        <v>#REF!</v>
      </c>
      <c r="EVU22" s="139" t="e">
        <f t="shared" si="62"/>
        <v>#REF!</v>
      </c>
      <c r="EVV22" s="139" t="e">
        <f t="shared" si="62"/>
        <v>#REF!</v>
      </c>
      <c r="EVW22" s="139" t="e">
        <f t="shared" si="62"/>
        <v>#REF!</v>
      </c>
      <c r="EVX22" s="139" t="e">
        <f t="shared" si="62"/>
        <v>#REF!</v>
      </c>
      <c r="EVY22" s="139" t="e">
        <f t="shared" si="62"/>
        <v>#REF!</v>
      </c>
      <c r="EVZ22" s="139" t="e">
        <f t="shared" si="62"/>
        <v>#REF!</v>
      </c>
      <c r="EWA22" s="139" t="e">
        <f t="shared" si="62"/>
        <v>#REF!</v>
      </c>
      <c r="EWB22" s="139" t="e">
        <f t="shared" si="62"/>
        <v>#REF!</v>
      </c>
      <c r="EWC22" s="139" t="e">
        <f t="shared" si="62"/>
        <v>#REF!</v>
      </c>
      <c r="EWD22" s="139" t="e">
        <f t="shared" si="62"/>
        <v>#REF!</v>
      </c>
      <c r="EWE22" s="139" t="e">
        <f t="shared" si="62"/>
        <v>#REF!</v>
      </c>
      <c r="EWF22" s="139" t="e">
        <f t="shared" si="62"/>
        <v>#REF!</v>
      </c>
      <c r="EWG22" s="139" t="e">
        <f t="shared" si="62"/>
        <v>#REF!</v>
      </c>
      <c r="EWH22" s="139" t="e">
        <f t="shared" si="62"/>
        <v>#REF!</v>
      </c>
      <c r="EWI22" s="139" t="e">
        <f t="shared" si="62"/>
        <v>#REF!</v>
      </c>
      <c r="EWJ22" s="139" t="e">
        <f t="shared" si="62"/>
        <v>#REF!</v>
      </c>
      <c r="EWK22" s="139" t="e">
        <f t="shared" ref="EWK22:EYV22" si="63">EWQ22</f>
        <v>#REF!</v>
      </c>
      <c r="EWL22" s="139" t="e">
        <f t="shared" si="63"/>
        <v>#REF!</v>
      </c>
      <c r="EWM22" s="139" t="e">
        <f t="shared" si="63"/>
        <v>#REF!</v>
      </c>
      <c r="EWN22" s="139" t="e">
        <f t="shared" si="63"/>
        <v>#REF!</v>
      </c>
      <c r="EWO22" s="139" t="e">
        <f t="shared" si="63"/>
        <v>#REF!</v>
      </c>
      <c r="EWP22" s="139" t="e">
        <f t="shared" si="63"/>
        <v>#REF!</v>
      </c>
      <c r="EWQ22" s="139" t="e">
        <f t="shared" si="63"/>
        <v>#REF!</v>
      </c>
      <c r="EWR22" s="139" t="e">
        <f t="shared" si="63"/>
        <v>#REF!</v>
      </c>
      <c r="EWS22" s="139" t="e">
        <f t="shared" si="63"/>
        <v>#REF!</v>
      </c>
      <c r="EWT22" s="139" t="e">
        <f t="shared" si="63"/>
        <v>#REF!</v>
      </c>
      <c r="EWU22" s="139" t="e">
        <f t="shared" si="63"/>
        <v>#REF!</v>
      </c>
      <c r="EWV22" s="139" t="e">
        <f t="shared" si="63"/>
        <v>#REF!</v>
      </c>
      <c r="EWW22" s="139" t="e">
        <f t="shared" si="63"/>
        <v>#REF!</v>
      </c>
      <c r="EWX22" s="139" t="e">
        <f t="shared" si="63"/>
        <v>#REF!</v>
      </c>
      <c r="EWY22" s="139" t="e">
        <f t="shared" si="63"/>
        <v>#REF!</v>
      </c>
      <c r="EWZ22" s="139" t="e">
        <f t="shared" si="63"/>
        <v>#REF!</v>
      </c>
      <c r="EXA22" s="139" t="e">
        <f t="shared" si="63"/>
        <v>#REF!</v>
      </c>
      <c r="EXB22" s="139" t="e">
        <f t="shared" si="63"/>
        <v>#REF!</v>
      </c>
      <c r="EXC22" s="139" t="e">
        <f t="shared" si="63"/>
        <v>#REF!</v>
      </c>
      <c r="EXD22" s="139" t="e">
        <f t="shared" si="63"/>
        <v>#REF!</v>
      </c>
      <c r="EXE22" s="139" t="e">
        <f t="shared" si="63"/>
        <v>#REF!</v>
      </c>
      <c r="EXF22" s="139" t="e">
        <f t="shared" si="63"/>
        <v>#REF!</v>
      </c>
      <c r="EXG22" s="139" t="e">
        <f t="shared" si="63"/>
        <v>#REF!</v>
      </c>
      <c r="EXH22" s="139" t="e">
        <f t="shared" si="63"/>
        <v>#REF!</v>
      </c>
      <c r="EXI22" s="139" t="e">
        <f t="shared" si="63"/>
        <v>#REF!</v>
      </c>
      <c r="EXJ22" s="139" t="e">
        <f t="shared" si="63"/>
        <v>#REF!</v>
      </c>
      <c r="EXK22" s="139" t="e">
        <f t="shared" si="63"/>
        <v>#REF!</v>
      </c>
      <c r="EXL22" s="139" t="e">
        <f t="shared" si="63"/>
        <v>#REF!</v>
      </c>
      <c r="EXM22" s="139" t="e">
        <f t="shared" si="63"/>
        <v>#REF!</v>
      </c>
      <c r="EXN22" s="139" t="e">
        <f t="shared" si="63"/>
        <v>#REF!</v>
      </c>
      <c r="EXO22" s="139" t="e">
        <f t="shared" si="63"/>
        <v>#REF!</v>
      </c>
      <c r="EXP22" s="139" t="e">
        <f t="shared" si="63"/>
        <v>#REF!</v>
      </c>
      <c r="EXQ22" s="139" t="e">
        <f t="shared" si="63"/>
        <v>#REF!</v>
      </c>
      <c r="EXR22" s="139" t="e">
        <f t="shared" si="63"/>
        <v>#REF!</v>
      </c>
      <c r="EXS22" s="139" t="e">
        <f t="shared" si="63"/>
        <v>#REF!</v>
      </c>
      <c r="EXT22" s="139" t="e">
        <f t="shared" si="63"/>
        <v>#REF!</v>
      </c>
      <c r="EXU22" s="139" t="e">
        <f t="shared" si="63"/>
        <v>#REF!</v>
      </c>
      <c r="EXV22" s="139" t="e">
        <f t="shared" si="63"/>
        <v>#REF!</v>
      </c>
      <c r="EXW22" s="139" t="e">
        <f t="shared" si="63"/>
        <v>#REF!</v>
      </c>
      <c r="EXX22" s="139" t="e">
        <f t="shared" si="63"/>
        <v>#REF!</v>
      </c>
      <c r="EXY22" s="139" t="e">
        <f t="shared" si="63"/>
        <v>#REF!</v>
      </c>
      <c r="EXZ22" s="139" t="e">
        <f t="shared" si="63"/>
        <v>#REF!</v>
      </c>
      <c r="EYA22" s="139" t="e">
        <f t="shared" si="63"/>
        <v>#REF!</v>
      </c>
      <c r="EYB22" s="139" t="e">
        <f t="shared" si="63"/>
        <v>#REF!</v>
      </c>
      <c r="EYC22" s="139" t="e">
        <f t="shared" si="63"/>
        <v>#REF!</v>
      </c>
      <c r="EYD22" s="139" t="e">
        <f t="shared" si="63"/>
        <v>#REF!</v>
      </c>
      <c r="EYE22" s="139" t="e">
        <f t="shared" si="63"/>
        <v>#REF!</v>
      </c>
      <c r="EYF22" s="139" t="e">
        <f t="shared" si="63"/>
        <v>#REF!</v>
      </c>
      <c r="EYG22" s="139" t="e">
        <f t="shared" si="63"/>
        <v>#REF!</v>
      </c>
      <c r="EYH22" s="139" t="e">
        <f t="shared" si="63"/>
        <v>#REF!</v>
      </c>
      <c r="EYI22" s="139" t="e">
        <f t="shared" si="63"/>
        <v>#REF!</v>
      </c>
      <c r="EYJ22" s="139" t="e">
        <f t="shared" si="63"/>
        <v>#REF!</v>
      </c>
      <c r="EYK22" s="139" t="e">
        <f t="shared" si="63"/>
        <v>#REF!</v>
      </c>
      <c r="EYL22" s="139" t="e">
        <f t="shared" si="63"/>
        <v>#REF!</v>
      </c>
      <c r="EYM22" s="139" t="e">
        <f t="shared" si="63"/>
        <v>#REF!</v>
      </c>
      <c r="EYN22" s="139" t="e">
        <f t="shared" si="63"/>
        <v>#REF!</v>
      </c>
      <c r="EYO22" s="139" t="e">
        <f t="shared" si="63"/>
        <v>#REF!</v>
      </c>
      <c r="EYP22" s="139" t="e">
        <f t="shared" si="63"/>
        <v>#REF!</v>
      </c>
      <c r="EYQ22" s="139" t="e">
        <f t="shared" si="63"/>
        <v>#REF!</v>
      </c>
      <c r="EYR22" s="139" t="e">
        <f t="shared" si="63"/>
        <v>#REF!</v>
      </c>
      <c r="EYS22" s="139" t="e">
        <f t="shared" si="63"/>
        <v>#REF!</v>
      </c>
      <c r="EYT22" s="139" t="e">
        <f t="shared" si="63"/>
        <v>#REF!</v>
      </c>
      <c r="EYU22" s="139" t="e">
        <f t="shared" si="63"/>
        <v>#REF!</v>
      </c>
      <c r="EYV22" s="139" t="e">
        <f t="shared" si="63"/>
        <v>#REF!</v>
      </c>
      <c r="EYW22" s="139" t="e">
        <f t="shared" ref="EYW22:FBH22" si="64">EZC22</f>
        <v>#REF!</v>
      </c>
      <c r="EYX22" s="139" t="e">
        <f t="shared" si="64"/>
        <v>#REF!</v>
      </c>
      <c r="EYY22" s="139" t="e">
        <f t="shared" si="64"/>
        <v>#REF!</v>
      </c>
      <c r="EYZ22" s="139" t="e">
        <f t="shared" si="64"/>
        <v>#REF!</v>
      </c>
      <c r="EZA22" s="139" t="e">
        <f t="shared" si="64"/>
        <v>#REF!</v>
      </c>
      <c r="EZB22" s="139" t="e">
        <f t="shared" si="64"/>
        <v>#REF!</v>
      </c>
      <c r="EZC22" s="139" t="e">
        <f t="shared" si="64"/>
        <v>#REF!</v>
      </c>
      <c r="EZD22" s="139" t="e">
        <f t="shared" si="64"/>
        <v>#REF!</v>
      </c>
      <c r="EZE22" s="139" t="e">
        <f t="shared" si="64"/>
        <v>#REF!</v>
      </c>
      <c r="EZF22" s="139" t="e">
        <f t="shared" si="64"/>
        <v>#REF!</v>
      </c>
      <c r="EZG22" s="139" t="e">
        <f t="shared" si="64"/>
        <v>#REF!</v>
      </c>
      <c r="EZH22" s="139" t="e">
        <f t="shared" si="64"/>
        <v>#REF!</v>
      </c>
      <c r="EZI22" s="139" t="e">
        <f t="shared" si="64"/>
        <v>#REF!</v>
      </c>
      <c r="EZJ22" s="139" t="e">
        <f t="shared" si="64"/>
        <v>#REF!</v>
      </c>
      <c r="EZK22" s="139" t="e">
        <f t="shared" si="64"/>
        <v>#REF!</v>
      </c>
      <c r="EZL22" s="139" t="e">
        <f t="shared" si="64"/>
        <v>#REF!</v>
      </c>
      <c r="EZM22" s="139" t="e">
        <f t="shared" si="64"/>
        <v>#REF!</v>
      </c>
      <c r="EZN22" s="139" t="e">
        <f t="shared" si="64"/>
        <v>#REF!</v>
      </c>
      <c r="EZO22" s="139" t="e">
        <f t="shared" si="64"/>
        <v>#REF!</v>
      </c>
      <c r="EZP22" s="139" t="e">
        <f t="shared" si="64"/>
        <v>#REF!</v>
      </c>
      <c r="EZQ22" s="139" t="e">
        <f t="shared" si="64"/>
        <v>#REF!</v>
      </c>
      <c r="EZR22" s="139" t="e">
        <f t="shared" si="64"/>
        <v>#REF!</v>
      </c>
      <c r="EZS22" s="139" t="e">
        <f t="shared" si="64"/>
        <v>#REF!</v>
      </c>
      <c r="EZT22" s="139" t="e">
        <f t="shared" si="64"/>
        <v>#REF!</v>
      </c>
      <c r="EZU22" s="139" t="e">
        <f t="shared" si="64"/>
        <v>#REF!</v>
      </c>
      <c r="EZV22" s="139" t="e">
        <f t="shared" si="64"/>
        <v>#REF!</v>
      </c>
      <c r="EZW22" s="139" t="e">
        <f t="shared" si="64"/>
        <v>#REF!</v>
      </c>
      <c r="EZX22" s="139" t="e">
        <f t="shared" si="64"/>
        <v>#REF!</v>
      </c>
      <c r="EZY22" s="139" t="e">
        <f t="shared" si="64"/>
        <v>#REF!</v>
      </c>
      <c r="EZZ22" s="139" t="e">
        <f t="shared" si="64"/>
        <v>#REF!</v>
      </c>
      <c r="FAA22" s="139" t="e">
        <f t="shared" si="64"/>
        <v>#REF!</v>
      </c>
      <c r="FAB22" s="139" t="e">
        <f t="shared" si="64"/>
        <v>#REF!</v>
      </c>
      <c r="FAC22" s="139" t="e">
        <f t="shared" si="64"/>
        <v>#REF!</v>
      </c>
      <c r="FAD22" s="139" t="e">
        <f t="shared" si="64"/>
        <v>#REF!</v>
      </c>
      <c r="FAE22" s="139" t="e">
        <f t="shared" si="64"/>
        <v>#REF!</v>
      </c>
      <c r="FAF22" s="139" t="e">
        <f t="shared" si="64"/>
        <v>#REF!</v>
      </c>
      <c r="FAG22" s="139" t="e">
        <f t="shared" si="64"/>
        <v>#REF!</v>
      </c>
      <c r="FAH22" s="139" t="e">
        <f t="shared" si="64"/>
        <v>#REF!</v>
      </c>
      <c r="FAI22" s="139" t="e">
        <f t="shared" si="64"/>
        <v>#REF!</v>
      </c>
      <c r="FAJ22" s="139" t="e">
        <f t="shared" si="64"/>
        <v>#REF!</v>
      </c>
      <c r="FAK22" s="139" t="e">
        <f t="shared" si="64"/>
        <v>#REF!</v>
      </c>
      <c r="FAL22" s="139" t="e">
        <f t="shared" si="64"/>
        <v>#REF!</v>
      </c>
      <c r="FAM22" s="139" t="e">
        <f t="shared" si="64"/>
        <v>#REF!</v>
      </c>
      <c r="FAN22" s="139" t="e">
        <f t="shared" si="64"/>
        <v>#REF!</v>
      </c>
      <c r="FAO22" s="139" t="e">
        <f t="shared" si="64"/>
        <v>#REF!</v>
      </c>
      <c r="FAP22" s="139" t="e">
        <f t="shared" si="64"/>
        <v>#REF!</v>
      </c>
      <c r="FAQ22" s="139" t="e">
        <f t="shared" si="64"/>
        <v>#REF!</v>
      </c>
      <c r="FAR22" s="139" t="e">
        <f t="shared" si="64"/>
        <v>#REF!</v>
      </c>
      <c r="FAS22" s="139" t="e">
        <f t="shared" si="64"/>
        <v>#REF!</v>
      </c>
      <c r="FAT22" s="139" t="e">
        <f t="shared" si="64"/>
        <v>#REF!</v>
      </c>
      <c r="FAU22" s="139" t="e">
        <f t="shared" si="64"/>
        <v>#REF!</v>
      </c>
      <c r="FAV22" s="139" t="e">
        <f t="shared" si="64"/>
        <v>#REF!</v>
      </c>
      <c r="FAW22" s="139" t="e">
        <f t="shared" si="64"/>
        <v>#REF!</v>
      </c>
      <c r="FAX22" s="139" t="e">
        <f t="shared" si="64"/>
        <v>#REF!</v>
      </c>
      <c r="FAY22" s="139" t="e">
        <f t="shared" si="64"/>
        <v>#REF!</v>
      </c>
      <c r="FAZ22" s="139" t="e">
        <f t="shared" si="64"/>
        <v>#REF!</v>
      </c>
      <c r="FBA22" s="139" t="e">
        <f t="shared" si="64"/>
        <v>#REF!</v>
      </c>
      <c r="FBB22" s="139" t="e">
        <f t="shared" si="64"/>
        <v>#REF!</v>
      </c>
      <c r="FBC22" s="139" t="e">
        <f t="shared" si="64"/>
        <v>#REF!</v>
      </c>
      <c r="FBD22" s="139" t="e">
        <f t="shared" si="64"/>
        <v>#REF!</v>
      </c>
      <c r="FBE22" s="139" t="e">
        <f t="shared" si="64"/>
        <v>#REF!</v>
      </c>
      <c r="FBF22" s="139" t="e">
        <f t="shared" si="64"/>
        <v>#REF!</v>
      </c>
      <c r="FBG22" s="139" t="e">
        <f t="shared" si="64"/>
        <v>#REF!</v>
      </c>
      <c r="FBH22" s="139" t="e">
        <f t="shared" si="64"/>
        <v>#REF!</v>
      </c>
      <c r="FBI22" s="139" t="e">
        <f t="shared" ref="FBI22:FDT22" si="65">FBO22</f>
        <v>#REF!</v>
      </c>
      <c r="FBJ22" s="139" t="e">
        <f t="shared" si="65"/>
        <v>#REF!</v>
      </c>
      <c r="FBK22" s="139" t="e">
        <f t="shared" si="65"/>
        <v>#REF!</v>
      </c>
      <c r="FBL22" s="139" t="e">
        <f t="shared" si="65"/>
        <v>#REF!</v>
      </c>
      <c r="FBM22" s="139" t="e">
        <f t="shared" si="65"/>
        <v>#REF!</v>
      </c>
      <c r="FBN22" s="139" t="e">
        <f t="shared" si="65"/>
        <v>#REF!</v>
      </c>
      <c r="FBO22" s="139" t="e">
        <f t="shared" si="65"/>
        <v>#REF!</v>
      </c>
      <c r="FBP22" s="139" t="e">
        <f t="shared" si="65"/>
        <v>#REF!</v>
      </c>
      <c r="FBQ22" s="139" t="e">
        <f t="shared" si="65"/>
        <v>#REF!</v>
      </c>
      <c r="FBR22" s="139" t="e">
        <f t="shared" si="65"/>
        <v>#REF!</v>
      </c>
      <c r="FBS22" s="139" t="e">
        <f t="shared" si="65"/>
        <v>#REF!</v>
      </c>
      <c r="FBT22" s="139" t="e">
        <f t="shared" si="65"/>
        <v>#REF!</v>
      </c>
      <c r="FBU22" s="139" t="e">
        <f t="shared" si="65"/>
        <v>#REF!</v>
      </c>
      <c r="FBV22" s="139" t="e">
        <f t="shared" si="65"/>
        <v>#REF!</v>
      </c>
      <c r="FBW22" s="139" t="e">
        <f t="shared" si="65"/>
        <v>#REF!</v>
      </c>
      <c r="FBX22" s="139" t="e">
        <f t="shared" si="65"/>
        <v>#REF!</v>
      </c>
      <c r="FBY22" s="139" t="e">
        <f t="shared" si="65"/>
        <v>#REF!</v>
      </c>
      <c r="FBZ22" s="139" t="e">
        <f t="shared" si="65"/>
        <v>#REF!</v>
      </c>
      <c r="FCA22" s="139" t="e">
        <f t="shared" si="65"/>
        <v>#REF!</v>
      </c>
      <c r="FCB22" s="139" t="e">
        <f t="shared" si="65"/>
        <v>#REF!</v>
      </c>
      <c r="FCC22" s="139" t="e">
        <f t="shared" si="65"/>
        <v>#REF!</v>
      </c>
      <c r="FCD22" s="139" t="e">
        <f t="shared" si="65"/>
        <v>#REF!</v>
      </c>
      <c r="FCE22" s="139" t="e">
        <f t="shared" si="65"/>
        <v>#REF!</v>
      </c>
      <c r="FCF22" s="139" t="e">
        <f t="shared" si="65"/>
        <v>#REF!</v>
      </c>
      <c r="FCG22" s="139" t="e">
        <f t="shared" si="65"/>
        <v>#REF!</v>
      </c>
      <c r="FCH22" s="139" t="e">
        <f t="shared" si="65"/>
        <v>#REF!</v>
      </c>
      <c r="FCI22" s="139" t="e">
        <f t="shared" si="65"/>
        <v>#REF!</v>
      </c>
      <c r="FCJ22" s="139" t="e">
        <f t="shared" si="65"/>
        <v>#REF!</v>
      </c>
      <c r="FCK22" s="139" t="e">
        <f t="shared" si="65"/>
        <v>#REF!</v>
      </c>
      <c r="FCL22" s="139" t="e">
        <f t="shared" si="65"/>
        <v>#REF!</v>
      </c>
      <c r="FCM22" s="139" t="e">
        <f t="shared" si="65"/>
        <v>#REF!</v>
      </c>
      <c r="FCN22" s="139" t="e">
        <f t="shared" si="65"/>
        <v>#REF!</v>
      </c>
      <c r="FCO22" s="139" t="e">
        <f t="shared" si="65"/>
        <v>#REF!</v>
      </c>
      <c r="FCP22" s="139" t="e">
        <f t="shared" si="65"/>
        <v>#REF!</v>
      </c>
      <c r="FCQ22" s="139" t="e">
        <f t="shared" si="65"/>
        <v>#REF!</v>
      </c>
      <c r="FCR22" s="139" t="e">
        <f t="shared" si="65"/>
        <v>#REF!</v>
      </c>
      <c r="FCS22" s="139" t="e">
        <f t="shared" si="65"/>
        <v>#REF!</v>
      </c>
      <c r="FCT22" s="139" t="e">
        <f t="shared" si="65"/>
        <v>#REF!</v>
      </c>
      <c r="FCU22" s="139" t="e">
        <f t="shared" si="65"/>
        <v>#REF!</v>
      </c>
      <c r="FCV22" s="139" t="e">
        <f t="shared" si="65"/>
        <v>#REF!</v>
      </c>
      <c r="FCW22" s="139" t="e">
        <f t="shared" si="65"/>
        <v>#REF!</v>
      </c>
      <c r="FCX22" s="139" t="e">
        <f t="shared" si="65"/>
        <v>#REF!</v>
      </c>
      <c r="FCY22" s="139" t="e">
        <f t="shared" si="65"/>
        <v>#REF!</v>
      </c>
      <c r="FCZ22" s="139" t="e">
        <f t="shared" si="65"/>
        <v>#REF!</v>
      </c>
      <c r="FDA22" s="139" t="e">
        <f t="shared" si="65"/>
        <v>#REF!</v>
      </c>
      <c r="FDB22" s="139" t="e">
        <f t="shared" si="65"/>
        <v>#REF!</v>
      </c>
      <c r="FDC22" s="139" t="e">
        <f t="shared" si="65"/>
        <v>#REF!</v>
      </c>
      <c r="FDD22" s="139" t="e">
        <f t="shared" si="65"/>
        <v>#REF!</v>
      </c>
      <c r="FDE22" s="139" t="e">
        <f t="shared" si="65"/>
        <v>#REF!</v>
      </c>
      <c r="FDF22" s="139" t="e">
        <f t="shared" si="65"/>
        <v>#REF!</v>
      </c>
      <c r="FDG22" s="139" t="e">
        <f t="shared" si="65"/>
        <v>#REF!</v>
      </c>
      <c r="FDH22" s="139" t="e">
        <f t="shared" si="65"/>
        <v>#REF!</v>
      </c>
      <c r="FDI22" s="139" t="e">
        <f t="shared" si="65"/>
        <v>#REF!</v>
      </c>
      <c r="FDJ22" s="139" t="e">
        <f t="shared" si="65"/>
        <v>#REF!</v>
      </c>
      <c r="FDK22" s="139" t="e">
        <f t="shared" si="65"/>
        <v>#REF!</v>
      </c>
      <c r="FDL22" s="139" t="e">
        <f t="shared" si="65"/>
        <v>#REF!</v>
      </c>
      <c r="FDM22" s="139" t="e">
        <f t="shared" si="65"/>
        <v>#REF!</v>
      </c>
      <c r="FDN22" s="139" t="e">
        <f t="shared" si="65"/>
        <v>#REF!</v>
      </c>
      <c r="FDO22" s="139" t="e">
        <f t="shared" si="65"/>
        <v>#REF!</v>
      </c>
      <c r="FDP22" s="139" t="e">
        <f t="shared" si="65"/>
        <v>#REF!</v>
      </c>
      <c r="FDQ22" s="139" t="e">
        <f t="shared" si="65"/>
        <v>#REF!</v>
      </c>
      <c r="FDR22" s="139" t="e">
        <f t="shared" si="65"/>
        <v>#REF!</v>
      </c>
      <c r="FDS22" s="139" t="e">
        <f t="shared" si="65"/>
        <v>#REF!</v>
      </c>
      <c r="FDT22" s="139" t="e">
        <f t="shared" si="65"/>
        <v>#REF!</v>
      </c>
      <c r="FDU22" s="139" t="e">
        <f t="shared" ref="FDU22:FGF22" si="66">FEA22</f>
        <v>#REF!</v>
      </c>
      <c r="FDV22" s="139" t="e">
        <f t="shared" si="66"/>
        <v>#REF!</v>
      </c>
      <c r="FDW22" s="139" t="e">
        <f t="shared" si="66"/>
        <v>#REF!</v>
      </c>
      <c r="FDX22" s="139" t="e">
        <f t="shared" si="66"/>
        <v>#REF!</v>
      </c>
      <c r="FDY22" s="139" t="e">
        <f t="shared" si="66"/>
        <v>#REF!</v>
      </c>
      <c r="FDZ22" s="139" t="e">
        <f t="shared" si="66"/>
        <v>#REF!</v>
      </c>
      <c r="FEA22" s="139" t="e">
        <f t="shared" si="66"/>
        <v>#REF!</v>
      </c>
      <c r="FEB22" s="139" t="e">
        <f t="shared" si="66"/>
        <v>#REF!</v>
      </c>
      <c r="FEC22" s="139" t="e">
        <f t="shared" si="66"/>
        <v>#REF!</v>
      </c>
      <c r="FED22" s="139" t="e">
        <f t="shared" si="66"/>
        <v>#REF!</v>
      </c>
      <c r="FEE22" s="139" t="e">
        <f t="shared" si="66"/>
        <v>#REF!</v>
      </c>
      <c r="FEF22" s="139" t="e">
        <f t="shared" si="66"/>
        <v>#REF!</v>
      </c>
      <c r="FEG22" s="139" t="e">
        <f t="shared" si="66"/>
        <v>#REF!</v>
      </c>
      <c r="FEH22" s="139" t="e">
        <f t="shared" si="66"/>
        <v>#REF!</v>
      </c>
      <c r="FEI22" s="139" t="e">
        <f t="shared" si="66"/>
        <v>#REF!</v>
      </c>
      <c r="FEJ22" s="139" t="e">
        <f t="shared" si="66"/>
        <v>#REF!</v>
      </c>
      <c r="FEK22" s="139" t="e">
        <f t="shared" si="66"/>
        <v>#REF!</v>
      </c>
      <c r="FEL22" s="139" t="e">
        <f t="shared" si="66"/>
        <v>#REF!</v>
      </c>
      <c r="FEM22" s="139" t="e">
        <f t="shared" si="66"/>
        <v>#REF!</v>
      </c>
      <c r="FEN22" s="139" t="e">
        <f t="shared" si="66"/>
        <v>#REF!</v>
      </c>
      <c r="FEO22" s="139" t="e">
        <f t="shared" si="66"/>
        <v>#REF!</v>
      </c>
      <c r="FEP22" s="139" t="e">
        <f t="shared" si="66"/>
        <v>#REF!</v>
      </c>
      <c r="FEQ22" s="139" t="e">
        <f t="shared" si="66"/>
        <v>#REF!</v>
      </c>
      <c r="FER22" s="139" t="e">
        <f t="shared" si="66"/>
        <v>#REF!</v>
      </c>
      <c r="FES22" s="139" t="e">
        <f t="shared" si="66"/>
        <v>#REF!</v>
      </c>
      <c r="FET22" s="139" t="e">
        <f t="shared" si="66"/>
        <v>#REF!</v>
      </c>
      <c r="FEU22" s="139" t="e">
        <f t="shared" si="66"/>
        <v>#REF!</v>
      </c>
      <c r="FEV22" s="139" t="e">
        <f t="shared" si="66"/>
        <v>#REF!</v>
      </c>
      <c r="FEW22" s="139" t="e">
        <f t="shared" si="66"/>
        <v>#REF!</v>
      </c>
      <c r="FEX22" s="139" t="e">
        <f t="shared" si="66"/>
        <v>#REF!</v>
      </c>
      <c r="FEY22" s="139" t="e">
        <f t="shared" si="66"/>
        <v>#REF!</v>
      </c>
      <c r="FEZ22" s="139" t="e">
        <f t="shared" si="66"/>
        <v>#REF!</v>
      </c>
      <c r="FFA22" s="139" t="e">
        <f t="shared" si="66"/>
        <v>#REF!</v>
      </c>
      <c r="FFB22" s="139" t="e">
        <f t="shared" si="66"/>
        <v>#REF!</v>
      </c>
      <c r="FFC22" s="139" t="e">
        <f t="shared" si="66"/>
        <v>#REF!</v>
      </c>
      <c r="FFD22" s="139" t="e">
        <f t="shared" si="66"/>
        <v>#REF!</v>
      </c>
      <c r="FFE22" s="139" t="e">
        <f t="shared" si="66"/>
        <v>#REF!</v>
      </c>
      <c r="FFF22" s="139" t="e">
        <f t="shared" si="66"/>
        <v>#REF!</v>
      </c>
      <c r="FFG22" s="139" t="e">
        <f t="shared" si="66"/>
        <v>#REF!</v>
      </c>
      <c r="FFH22" s="139" t="e">
        <f t="shared" si="66"/>
        <v>#REF!</v>
      </c>
      <c r="FFI22" s="139" t="e">
        <f t="shared" si="66"/>
        <v>#REF!</v>
      </c>
      <c r="FFJ22" s="139" t="e">
        <f t="shared" si="66"/>
        <v>#REF!</v>
      </c>
      <c r="FFK22" s="139" t="e">
        <f t="shared" si="66"/>
        <v>#REF!</v>
      </c>
      <c r="FFL22" s="139" t="e">
        <f t="shared" si="66"/>
        <v>#REF!</v>
      </c>
      <c r="FFM22" s="139" t="e">
        <f t="shared" si="66"/>
        <v>#REF!</v>
      </c>
      <c r="FFN22" s="139" t="e">
        <f t="shared" si="66"/>
        <v>#REF!</v>
      </c>
      <c r="FFO22" s="139" t="e">
        <f t="shared" si="66"/>
        <v>#REF!</v>
      </c>
      <c r="FFP22" s="139" t="e">
        <f t="shared" si="66"/>
        <v>#REF!</v>
      </c>
      <c r="FFQ22" s="139" t="e">
        <f t="shared" si="66"/>
        <v>#REF!</v>
      </c>
      <c r="FFR22" s="139" t="e">
        <f t="shared" si="66"/>
        <v>#REF!</v>
      </c>
      <c r="FFS22" s="139" t="e">
        <f t="shared" si="66"/>
        <v>#REF!</v>
      </c>
      <c r="FFT22" s="139" t="e">
        <f t="shared" si="66"/>
        <v>#REF!</v>
      </c>
      <c r="FFU22" s="139" t="e">
        <f t="shared" si="66"/>
        <v>#REF!</v>
      </c>
      <c r="FFV22" s="139" t="e">
        <f t="shared" si="66"/>
        <v>#REF!</v>
      </c>
      <c r="FFW22" s="139" t="e">
        <f t="shared" si="66"/>
        <v>#REF!</v>
      </c>
      <c r="FFX22" s="139" t="e">
        <f t="shared" si="66"/>
        <v>#REF!</v>
      </c>
      <c r="FFY22" s="139" t="e">
        <f t="shared" si="66"/>
        <v>#REF!</v>
      </c>
      <c r="FFZ22" s="139" t="e">
        <f t="shared" si="66"/>
        <v>#REF!</v>
      </c>
      <c r="FGA22" s="139" t="e">
        <f t="shared" si="66"/>
        <v>#REF!</v>
      </c>
      <c r="FGB22" s="139" t="e">
        <f t="shared" si="66"/>
        <v>#REF!</v>
      </c>
      <c r="FGC22" s="139" t="e">
        <f t="shared" si="66"/>
        <v>#REF!</v>
      </c>
      <c r="FGD22" s="139" t="e">
        <f t="shared" si="66"/>
        <v>#REF!</v>
      </c>
      <c r="FGE22" s="139" t="e">
        <f t="shared" si="66"/>
        <v>#REF!</v>
      </c>
      <c r="FGF22" s="139" t="e">
        <f t="shared" si="66"/>
        <v>#REF!</v>
      </c>
      <c r="FGG22" s="139" t="e">
        <f t="shared" ref="FGG22:FIR22" si="67">FGM22</f>
        <v>#REF!</v>
      </c>
      <c r="FGH22" s="139" t="e">
        <f t="shared" si="67"/>
        <v>#REF!</v>
      </c>
      <c r="FGI22" s="139" t="e">
        <f t="shared" si="67"/>
        <v>#REF!</v>
      </c>
      <c r="FGJ22" s="139" t="e">
        <f t="shared" si="67"/>
        <v>#REF!</v>
      </c>
      <c r="FGK22" s="139" t="e">
        <f t="shared" si="67"/>
        <v>#REF!</v>
      </c>
      <c r="FGL22" s="139" t="e">
        <f t="shared" si="67"/>
        <v>#REF!</v>
      </c>
      <c r="FGM22" s="139" t="e">
        <f t="shared" si="67"/>
        <v>#REF!</v>
      </c>
      <c r="FGN22" s="139" t="e">
        <f t="shared" si="67"/>
        <v>#REF!</v>
      </c>
      <c r="FGO22" s="139" t="e">
        <f t="shared" si="67"/>
        <v>#REF!</v>
      </c>
      <c r="FGP22" s="139" t="e">
        <f t="shared" si="67"/>
        <v>#REF!</v>
      </c>
      <c r="FGQ22" s="139" t="e">
        <f t="shared" si="67"/>
        <v>#REF!</v>
      </c>
      <c r="FGR22" s="139" t="e">
        <f t="shared" si="67"/>
        <v>#REF!</v>
      </c>
      <c r="FGS22" s="139" t="e">
        <f t="shared" si="67"/>
        <v>#REF!</v>
      </c>
      <c r="FGT22" s="139" t="e">
        <f t="shared" si="67"/>
        <v>#REF!</v>
      </c>
      <c r="FGU22" s="139" t="e">
        <f t="shared" si="67"/>
        <v>#REF!</v>
      </c>
      <c r="FGV22" s="139" t="e">
        <f t="shared" si="67"/>
        <v>#REF!</v>
      </c>
      <c r="FGW22" s="139" t="e">
        <f t="shared" si="67"/>
        <v>#REF!</v>
      </c>
      <c r="FGX22" s="139" t="e">
        <f t="shared" si="67"/>
        <v>#REF!</v>
      </c>
      <c r="FGY22" s="139" t="e">
        <f t="shared" si="67"/>
        <v>#REF!</v>
      </c>
      <c r="FGZ22" s="139" t="e">
        <f t="shared" si="67"/>
        <v>#REF!</v>
      </c>
      <c r="FHA22" s="139" t="e">
        <f t="shared" si="67"/>
        <v>#REF!</v>
      </c>
      <c r="FHB22" s="139" t="e">
        <f t="shared" si="67"/>
        <v>#REF!</v>
      </c>
      <c r="FHC22" s="139" t="e">
        <f t="shared" si="67"/>
        <v>#REF!</v>
      </c>
      <c r="FHD22" s="139" t="e">
        <f t="shared" si="67"/>
        <v>#REF!</v>
      </c>
      <c r="FHE22" s="139" t="e">
        <f t="shared" si="67"/>
        <v>#REF!</v>
      </c>
      <c r="FHF22" s="139" t="e">
        <f t="shared" si="67"/>
        <v>#REF!</v>
      </c>
      <c r="FHG22" s="139" t="e">
        <f t="shared" si="67"/>
        <v>#REF!</v>
      </c>
      <c r="FHH22" s="139" t="e">
        <f t="shared" si="67"/>
        <v>#REF!</v>
      </c>
      <c r="FHI22" s="139" t="e">
        <f t="shared" si="67"/>
        <v>#REF!</v>
      </c>
      <c r="FHJ22" s="139" t="e">
        <f t="shared" si="67"/>
        <v>#REF!</v>
      </c>
      <c r="FHK22" s="139" t="e">
        <f t="shared" si="67"/>
        <v>#REF!</v>
      </c>
      <c r="FHL22" s="139" t="e">
        <f t="shared" si="67"/>
        <v>#REF!</v>
      </c>
      <c r="FHM22" s="139" t="e">
        <f t="shared" si="67"/>
        <v>#REF!</v>
      </c>
      <c r="FHN22" s="139" t="e">
        <f t="shared" si="67"/>
        <v>#REF!</v>
      </c>
      <c r="FHO22" s="139" t="e">
        <f t="shared" si="67"/>
        <v>#REF!</v>
      </c>
      <c r="FHP22" s="139" t="e">
        <f t="shared" si="67"/>
        <v>#REF!</v>
      </c>
      <c r="FHQ22" s="139" t="e">
        <f t="shared" si="67"/>
        <v>#REF!</v>
      </c>
      <c r="FHR22" s="139" t="e">
        <f t="shared" si="67"/>
        <v>#REF!</v>
      </c>
      <c r="FHS22" s="139" t="e">
        <f t="shared" si="67"/>
        <v>#REF!</v>
      </c>
      <c r="FHT22" s="139" t="e">
        <f t="shared" si="67"/>
        <v>#REF!</v>
      </c>
      <c r="FHU22" s="139" t="e">
        <f t="shared" si="67"/>
        <v>#REF!</v>
      </c>
      <c r="FHV22" s="139" t="e">
        <f t="shared" si="67"/>
        <v>#REF!</v>
      </c>
      <c r="FHW22" s="139" t="e">
        <f t="shared" si="67"/>
        <v>#REF!</v>
      </c>
      <c r="FHX22" s="139" t="e">
        <f t="shared" si="67"/>
        <v>#REF!</v>
      </c>
      <c r="FHY22" s="139" t="e">
        <f t="shared" si="67"/>
        <v>#REF!</v>
      </c>
      <c r="FHZ22" s="139" t="e">
        <f t="shared" si="67"/>
        <v>#REF!</v>
      </c>
      <c r="FIA22" s="139" t="e">
        <f t="shared" si="67"/>
        <v>#REF!</v>
      </c>
      <c r="FIB22" s="139" t="e">
        <f t="shared" si="67"/>
        <v>#REF!</v>
      </c>
      <c r="FIC22" s="139" t="e">
        <f t="shared" si="67"/>
        <v>#REF!</v>
      </c>
      <c r="FID22" s="139" t="e">
        <f t="shared" si="67"/>
        <v>#REF!</v>
      </c>
      <c r="FIE22" s="139" t="e">
        <f t="shared" si="67"/>
        <v>#REF!</v>
      </c>
      <c r="FIF22" s="139" t="e">
        <f t="shared" si="67"/>
        <v>#REF!</v>
      </c>
      <c r="FIG22" s="139" t="e">
        <f t="shared" si="67"/>
        <v>#REF!</v>
      </c>
      <c r="FIH22" s="139" t="e">
        <f t="shared" si="67"/>
        <v>#REF!</v>
      </c>
      <c r="FII22" s="139" t="e">
        <f t="shared" si="67"/>
        <v>#REF!</v>
      </c>
      <c r="FIJ22" s="139" t="e">
        <f t="shared" si="67"/>
        <v>#REF!</v>
      </c>
      <c r="FIK22" s="139" t="e">
        <f t="shared" si="67"/>
        <v>#REF!</v>
      </c>
      <c r="FIL22" s="139" t="e">
        <f t="shared" si="67"/>
        <v>#REF!</v>
      </c>
      <c r="FIM22" s="139" t="e">
        <f t="shared" si="67"/>
        <v>#REF!</v>
      </c>
      <c r="FIN22" s="139" t="e">
        <f t="shared" si="67"/>
        <v>#REF!</v>
      </c>
      <c r="FIO22" s="139" t="e">
        <f t="shared" si="67"/>
        <v>#REF!</v>
      </c>
      <c r="FIP22" s="139" t="e">
        <f t="shared" si="67"/>
        <v>#REF!</v>
      </c>
      <c r="FIQ22" s="139" t="e">
        <f t="shared" si="67"/>
        <v>#REF!</v>
      </c>
      <c r="FIR22" s="139" t="e">
        <f t="shared" si="67"/>
        <v>#REF!</v>
      </c>
      <c r="FIS22" s="139" t="e">
        <f t="shared" ref="FIS22:FLD22" si="68">FIY22</f>
        <v>#REF!</v>
      </c>
      <c r="FIT22" s="139" t="e">
        <f t="shared" si="68"/>
        <v>#REF!</v>
      </c>
      <c r="FIU22" s="139" t="e">
        <f t="shared" si="68"/>
        <v>#REF!</v>
      </c>
      <c r="FIV22" s="139" t="e">
        <f t="shared" si="68"/>
        <v>#REF!</v>
      </c>
      <c r="FIW22" s="139" t="e">
        <f t="shared" si="68"/>
        <v>#REF!</v>
      </c>
      <c r="FIX22" s="139" t="e">
        <f t="shared" si="68"/>
        <v>#REF!</v>
      </c>
      <c r="FIY22" s="139" t="e">
        <f t="shared" si="68"/>
        <v>#REF!</v>
      </c>
      <c r="FIZ22" s="139" t="e">
        <f t="shared" si="68"/>
        <v>#REF!</v>
      </c>
      <c r="FJA22" s="139" t="e">
        <f t="shared" si="68"/>
        <v>#REF!</v>
      </c>
      <c r="FJB22" s="139" t="e">
        <f t="shared" si="68"/>
        <v>#REF!</v>
      </c>
      <c r="FJC22" s="139" t="e">
        <f t="shared" si="68"/>
        <v>#REF!</v>
      </c>
      <c r="FJD22" s="139" t="e">
        <f t="shared" si="68"/>
        <v>#REF!</v>
      </c>
      <c r="FJE22" s="139" t="e">
        <f t="shared" si="68"/>
        <v>#REF!</v>
      </c>
      <c r="FJF22" s="139" t="e">
        <f t="shared" si="68"/>
        <v>#REF!</v>
      </c>
      <c r="FJG22" s="139" t="e">
        <f t="shared" si="68"/>
        <v>#REF!</v>
      </c>
      <c r="FJH22" s="139" t="e">
        <f t="shared" si="68"/>
        <v>#REF!</v>
      </c>
      <c r="FJI22" s="139" t="e">
        <f t="shared" si="68"/>
        <v>#REF!</v>
      </c>
      <c r="FJJ22" s="139" t="e">
        <f t="shared" si="68"/>
        <v>#REF!</v>
      </c>
      <c r="FJK22" s="139" t="e">
        <f t="shared" si="68"/>
        <v>#REF!</v>
      </c>
      <c r="FJL22" s="139" t="e">
        <f t="shared" si="68"/>
        <v>#REF!</v>
      </c>
      <c r="FJM22" s="139" t="e">
        <f t="shared" si="68"/>
        <v>#REF!</v>
      </c>
      <c r="FJN22" s="139" t="e">
        <f t="shared" si="68"/>
        <v>#REF!</v>
      </c>
      <c r="FJO22" s="139" t="e">
        <f t="shared" si="68"/>
        <v>#REF!</v>
      </c>
      <c r="FJP22" s="139" t="e">
        <f t="shared" si="68"/>
        <v>#REF!</v>
      </c>
      <c r="FJQ22" s="139" t="e">
        <f t="shared" si="68"/>
        <v>#REF!</v>
      </c>
      <c r="FJR22" s="139" t="e">
        <f t="shared" si="68"/>
        <v>#REF!</v>
      </c>
      <c r="FJS22" s="139" t="e">
        <f t="shared" si="68"/>
        <v>#REF!</v>
      </c>
      <c r="FJT22" s="139" t="e">
        <f t="shared" si="68"/>
        <v>#REF!</v>
      </c>
      <c r="FJU22" s="139" t="e">
        <f t="shared" si="68"/>
        <v>#REF!</v>
      </c>
      <c r="FJV22" s="139" t="e">
        <f t="shared" si="68"/>
        <v>#REF!</v>
      </c>
      <c r="FJW22" s="139" t="e">
        <f t="shared" si="68"/>
        <v>#REF!</v>
      </c>
      <c r="FJX22" s="139" t="e">
        <f t="shared" si="68"/>
        <v>#REF!</v>
      </c>
      <c r="FJY22" s="139" t="e">
        <f t="shared" si="68"/>
        <v>#REF!</v>
      </c>
      <c r="FJZ22" s="139" t="e">
        <f t="shared" si="68"/>
        <v>#REF!</v>
      </c>
      <c r="FKA22" s="139" t="e">
        <f t="shared" si="68"/>
        <v>#REF!</v>
      </c>
      <c r="FKB22" s="139" t="e">
        <f t="shared" si="68"/>
        <v>#REF!</v>
      </c>
      <c r="FKC22" s="139" t="e">
        <f t="shared" si="68"/>
        <v>#REF!</v>
      </c>
      <c r="FKD22" s="139" t="e">
        <f t="shared" si="68"/>
        <v>#REF!</v>
      </c>
      <c r="FKE22" s="139" t="e">
        <f t="shared" si="68"/>
        <v>#REF!</v>
      </c>
      <c r="FKF22" s="139" t="e">
        <f t="shared" si="68"/>
        <v>#REF!</v>
      </c>
      <c r="FKG22" s="139" t="e">
        <f t="shared" si="68"/>
        <v>#REF!</v>
      </c>
      <c r="FKH22" s="139" t="e">
        <f t="shared" si="68"/>
        <v>#REF!</v>
      </c>
      <c r="FKI22" s="139" t="e">
        <f t="shared" si="68"/>
        <v>#REF!</v>
      </c>
      <c r="FKJ22" s="139" t="e">
        <f t="shared" si="68"/>
        <v>#REF!</v>
      </c>
      <c r="FKK22" s="139" t="e">
        <f t="shared" si="68"/>
        <v>#REF!</v>
      </c>
      <c r="FKL22" s="139" t="e">
        <f t="shared" si="68"/>
        <v>#REF!</v>
      </c>
      <c r="FKM22" s="139" t="e">
        <f t="shared" si="68"/>
        <v>#REF!</v>
      </c>
      <c r="FKN22" s="139" t="e">
        <f t="shared" si="68"/>
        <v>#REF!</v>
      </c>
      <c r="FKO22" s="139" t="e">
        <f t="shared" si="68"/>
        <v>#REF!</v>
      </c>
      <c r="FKP22" s="139" t="e">
        <f t="shared" si="68"/>
        <v>#REF!</v>
      </c>
      <c r="FKQ22" s="139" t="e">
        <f t="shared" si="68"/>
        <v>#REF!</v>
      </c>
      <c r="FKR22" s="139" t="e">
        <f t="shared" si="68"/>
        <v>#REF!</v>
      </c>
      <c r="FKS22" s="139" t="e">
        <f t="shared" si="68"/>
        <v>#REF!</v>
      </c>
      <c r="FKT22" s="139" t="e">
        <f t="shared" si="68"/>
        <v>#REF!</v>
      </c>
      <c r="FKU22" s="139" t="e">
        <f t="shared" si="68"/>
        <v>#REF!</v>
      </c>
      <c r="FKV22" s="139" t="e">
        <f t="shared" si="68"/>
        <v>#REF!</v>
      </c>
      <c r="FKW22" s="139" t="e">
        <f t="shared" si="68"/>
        <v>#REF!</v>
      </c>
      <c r="FKX22" s="139" t="e">
        <f t="shared" si="68"/>
        <v>#REF!</v>
      </c>
      <c r="FKY22" s="139" t="e">
        <f t="shared" si="68"/>
        <v>#REF!</v>
      </c>
      <c r="FKZ22" s="139" t="e">
        <f t="shared" si="68"/>
        <v>#REF!</v>
      </c>
      <c r="FLA22" s="139" t="e">
        <f t="shared" si="68"/>
        <v>#REF!</v>
      </c>
      <c r="FLB22" s="139" t="e">
        <f t="shared" si="68"/>
        <v>#REF!</v>
      </c>
      <c r="FLC22" s="139" t="e">
        <f t="shared" si="68"/>
        <v>#REF!</v>
      </c>
      <c r="FLD22" s="139" t="e">
        <f t="shared" si="68"/>
        <v>#REF!</v>
      </c>
      <c r="FLE22" s="139" t="e">
        <f t="shared" ref="FLE22:FNP22" si="69">FLK22</f>
        <v>#REF!</v>
      </c>
      <c r="FLF22" s="139" t="e">
        <f t="shared" si="69"/>
        <v>#REF!</v>
      </c>
      <c r="FLG22" s="139" t="e">
        <f t="shared" si="69"/>
        <v>#REF!</v>
      </c>
      <c r="FLH22" s="139" t="e">
        <f t="shared" si="69"/>
        <v>#REF!</v>
      </c>
      <c r="FLI22" s="139" t="e">
        <f t="shared" si="69"/>
        <v>#REF!</v>
      </c>
      <c r="FLJ22" s="139" t="e">
        <f t="shared" si="69"/>
        <v>#REF!</v>
      </c>
      <c r="FLK22" s="139" t="e">
        <f t="shared" si="69"/>
        <v>#REF!</v>
      </c>
      <c r="FLL22" s="139" t="e">
        <f t="shared" si="69"/>
        <v>#REF!</v>
      </c>
      <c r="FLM22" s="139" t="e">
        <f t="shared" si="69"/>
        <v>#REF!</v>
      </c>
      <c r="FLN22" s="139" t="e">
        <f t="shared" si="69"/>
        <v>#REF!</v>
      </c>
      <c r="FLO22" s="139" t="e">
        <f t="shared" si="69"/>
        <v>#REF!</v>
      </c>
      <c r="FLP22" s="139" t="e">
        <f t="shared" si="69"/>
        <v>#REF!</v>
      </c>
      <c r="FLQ22" s="139" t="e">
        <f t="shared" si="69"/>
        <v>#REF!</v>
      </c>
      <c r="FLR22" s="139" t="e">
        <f t="shared" si="69"/>
        <v>#REF!</v>
      </c>
      <c r="FLS22" s="139" t="e">
        <f t="shared" si="69"/>
        <v>#REF!</v>
      </c>
      <c r="FLT22" s="139" t="e">
        <f t="shared" si="69"/>
        <v>#REF!</v>
      </c>
      <c r="FLU22" s="139" t="e">
        <f t="shared" si="69"/>
        <v>#REF!</v>
      </c>
      <c r="FLV22" s="139" t="e">
        <f t="shared" si="69"/>
        <v>#REF!</v>
      </c>
      <c r="FLW22" s="139" t="e">
        <f t="shared" si="69"/>
        <v>#REF!</v>
      </c>
      <c r="FLX22" s="139" t="e">
        <f t="shared" si="69"/>
        <v>#REF!</v>
      </c>
      <c r="FLY22" s="139" t="e">
        <f t="shared" si="69"/>
        <v>#REF!</v>
      </c>
      <c r="FLZ22" s="139" t="e">
        <f t="shared" si="69"/>
        <v>#REF!</v>
      </c>
      <c r="FMA22" s="139" t="e">
        <f t="shared" si="69"/>
        <v>#REF!</v>
      </c>
      <c r="FMB22" s="139" t="e">
        <f t="shared" si="69"/>
        <v>#REF!</v>
      </c>
      <c r="FMC22" s="139" t="e">
        <f t="shared" si="69"/>
        <v>#REF!</v>
      </c>
      <c r="FMD22" s="139" t="e">
        <f t="shared" si="69"/>
        <v>#REF!</v>
      </c>
      <c r="FME22" s="139" t="e">
        <f t="shared" si="69"/>
        <v>#REF!</v>
      </c>
      <c r="FMF22" s="139" t="e">
        <f t="shared" si="69"/>
        <v>#REF!</v>
      </c>
      <c r="FMG22" s="139" t="e">
        <f t="shared" si="69"/>
        <v>#REF!</v>
      </c>
      <c r="FMH22" s="139" t="e">
        <f t="shared" si="69"/>
        <v>#REF!</v>
      </c>
      <c r="FMI22" s="139" t="e">
        <f t="shared" si="69"/>
        <v>#REF!</v>
      </c>
      <c r="FMJ22" s="139" t="e">
        <f t="shared" si="69"/>
        <v>#REF!</v>
      </c>
      <c r="FMK22" s="139" t="e">
        <f t="shared" si="69"/>
        <v>#REF!</v>
      </c>
      <c r="FML22" s="139" t="e">
        <f t="shared" si="69"/>
        <v>#REF!</v>
      </c>
      <c r="FMM22" s="139" t="e">
        <f t="shared" si="69"/>
        <v>#REF!</v>
      </c>
      <c r="FMN22" s="139" t="e">
        <f t="shared" si="69"/>
        <v>#REF!</v>
      </c>
      <c r="FMO22" s="139" t="e">
        <f t="shared" si="69"/>
        <v>#REF!</v>
      </c>
      <c r="FMP22" s="139" t="e">
        <f t="shared" si="69"/>
        <v>#REF!</v>
      </c>
      <c r="FMQ22" s="139" t="e">
        <f t="shared" si="69"/>
        <v>#REF!</v>
      </c>
      <c r="FMR22" s="139" t="e">
        <f t="shared" si="69"/>
        <v>#REF!</v>
      </c>
      <c r="FMS22" s="139" t="e">
        <f t="shared" si="69"/>
        <v>#REF!</v>
      </c>
      <c r="FMT22" s="139" t="e">
        <f t="shared" si="69"/>
        <v>#REF!</v>
      </c>
      <c r="FMU22" s="139" t="e">
        <f t="shared" si="69"/>
        <v>#REF!</v>
      </c>
      <c r="FMV22" s="139" t="e">
        <f t="shared" si="69"/>
        <v>#REF!</v>
      </c>
      <c r="FMW22" s="139" t="e">
        <f t="shared" si="69"/>
        <v>#REF!</v>
      </c>
      <c r="FMX22" s="139" t="e">
        <f t="shared" si="69"/>
        <v>#REF!</v>
      </c>
      <c r="FMY22" s="139" t="e">
        <f t="shared" si="69"/>
        <v>#REF!</v>
      </c>
      <c r="FMZ22" s="139" t="e">
        <f t="shared" si="69"/>
        <v>#REF!</v>
      </c>
      <c r="FNA22" s="139" t="e">
        <f t="shared" si="69"/>
        <v>#REF!</v>
      </c>
      <c r="FNB22" s="139" t="e">
        <f t="shared" si="69"/>
        <v>#REF!</v>
      </c>
      <c r="FNC22" s="139" t="e">
        <f t="shared" si="69"/>
        <v>#REF!</v>
      </c>
      <c r="FND22" s="139" t="e">
        <f t="shared" si="69"/>
        <v>#REF!</v>
      </c>
      <c r="FNE22" s="139" t="e">
        <f t="shared" si="69"/>
        <v>#REF!</v>
      </c>
      <c r="FNF22" s="139" t="e">
        <f t="shared" si="69"/>
        <v>#REF!</v>
      </c>
      <c r="FNG22" s="139" t="e">
        <f t="shared" si="69"/>
        <v>#REF!</v>
      </c>
      <c r="FNH22" s="139" t="e">
        <f t="shared" si="69"/>
        <v>#REF!</v>
      </c>
      <c r="FNI22" s="139" t="e">
        <f t="shared" si="69"/>
        <v>#REF!</v>
      </c>
      <c r="FNJ22" s="139" t="e">
        <f t="shared" si="69"/>
        <v>#REF!</v>
      </c>
      <c r="FNK22" s="139" t="e">
        <f t="shared" si="69"/>
        <v>#REF!</v>
      </c>
      <c r="FNL22" s="139" t="e">
        <f t="shared" si="69"/>
        <v>#REF!</v>
      </c>
      <c r="FNM22" s="139" t="e">
        <f t="shared" si="69"/>
        <v>#REF!</v>
      </c>
      <c r="FNN22" s="139" t="e">
        <f t="shared" si="69"/>
        <v>#REF!</v>
      </c>
      <c r="FNO22" s="139" t="e">
        <f t="shared" si="69"/>
        <v>#REF!</v>
      </c>
      <c r="FNP22" s="139" t="e">
        <f t="shared" si="69"/>
        <v>#REF!</v>
      </c>
      <c r="FNQ22" s="139" t="e">
        <f t="shared" ref="FNQ22:FQB22" si="70">FNW22</f>
        <v>#REF!</v>
      </c>
      <c r="FNR22" s="139" t="e">
        <f t="shared" si="70"/>
        <v>#REF!</v>
      </c>
      <c r="FNS22" s="139" t="e">
        <f t="shared" si="70"/>
        <v>#REF!</v>
      </c>
      <c r="FNT22" s="139" t="e">
        <f t="shared" si="70"/>
        <v>#REF!</v>
      </c>
      <c r="FNU22" s="139" t="e">
        <f t="shared" si="70"/>
        <v>#REF!</v>
      </c>
      <c r="FNV22" s="139" t="e">
        <f t="shared" si="70"/>
        <v>#REF!</v>
      </c>
      <c r="FNW22" s="139" t="e">
        <f t="shared" si="70"/>
        <v>#REF!</v>
      </c>
      <c r="FNX22" s="139" t="e">
        <f t="shared" si="70"/>
        <v>#REF!</v>
      </c>
      <c r="FNY22" s="139" t="e">
        <f t="shared" si="70"/>
        <v>#REF!</v>
      </c>
      <c r="FNZ22" s="139" t="e">
        <f t="shared" si="70"/>
        <v>#REF!</v>
      </c>
      <c r="FOA22" s="139" t="e">
        <f t="shared" si="70"/>
        <v>#REF!</v>
      </c>
      <c r="FOB22" s="139" t="e">
        <f t="shared" si="70"/>
        <v>#REF!</v>
      </c>
      <c r="FOC22" s="139" t="e">
        <f t="shared" si="70"/>
        <v>#REF!</v>
      </c>
      <c r="FOD22" s="139" t="e">
        <f t="shared" si="70"/>
        <v>#REF!</v>
      </c>
      <c r="FOE22" s="139" t="e">
        <f t="shared" si="70"/>
        <v>#REF!</v>
      </c>
      <c r="FOF22" s="139" t="e">
        <f t="shared" si="70"/>
        <v>#REF!</v>
      </c>
      <c r="FOG22" s="139" t="e">
        <f t="shared" si="70"/>
        <v>#REF!</v>
      </c>
      <c r="FOH22" s="139" t="e">
        <f t="shared" si="70"/>
        <v>#REF!</v>
      </c>
      <c r="FOI22" s="139" t="e">
        <f t="shared" si="70"/>
        <v>#REF!</v>
      </c>
      <c r="FOJ22" s="139" t="e">
        <f t="shared" si="70"/>
        <v>#REF!</v>
      </c>
      <c r="FOK22" s="139" t="e">
        <f t="shared" si="70"/>
        <v>#REF!</v>
      </c>
      <c r="FOL22" s="139" t="e">
        <f t="shared" si="70"/>
        <v>#REF!</v>
      </c>
      <c r="FOM22" s="139" t="e">
        <f t="shared" si="70"/>
        <v>#REF!</v>
      </c>
      <c r="FON22" s="139" t="e">
        <f t="shared" si="70"/>
        <v>#REF!</v>
      </c>
      <c r="FOO22" s="139" t="e">
        <f t="shared" si="70"/>
        <v>#REF!</v>
      </c>
      <c r="FOP22" s="139" t="e">
        <f t="shared" si="70"/>
        <v>#REF!</v>
      </c>
      <c r="FOQ22" s="139" t="e">
        <f t="shared" si="70"/>
        <v>#REF!</v>
      </c>
      <c r="FOR22" s="139" t="e">
        <f t="shared" si="70"/>
        <v>#REF!</v>
      </c>
      <c r="FOS22" s="139" t="e">
        <f t="shared" si="70"/>
        <v>#REF!</v>
      </c>
      <c r="FOT22" s="139" t="e">
        <f t="shared" si="70"/>
        <v>#REF!</v>
      </c>
      <c r="FOU22" s="139" t="e">
        <f t="shared" si="70"/>
        <v>#REF!</v>
      </c>
      <c r="FOV22" s="139" t="e">
        <f t="shared" si="70"/>
        <v>#REF!</v>
      </c>
      <c r="FOW22" s="139" t="e">
        <f t="shared" si="70"/>
        <v>#REF!</v>
      </c>
      <c r="FOX22" s="139" t="e">
        <f t="shared" si="70"/>
        <v>#REF!</v>
      </c>
      <c r="FOY22" s="139" t="e">
        <f t="shared" si="70"/>
        <v>#REF!</v>
      </c>
      <c r="FOZ22" s="139" t="e">
        <f t="shared" si="70"/>
        <v>#REF!</v>
      </c>
      <c r="FPA22" s="139" t="e">
        <f t="shared" si="70"/>
        <v>#REF!</v>
      </c>
      <c r="FPB22" s="139" t="e">
        <f t="shared" si="70"/>
        <v>#REF!</v>
      </c>
      <c r="FPC22" s="139" t="e">
        <f t="shared" si="70"/>
        <v>#REF!</v>
      </c>
      <c r="FPD22" s="139" t="e">
        <f t="shared" si="70"/>
        <v>#REF!</v>
      </c>
      <c r="FPE22" s="139" t="e">
        <f t="shared" si="70"/>
        <v>#REF!</v>
      </c>
      <c r="FPF22" s="139" t="e">
        <f t="shared" si="70"/>
        <v>#REF!</v>
      </c>
      <c r="FPG22" s="139" t="e">
        <f t="shared" si="70"/>
        <v>#REF!</v>
      </c>
      <c r="FPH22" s="139" t="e">
        <f t="shared" si="70"/>
        <v>#REF!</v>
      </c>
      <c r="FPI22" s="139" t="e">
        <f t="shared" si="70"/>
        <v>#REF!</v>
      </c>
      <c r="FPJ22" s="139" t="e">
        <f t="shared" si="70"/>
        <v>#REF!</v>
      </c>
      <c r="FPK22" s="139" t="e">
        <f t="shared" si="70"/>
        <v>#REF!</v>
      </c>
      <c r="FPL22" s="139" t="e">
        <f t="shared" si="70"/>
        <v>#REF!</v>
      </c>
      <c r="FPM22" s="139" t="e">
        <f t="shared" si="70"/>
        <v>#REF!</v>
      </c>
      <c r="FPN22" s="139" t="e">
        <f t="shared" si="70"/>
        <v>#REF!</v>
      </c>
      <c r="FPO22" s="139" t="e">
        <f t="shared" si="70"/>
        <v>#REF!</v>
      </c>
      <c r="FPP22" s="139" t="e">
        <f t="shared" si="70"/>
        <v>#REF!</v>
      </c>
      <c r="FPQ22" s="139" t="e">
        <f t="shared" si="70"/>
        <v>#REF!</v>
      </c>
      <c r="FPR22" s="139" t="e">
        <f t="shared" si="70"/>
        <v>#REF!</v>
      </c>
      <c r="FPS22" s="139" t="e">
        <f t="shared" si="70"/>
        <v>#REF!</v>
      </c>
      <c r="FPT22" s="139" t="e">
        <f t="shared" si="70"/>
        <v>#REF!</v>
      </c>
      <c r="FPU22" s="139" t="e">
        <f t="shared" si="70"/>
        <v>#REF!</v>
      </c>
      <c r="FPV22" s="139" t="e">
        <f t="shared" si="70"/>
        <v>#REF!</v>
      </c>
      <c r="FPW22" s="139" t="e">
        <f t="shared" si="70"/>
        <v>#REF!</v>
      </c>
      <c r="FPX22" s="139" t="e">
        <f t="shared" si="70"/>
        <v>#REF!</v>
      </c>
      <c r="FPY22" s="139" t="e">
        <f t="shared" si="70"/>
        <v>#REF!</v>
      </c>
      <c r="FPZ22" s="139" t="e">
        <f t="shared" si="70"/>
        <v>#REF!</v>
      </c>
      <c r="FQA22" s="139" t="e">
        <f t="shared" si="70"/>
        <v>#REF!</v>
      </c>
      <c r="FQB22" s="139" t="e">
        <f t="shared" si="70"/>
        <v>#REF!</v>
      </c>
      <c r="FQC22" s="139" t="e">
        <f t="shared" ref="FQC22:FSN22" si="71">FQI22</f>
        <v>#REF!</v>
      </c>
      <c r="FQD22" s="139" t="e">
        <f t="shared" si="71"/>
        <v>#REF!</v>
      </c>
      <c r="FQE22" s="139" t="e">
        <f t="shared" si="71"/>
        <v>#REF!</v>
      </c>
      <c r="FQF22" s="139" t="e">
        <f t="shared" si="71"/>
        <v>#REF!</v>
      </c>
      <c r="FQG22" s="139" t="e">
        <f t="shared" si="71"/>
        <v>#REF!</v>
      </c>
      <c r="FQH22" s="139" t="e">
        <f t="shared" si="71"/>
        <v>#REF!</v>
      </c>
      <c r="FQI22" s="139" t="e">
        <f t="shared" si="71"/>
        <v>#REF!</v>
      </c>
      <c r="FQJ22" s="139" t="e">
        <f t="shared" si="71"/>
        <v>#REF!</v>
      </c>
      <c r="FQK22" s="139" t="e">
        <f t="shared" si="71"/>
        <v>#REF!</v>
      </c>
      <c r="FQL22" s="139" t="e">
        <f t="shared" si="71"/>
        <v>#REF!</v>
      </c>
      <c r="FQM22" s="139" t="e">
        <f t="shared" si="71"/>
        <v>#REF!</v>
      </c>
      <c r="FQN22" s="139" t="e">
        <f t="shared" si="71"/>
        <v>#REF!</v>
      </c>
      <c r="FQO22" s="139" t="e">
        <f t="shared" si="71"/>
        <v>#REF!</v>
      </c>
      <c r="FQP22" s="139" t="e">
        <f t="shared" si="71"/>
        <v>#REF!</v>
      </c>
      <c r="FQQ22" s="139" t="e">
        <f t="shared" si="71"/>
        <v>#REF!</v>
      </c>
      <c r="FQR22" s="139" t="e">
        <f t="shared" si="71"/>
        <v>#REF!</v>
      </c>
      <c r="FQS22" s="139" t="e">
        <f t="shared" si="71"/>
        <v>#REF!</v>
      </c>
      <c r="FQT22" s="139" t="e">
        <f t="shared" si="71"/>
        <v>#REF!</v>
      </c>
      <c r="FQU22" s="139" t="e">
        <f t="shared" si="71"/>
        <v>#REF!</v>
      </c>
      <c r="FQV22" s="139" t="e">
        <f t="shared" si="71"/>
        <v>#REF!</v>
      </c>
      <c r="FQW22" s="139" t="e">
        <f t="shared" si="71"/>
        <v>#REF!</v>
      </c>
      <c r="FQX22" s="139" t="e">
        <f t="shared" si="71"/>
        <v>#REF!</v>
      </c>
      <c r="FQY22" s="139" t="e">
        <f t="shared" si="71"/>
        <v>#REF!</v>
      </c>
      <c r="FQZ22" s="139" t="e">
        <f t="shared" si="71"/>
        <v>#REF!</v>
      </c>
      <c r="FRA22" s="139" t="e">
        <f t="shared" si="71"/>
        <v>#REF!</v>
      </c>
      <c r="FRB22" s="139" t="e">
        <f t="shared" si="71"/>
        <v>#REF!</v>
      </c>
      <c r="FRC22" s="139" t="e">
        <f t="shared" si="71"/>
        <v>#REF!</v>
      </c>
      <c r="FRD22" s="139" t="e">
        <f t="shared" si="71"/>
        <v>#REF!</v>
      </c>
      <c r="FRE22" s="139" t="e">
        <f t="shared" si="71"/>
        <v>#REF!</v>
      </c>
      <c r="FRF22" s="139" t="e">
        <f t="shared" si="71"/>
        <v>#REF!</v>
      </c>
      <c r="FRG22" s="139" t="e">
        <f t="shared" si="71"/>
        <v>#REF!</v>
      </c>
      <c r="FRH22" s="139" t="e">
        <f t="shared" si="71"/>
        <v>#REF!</v>
      </c>
      <c r="FRI22" s="139" t="e">
        <f t="shared" si="71"/>
        <v>#REF!</v>
      </c>
      <c r="FRJ22" s="139" t="e">
        <f t="shared" si="71"/>
        <v>#REF!</v>
      </c>
      <c r="FRK22" s="139" t="e">
        <f t="shared" si="71"/>
        <v>#REF!</v>
      </c>
      <c r="FRL22" s="139" t="e">
        <f t="shared" si="71"/>
        <v>#REF!</v>
      </c>
      <c r="FRM22" s="139" t="e">
        <f t="shared" si="71"/>
        <v>#REF!</v>
      </c>
      <c r="FRN22" s="139" t="e">
        <f t="shared" si="71"/>
        <v>#REF!</v>
      </c>
      <c r="FRO22" s="139" t="e">
        <f t="shared" si="71"/>
        <v>#REF!</v>
      </c>
      <c r="FRP22" s="139" t="e">
        <f t="shared" si="71"/>
        <v>#REF!</v>
      </c>
      <c r="FRQ22" s="139" t="e">
        <f t="shared" si="71"/>
        <v>#REF!</v>
      </c>
      <c r="FRR22" s="139" t="e">
        <f t="shared" si="71"/>
        <v>#REF!</v>
      </c>
      <c r="FRS22" s="139" t="e">
        <f t="shared" si="71"/>
        <v>#REF!</v>
      </c>
      <c r="FRT22" s="139" t="e">
        <f t="shared" si="71"/>
        <v>#REF!</v>
      </c>
      <c r="FRU22" s="139" t="e">
        <f t="shared" si="71"/>
        <v>#REF!</v>
      </c>
      <c r="FRV22" s="139" t="e">
        <f t="shared" si="71"/>
        <v>#REF!</v>
      </c>
      <c r="FRW22" s="139" t="e">
        <f t="shared" si="71"/>
        <v>#REF!</v>
      </c>
      <c r="FRX22" s="139" t="e">
        <f t="shared" si="71"/>
        <v>#REF!</v>
      </c>
      <c r="FRY22" s="139" t="e">
        <f t="shared" si="71"/>
        <v>#REF!</v>
      </c>
      <c r="FRZ22" s="139" t="e">
        <f t="shared" si="71"/>
        <v>#REF!</v>
      </c>
      <c r="FSA22" s="139" t="e">
        <f t="shared" si="71"/>
        <v>#REF!</v>
      </c>
      <c r="FSB22" s="139" t="e">
        <f t="shared" si="71"/>
        <v>#REF!</v>
      </c>
      <c r="FSC22" s="139" t="e">
        <f t="shared" si="71"/>
        <v>#REF!</v>
      </c>
      <c r="FSD22" s="139" t="e">
        <f t="shared" si="71"/>
        <v>#REF!</v>
      </c>
      <c r="FSE22" s="139" t="e">
        <f t="shared" si="71"/>
        <v>#REF!</v>
      </c>
      <c r="FSF22" s="139" t="e">
        <f t="shared" si="71"/>
        <v>#REF!</v>
      </c>
      <c r="FSG22" s="139" t="e">
        <f t="shared" si="71"/>
        <v>#REF!</v>
      </c>
      <c r="FSH22" s="139" t="e">
        <f t="shared" si="71"/>
        <v>#REF!</v>
      </c>
      <c r="FSI22" s="139" t="e">
        <f t="shared" si="71"/>
        <v>#REF!</v>
      </c>
      <c r="FSJ22" s="139" t="e">
        <f t="shared" si="71"/>
        <v>#REF!</v>
      </c>
      <c r="FSK22" s="139" t="e">
        <f t="shared" si="71"/>
        <v>#REF!</v>
      </c>
      <c r="FSL22" s="139" t="e">
        <f t="shared" si="71"/>
        <v>#REF!</v>
      </c>
      <c r="FSM22" s="139" t="e">
        <f t="shared" si="71"/>
        <v>#REF!</v>
      </c>
      <c r="FSN22" s="139" t="e">
        <f t="shared" si="71"/>
        <v>#REF!</v>
      </c>
      <c r="FSO22" s="139" t="e">
        <f t="shared" ref="FSO22:FUZ22" si="72">FSU22</f>
        <v>#REF!</v>
      </c>
      <c r="FSP22" s="139" t="e">
        <f t="shared" si="72"/>
        <v>#REF!</v>
      </c>
      <c r="FSQ22" s="139" t="e">
        <f t="shared" si="72"/>
        <v>#REF!</v>
      </c>
      <c r="FSR22" s="139" t="e">
        <f t="shared" si="72"/>
        <v>#REF!</v>
      </c>
      <c r="FSS22" s="139" t="e">
        <f t="shared" si="72"/>
        <v>#REF!</v>
      </c>
      <c r="FST22" s="139" t="e">
        <f t="shared" si="72"/>
        <v>#REF!</v>
      </c>
      <c r="FSU22" s="139" t="e">
        <f t="shared" si="72"/>
        <v>#REF!</v>
      </c>
      <c r="FSV22" s="139" t="e">
        <f t="shared" si="72"/>
        <v>#REF!</v>
      </c>
      <c r="FSW22" s="139" t="e">
        <f t="shared" si="72"/>
        <v>#REF!</v>
      </c>
      <c r="FSX22" s="139" t="e">
        <f t="shared" si="72"/>
        <v>#REF!</v>
      </c>
      <c r="FSY22" s="139" t="e">
        <f t="shared" si="72"/>
        <v>#REF!</v>
      </c>
      <c r="FSZ22" s="139" t="e">
        <f t="shared" si="72"/>
        <v>#REF!</v>
      </c>
      <c r="FTA22" s="139" t="e">
        <f t="shared" si="72"/>
        <v>#REF!</v>
      </c>
      <c r="FTB22" s="139" t="e">
        <f t="shared" si="72"/>
        <v>#REF!</v>
      </c>
      <c r="FTC22" s="139" t="e">
        <f t="shared" si="72"/>
        <v>#REF!</v>
      </c>
      <c r="FTD22" s="139" t="e">
        <f t="shared" si="72"/>
        <v>#REF!</v>
      </c>
      <c r="FTE22" s="139" t="e">
        <f t="shared" si="72"/>
        <v>#REF!</v>
      </c>
      <c r="FTF22" s="139" t="e">
        <f t="shared" si="72"/>
        <v>#REF!</v>
      </c>
      <c r="FTG22" s="139" t="e">
        <f t="shared" si="72"/>
        <v>#REF!</v>
      </c>
      <c r="FTH22" s="139" t="e">
        <f t="shared" si="72"/>
        <v>#REF!</v>
      </c>
      <c r="FTI22" s="139" t="e">
        <f t="shared" si="72"/>
        <v>#REF!</v>
      </c>
      <c r="FTJ22" s="139" t="e">
        <f t="shared" si="72"/>
        <v>#REF!</v>
      </c>
      <c r="FTK22" s="139" t="e">
        <f t="shared" si="72"/>
        <v>#REF!</v>
      </c>
      <c r="FTL22" s="139" t="e">
        <f t="shared" si="72"/>
        <v>#REF!</v>
      </c>
      <c r="FTM22" s="139" t="e">
        <f t="shared" si="72"/>
        <v>#REF!</v>
      </c>
      <c r="FTN22" s="139" t="e">
        <f t="shared" si="72"/>
        <v>#REF!</v>
      </c>
      <c r="FTO22" s="139" t="e">
        <f t="shared" si="72"/>
        <v>#REF!</v>
      </c>
      <c r="FTP22" s="139" t="e">
        <f t="shared" si="72"/>
        <v>#REF!</v>
      </c>
      <c r="FTQ22" s="139" t="e">
        <f t="shared" si="72"/>
        <v>#REF!</v>
      </c>
      <c r="FTR22" s="139" t="e">
        <f t="shared" si="72"/>
        <v>#REF!</v>
      </c>
      <c r="FTS22" s="139" t="e">
        <f t="shared" si="72"/>
        <v>#REF!</v>
      </c>
      <c r="FTT22" s="139" t="e">
        <f t="shared" si="72"/>
        <v>#REF!</v>
      </c>
      <c r="FTU22" s="139" t="e">
        <f t="shared" si="72"/>
        <v>#REF!</v>
      </c>
      <c r="FTV22" s="139" t="e">
        <f t="shared" si="72"/>
        <v>#REF!</v>
      </c>
      <c r="FTW22" s="139" t="e">
        <f t="shared" si="72"/>
        <v>#REF!</v>
      </c>
      <c r="FTX22" s="139" t="e">
        <f t="shared" si="72"/>
        <v>#REF!</v>
      </c>
      <c r="FTY22" s="139" t="e">
        <f t="shared" si="72"/>
        <v>#REF!</v>
      </c>
      <c r="FTZ22" s="139" t="e">
        <f t="shared" si="72"/>
        <v>#REF!</v>
      </c>
      <c r="FUA22" s="139" t="e">
        <f t="shared" si="72"/>
        <v>#REF!</v>
      </c>
      <c r="FUB22" s="139" t="e">
        <f t="shared" si="72"/>
        <v>#REF!</v>
      </c>
      <c r="FUC22" s="139" t="e">
        <f t="shared" si="72"/>
        <v>#REF!</v>
      </c>
      <c r="FUD22" s="139" t="e">
        <f t="shared" si="72"/>
        <v>#REF!</v>
      </c>
      <c r="FUE22" s="139" t="e">
        <f t="shared" si="72"/>
        <v>#REF!</v>
      </c>
      <c r="FUF22" s="139" t="e">
        <f t="shared" si="72"/>
        <v>#REF!</v>
      </c>
      <c r="FUG22" s="139" t="e">
        <f t="shared" si="72"/>
        <v>#REF!</v>
      </c>
      <c r="FUH22" s="139" t="e">
        <f t="shared" si="72"/>
        <v>#REF!</v>
      </c>
      <c r="FUI22" s="139" t="e">
        <f t="shared" si="72"/>
        <v>#REF!</v>
      </c>
      <c r="FUJ22" s="139" t="e">
        <f t="shared" si="72"/>
        <v>#REF!</v>
      </c>
      <c r="FUK22" s="139" t="e">
        <f t="shared" si="72"/>
        <v>#REF!</v>
      </c>
      <c r="FUL22" s="139" t="e">
        <f t="shared" si="72"/>
        <v>#REF!</v>
      </c>
      <c r="FUM22" s="139" t="e">
        <f t="shared" si="72"/>
        <v>#REF!</v>
      </c>
      <c r="FUN22" s="139" t="e">
        <f t="shared" si="72"/>
        <v>#REF!</v>
      </c>
      <c r="FUO22" s="139" t="e">
        <f t="shared" si="72"/>
        <v>#REF!</v>
      </c>
      <c r="FUP22" s="139" t="e">
        <f t="shared" si="72"/>
        <v>#REF!</v>
      </c>
      <c r="FUQ22" s="139" t="e">
        <f t="shared" si="72"/>
        <v>#REF!</v>
      </c>
      <c r="FUR22" s="139" t="e">
        <f t="shared" si="72"/>
        <v>#REF!</v>
      </c>
      <c r="FUS22" s="139" t="e">
        <f t="shared" si="72"/>
        <v>#REF!</v>
      </c>
      <c r="FUT22" s="139" t="e">
        <f t="shared" si="72"/>
        <v>#REF!</v>
      </c>
      <c r="FUU22" s="139" t="e">
        <f t="shared" si="72"/>
        <v>#REF!</v>
      </c>
      <c r="FUV22" s="139" t="e">
        <f t="shared" si="72"/>
        <v>#REF!</v>
      </c>
      <c r="FUW22" s="139" t="e">
        <f t="shared" si="72"/>
        <v>#REF!</v>
      </c>
      <c r="FUX22" s="139" t="e">
        <f t="shared" si="72"/>
        <v>#REF!</v>
      </c>
      <c r="FUY22" s="139" t="e">
        <f t="shared" si="72"/>
        <v>#REF!</v>
      </c>
      <c r="FUZ22" s="139" t="e">
        <f t="shared" si="72"/>
        <v>#REF!</v>
      </c>
      <c r="FVA22" s="139" t="e">
        <f t="shared" ref="FVA22:FXL22" si="73">FVG22</f>
        <v>#REF!</v>
      </c>
      <c r="FVB22" s="139" t="e">
        <f t="shared" si="73"/>
        <v>#REF!</v>
      </c>
      <c r="FVC22" s="139" t="e">
        <f t="shared" si="73"/>
        <v>#REF!</v>
      </c>
      <c r="FVD22" s="139" t="e">
        <f t="shared" si="73"/>
        <v>#REF!</v>
      </c>
      <c r="FVE22" s="139" t="e">
        <f t="shared" si="73"/>
        <v>#REF!</v>
      </c>
      <c r="FVF22" s="139" t="e">
        <f t="shared" si="73"/>
        <v>#REF!</v>
      </c>
      <c r="FVG22" s="139" t="e">
        <f t="shared" si="73"/>
        <v>#REF!</v>
      </c>
      <c r="FVH22" s="139" t="e">
        <f t="shared" si="73"/>
        <v>#REF!</v>
      </c>
      <c r="FVI22" s="139" t="e">
        <f t="shared" si="73"/>
        <v>#REF!</v>
      </c>
      <c r="FVJ22" s="139" t="e">
        <f t="shared" si="73"/>
        <v>#REF!</v>
      </c>
      <c r="FVK22" s="139" t="e">
        <f t="shared" si="73"/>
        <v>#REF!</v>
      </c>
      <c r="FVL22" s="139" t="e">
        <f t="shared" si="73"/>
        <v>#REF!</v>
      </c>
      <c r="FVM22" s="139" t="e">
        <f t="shared" si="73"/>
        <v>#REF!</v>
      </c>
      <c r="FVN22" s="139" t="e">
        <f t="shared" si="73"/>
        <v>#REF!</v>
      </c>
      <c r="FVO22" s="139" t="e">
        <f t="shared" si="73"/>
        <v>#REF!</v>
      </c>
      <c r="FVP22" s="139" t="e">
        <f t="shared" si="73"/>
        <v>#REF!</v>
      </c>
      <c r="FVQ22" s="139" t="e">
        <f t="shared" si="73"/>
        <v>#REF!</v>
      </c>
      <c r="FVR22" s="139" t="e">
        <f t="shared" si="73"/>
        <v>#REF!</v>
      </c>
      <c r="FVS22" s="139" t="e">
        <f t="shared" si="73"/>
        <v>#REF!</v>
      </c>
      <c r="FVT22" s="139" t="e">
        <f t="shared" si="73"/>
        <v>#REF!</v>
      </c>
      <c r="FVU22" s="139" t="e">
        <f t="shared" si="73"/>
        <v>#REF!</v>
      </c>
      <c r="FVV22" s="139" t="e">
        <f t="shared" si="73"/>
        <v>#REF!</v>
      </c>
      <c r="FVW22" s="139" t="e">
        <f t="shared" si="73"/>
        <v>#REF!</v>
      </c>
      <c r="FVX22" s="139" t="e">
        <f t="shared" si="73"/>
        <v>#REF!</v>
      </c>
      <c r="FVY22" s="139" t="e">
        <f t="shared" si="73"/>
        <v>#REF!</v>
      </c>
      <c r="FVZ22" s="139" t="e">
        <f t="shared" si="73"/>
        <v>#REF!</v>
      </c>
      <c r="FWA22" s="139" t="e">
        <f t="shared" si="73"/>
        <v>#REF!</v>
      </c>
      <c r="FWB22" s="139" t="e">
        <f t="shared" si="73"/>
        <v>#REF!</v>
      </c>
      <c r="FWC22" s="139" t="e">
        <f t="shared" si="73"/>
        <v>#REF!</v>
      </c>
      <c r="FWD22" s="139" t="e">
        <f t="shared" si="73"/>
        <v>#REF!</v>
      </c>
      <c r="FWE22" s="139" t="e">
        <f t="shared" si="73"/>
        <v>#REF!</v>
      </c>
      <c r="FWF22" s="139" t="e">
        <f t="shared" si="73"/>
        <v>#REF!</v>
      </c>
      <c r="FWG22" s="139" t="e">
        <f t="shared" si="73"/>
        <v>#REF!</v>
      </c>
      <c r="FWH22" s="139" t="e">
        <f t="shared" si="73"/>
        <v>#REF!</v>
      </c>
      <c r="FWI22" s="139" t="e">
        <f t="shared" si="73"/>
        <v>#REF!</v>
      </c>
      <c r="FWJ22" s="139" t="e">
        <f t="shared" si="73"/>
        <v>#REF!</v>
      </c>
      <c r="FWK22" s="139" t="e">
        <f t="shared" si="73"/>
        <v>#REF!</v>
      </c>
      <c r="FWL22" s="139" t="e">
        <f t="shared" si="73"/>
        <v>#REF!</v>
      </c>
      <c r="FWM22" s="139" t="e">
        <f t="shared" si="73"/>
        <v>#REF!</v>
      </c>
      <c r="FWN22" s="139" t="e">
        <f t="shared" si="73"/>
        <v>#REF!</v>
      </c>
      <c r="FWO22" s="139" t="e">
        <f t="shared" si="73"/>
        <v>#REF!</v>
      </c>
      <c r="FWP22" s="139" t="e">
        <f t="shared" si="73"/>
        <v>#REF!</v>
      </c>
      <c r="FWQ22" s="139" t="e">
        <f t="shared" si="73"/>
        <v>#REF!</v>
      </c>
      <c r="FWR22" s="139" t="e">
        <f t="shared" si="73"/>
        <v>#REF!</v>
      </c>
      <c r="FWS22" s="139" t="e">
        <f t="shared" si="73"/>
        <v>#REF!</v>
      </c>
      <c r="FWT22" s="139" t="e">
        <f t="shared" si="73"/>
        <v>#REF!</v>
      </c>
      <c r="FWU22" s="139" t="e">
        <f t="shared" si="73"/>
        <v>#REF!</v>
      </c>
      <c r="FWV22" s="139" t="e">
        <f t="shared" si="73"/>
        <v>#REF!</v>
      </c>
      <c r="FWW22" s="139" t="e">
        <f t="shared" si="73"/>
        <v>#REF!</v>
      </c>
      <c r="FWX22" s="139" t="e">
        <f t="shared" si="73"/>
        <v>#REF!</v>
      </c>
      <c r="FWY22" s="139" t="e">
        <f t="shared" si="73"/>
        <v>#REF!</v>
      </c>
      <c r="FWZ22" s="139" t="e">
        <f t="shared" si="73"/>
        <v>#REF!</v>
      </c>
      <c r="FXA22" s="139" t="e">
        <f t="shared" si="73"/>
        <v>#REF!</v>
      </c>
      <c r="FXB22" s="139" t="e">
        <f t="shared" si="73"/>
        <v>#REF!</v>
      </c>
      <c r="FXC22" s="139" t="e">
        <f t="shared" si="73"/>
        <v>#REF!</v>
      </c>
      <c r="FXD22" s="139" t="e">
        <f t="shared" si="73"/>
        <v>#REF!</v>
      </c>
      <c r="FXE22" s="139" t="e">
        <f t="shared" si="73"/>
        <v>#REF!</v>
      </c>
      <c r="FXF22" s="139" t="e">
        <f t="shared" si="73"/>
        <v>#REF!</v>
      </c>
      <c r="FXG22" s="139" t="e">
        <f t="shared" si="73"/>
        <v>#REF!</v>
      </c>
      <c r="FXH22" s="139" t="e">
        <f t="shared" si="73"/>
        <v>#REF!</v>
      </c>
      <c r="FXI22" s="139" t="e">
        <f t="shared" si="73"/>
        <v>#REF!</v>
      </c>
      <c r="FXJ22" s="139" t="e">
        <f t="shared" si="73"/>
        <v>#REF!</v>
      </c>
      <c r="FXK22" s="139" t="e">
        <f t="shared" si="73"/>
        <v>#REF!</v>
      </c>
      <c r="FXL22" s="139" t="e">
        <f t="shared" si="73"/>
        <v>#REF!</v>
      </c>
      <c r="FXM22" s="139" t="e">
        <f t="shared" ref="FXM22:FZX22" si="74">FXS22</f>
        <v>#REF!</v>
      </c>
      <c r="FXN22" s="139" t="e">
        <f t="shared" si="74"/>
        <v>#REF!</v>
      </c>
      <c r="FXO22" s="139" t="e">
        <f t="shared" si="74"/>
        <v>#REF!</v>
      </c>
      <c r="FXP22" s="139" t="e">
        <f t="shared" si="74"/>
        <v>#REF!</v>
      </c>
      <c r="FXQ22" s="139" t="e">
        <f t="shared" si="74"/>
        <v>#REF!</v>
      </c>
      <c r="FXR22" s="139" t="e">
        <f t="shared" si="74"/>
        <v>#REF!</v>
      </c>
      <c r="FXS22" s="139" t="e">
        <f t="shared" si="74"/>
        <v>#REF!</v>
      </c>
      <c r="FXT22" s="139" t="e">
        <f t="shared" si="74"/>
        <v>#REF!</v>
      </c>
      <c r="FXU22" s="139" t="e">
        <f t="shared" si="74"/>
        <v>#REF!</v>
      </c>
      <c r="FXV22" s="139" t="e">
        <f t="shared" si="74"/>
        <v>#REF!</v>
      </c>
      <c r="FXW22" s="139" t="e">
        <f t="shared" si="74"/>
        <v>#REF!</v>
      </c>
      <c r="FXX22" s="139" t="e">
        <f t="shared" si="74"/>
        <v>#REF!</v>
      </c>
      <c r="FXY22" s="139" t="e">
        <f t="shared" si="74"/>
        <v>#REF!</v>
      </c>
      <c r="FXZ22" s="139" t="e">
        <f t="shared" si="74"/>
        <v>#REF!</v>
      </c>
      <c r="FYA22" s="139" t="e">
        <f t="shared" si="74"/>
        <v>#REF!</v>
      </c>
      <c r="FYB22" s="139" t="e">
        <f t="shared" si="74"/>
        <v>#REF!</v>
      </c>
      <c r="FYC22" s="139" t="e">
        <f t="shared" si="74"/>
        <v>#REF!</v>
      </c>
      <c r="FYD22" s="139" t="e">
        <f t="shared" si="74"/>
        <v>#REF!</v>
      </c>
      <c r="FYE22" s="139" t="e">
        <f t="shared" si="74"/>
        <v>#REF!</v>
      </c>
      <c r="FYF22" s="139" t="e">
        <f t="shared" si="74"/>
        <v>#REF!</v>
      </c>
      <c r="FYG22" s="139" t="e">
        <f t="shared" si="74"/>
        <v>#REF!</v>
      </c>
      <c r="FYH22" s="139" t="e">
        <f t="shared" si="74"/>
        <v>#REF!</v>
      </c>
      <c r="FYI22" s="139" t="e">
        <f t="shared" si="74"/>
        <v>#REF!</v>
      </c>
      <c r="FYJ22" s="139" t="e">
        <f t="shared" si="74"/>
        <v>#REF!</v>
      </c>
      <c r="FYK22" s="139" t="e">
        <f t="shared" si="74"/>
        <v>#REF!</v>
      </c>
      <c r="FYL22" s="139" t="e">
        <f t="shared" si="74"/>
        <v>#REF!</v>
      </c>
      <c r="FYM22" s="139" t="e">
        <f t="shared" si="74"/>
        <v>#REF!</v>
      </c>
      <c r="FYN22" s="139" t="e">
        <f t="shared" si="74"/>
        <v>#REF!</v>
      </c>
      <c r="FYO22" s="139" t="e">
        <f t="shared" si="74"/>
        <v>#REF!</v>
      </c>
      <c r="FYP22" s="139" t="e">
        <f t="shared" si="74"/>
        <v>#REF!</v>
      </c>
      <c r="FYQ22" s="139" t="e">
        <f t="shared" si="74"/>
        <v>#REF!</v>
      </c>
      <c r="FYR22" s="139" t="e">
        <f t="shared" si="74"/>
        <v>#REF!</v>
      </c>
      <c r="FYS22" s="139" t="e">
        <f t="shared" si="74"/>
        <v>#REF!</v>
      </c>
      <c r="FYT22" s="139" t="e">
        <f t="shared" si="74"/>
        <v>#REF!</v>
      </c>
      <c r="FYU22" s="139" t="e">
        <f t="shared" si="74"/>
        <v>#REF!</v>
      </c>
      <c r="FYV22" s="139" t="e">
        <f t="shared" si="74"/>
        <v>#REF!</v>
      </c>
      <c r="FYW22" s="139" t="e">
        <f t="shared" si="74"/>
        <v>#REF!</v>
      </c>
      <c r="FYX22" s="139" t="e">
        <f t="shared" si="74"/>
        <v>#REF!</v>
      </c>
      <c r="FYY22" s="139" t="e">
        <f t="shared" si="74"/>
        <v>#REF!</v>
      </c>
      <c r="FYZ22" s="139" t="e">
        <f t="shared" si="74"/>
        <v>#REF!</v>
      </c>
      <c r="FZA22" s="139" t="e">
        <f t="shared" si="74"/>
        <v>#REF!</v>
      </c>
      <c r="FZB22" s="139" t="e">
        <f t="shared" si="74"/>
        <v>#REF!</v>
      </c>
      <c r="FZC22" s="139" t="e">
        <f t="shared" si="74"/>
        <v>#REF!</v>
      </c>
      <c r="FZD22" s="139" t="e">
        <f t="shared" si="74"/>
        <v>#REF!</v>
      </c>
      <c r="FZE22" s="139" t="e">
        <f t="shared" si="74"/>
        <v>#REF!</v>
      </c>
      <c r="FZF22" s="139" t="e">
        <f t="shared" si="74"/>
        <v>#REF!</v>
      </c>
      <c r="FZG22" s="139" t="e">
        <f t="shared" si="74"/>
        <v>#REF!</v>
      </c>
      <c r="FZH22" s="139" t="e">
        <f t="shared" si="74"/>
        <v>#REF!</v>
      </c>
      <c r="FZI22" s="139" t="e">
        <f t="shared" si="74"/>
        <v>#REF!</v>
      </c>
      <c r="FZJ22" s="139" t="e">
        <f t="shared" si="74"/>
        <v>#REF!</v>
      </c>
      <c r="FZK22" s="139" t="e">
        <f t="shared" si="74"/>
        <v>#REF!</v>
      </c>
      <c r="FZL22" s="139" t="e">
        <f t="shared" si="74"/>
        <v>#REF!</v>
      </c>
      <c r="FZM22" s="139" t="e">
        <f t="shared" si="74"/>
        <v>#REF!</v>
      </c>
      <c r="FZN22" s="139" t="e">
        <f t="shared" si="74"/>
        <v>#REF!</v>
      </c>
      <c r="FZO22" s="139" t="e">
        <f t="shared" si="74"/>
        <v>#REF!</v>
      </c>
      <c r="FZP22" s="139" t="e">
        <f t="shared" si="74"/>
        <v>#REF!</v>
      </c>
      <c r="FZQ22" s="139" t="e">
        <f t="shared" si="74"/>
        <v>#REF!</v>
      </c>
      <c r="FZR22" s="139" t="e">
        <f t="shared" si="74"/>
        <v>#REF!</v>
      </c>
      <c r="FZS22" s="139" t="e">
        <f t="shared" si="74"/>
        <v>#REF!</v>
      </c>
      <c r="FZT22" s="139" t="e">
        <f t="shared" si="74"/>
        <v>#REF!</v>
      </c>
      <c r="FZU22" s="139" t="e">
        <f t="shared" si="74"/>
        <v>#REF!</v>
      </c>
      <c r="FZV22" s="139" t="e">
        <f t="shared" si="74"/>
        <v>#REF!</v>
      </c>
      <c r="FZW22" s="139" t="e">
        <f t="shared" si="74"/>
        <v>#REF!</v>
      </c>
      <c r="FZX22" s="139" t="e">
        <f t="shared" si="74"/>
        <v>#REF!</v>
      </c>
      <c r="FZY22" s="139" t="e">
        <f t="shared" ref="FZY22:GCJ22" si="75">GAE22</f>
        <v>#REF!</v>
      </c>
      <c r="FZZ22" s="139" t="e">
        <f t="shared" si="75"/>
        <v>#REF!</v>
      </c>
      <c r="GAA22" s="139" t="e">
        <f t="shared" si="75"/>
        <v>#REF!</v>
      </c>
      <c r="GAB22" s="139" t="e">
        <f t="shared" si="75"/>
        <v>#REF!</v>
      </c>
      <c r="GAC22" s="139" t="e">
        <f t="shared" si="75"/>
        <v>#REF!</v>
      </c>
      <c r="GAD22" s="139" t="e">
        <f t="shared" si="75"/>
        <v>#REF!</v>
      </c>
      <c r="GAE22" s="139" t="e">
        <f t="shared" si="75"/>
        <v>#REF!</v>
      </c>
      <c r="GAF22" s="139" t="e">
        <f t="shared" si="75"/>
        <v>#REF!</v>
      </c>
      <c r="GAG22" s="139" t="e">
        <f t="shared" si="75"/>
        <v>#REF!</v>
      </c>
      <c r="GAH22" s="139" t="e">
        <f t="shared" si="75"/>
        <v>#REF!</v>
      </c>
      <c r="GAI22" s="139" t="e">
        <f t="shared" si="75"/>
        <v>#REF!</v>
      </c>
      <c r="GAJ22" s="139" t="e">
        <f t="shared" si="75"/>
        <v>#REF!</v>
      </c>
      <c r="GAK22" s="139" t="e">
        <f t="shared" si="75"/>
        <v>#REF!</v>
      </c>
      <c r="GAL22" s="139" t="e">
        <f t="shared" si="75"/>
        <v>#REF!</v>
      </c>
      <c r="GAM22" s="139" t="e">
        <f t="shared" si="75"/>
        <v>#REF!</v>
      </c>
      <c r="GAN22" s="139" t="e">
        <f t="shared" si="75"/>
        <v>#REF!</v>
      </c>
      <c r="GAO22" s="139" t="e">
        <f t="shared" si="75"/>
        <v>#REF!</v>
      </c>
      <c r="GAP22" s="139" t="e">
        <f t="shared" si="75"/>
        <v>#REF!</v>
      </c>
      <c r="GAQ22" s="139" t="e">
        <f t="shared" si="75"/>
        <v>#REF!</v>
      </c>
      <c r="GAR22" s="139" t="e">
        <f t="shared" si="75"/>
        <v>#REF!</v>
      </c>
      <c r="GAS22" s="139" t="e">
        <f t="shared" si="75"/>
        <v>#REF!</v>
      </c>
      <c r="GAT22" s="139" t="e">
        <f t="shared" si="75"/>
        <v>#REF!</v>
      </c>
      <c r="GAU22" s="139" t="e">
        <f t="shared" si="75"/>
        <v>#REF!</v>
      </c>
      <c r="GAV22" s="139" t="e">
        <f t="shared" si="75"/>
        <v>#REF!</v>
      </c>
      <c r="GAW22" s="139" t="e">
        <f t="shared" si="75"/>
        <v>#REF!</v>
      </c>
      <c r="GAX22" s="139" t="e">
        <f t="shared" si="75"/>
        <v>#REF!</v>
      </c>
      <c r="GAY22" s="139" t="e">
        <f t="shared" si="75"/>
        <v>#REF!</v>
      </c>
      <c r="GAZ22" s="139" t="e">
        <f t="shared" si="75"/>
        <v>#REF!</v>
      </c>
      <c r="GBA22" s="139" t="e">
        <f t="shared" si="75"/>
        <v>#REF!</v>
      </c>
      <c r="GBB22" s="139" t="e">
        <f t="shared" si="75"/>
        <v>#REF!</v>
      </c>
      <c r="GBC22" s="139" t="e">
        <f t="shared" si="75"/>
        <v>#REF!</v>
      </c>
      <c r="GBD22" s="139" t="e">
        <f t="shared" si="75"/>
        <v>#REF!</v>
      </c>
      <c r="GBE22" s="139" t="e">
        <f t="shared" si="75"/>
        <v>#REF!</v>
      </c>
      <c r="GBF22" s="139" t="e">
        <f t="shared" si="75"/>
        <v>#REF!</v>
      </c>
      <c r="GBG22" s="139" t="e">
        <f t="shared" si="75"/>
        <v>#REF!</v>
      </c>
      <c r="GBH22" s="139" t="e">
        <f t="shared" si="75"/>
        <v>#REF!</v>
      </c>
      <c r="GBI22" s="139" t="e">
        <f t="shared" si="75"/>
        <v>#REF!</v>
      </c>
      <c r="GBJ22" s="139" t="e">
        <f t="shared" si="75"/>
        <v>#REF!</v>
      </c>
      <c r="GBK22" s="139" t="e">
        <f t="shared" si="75"/>
        <v>#REF!</v>
      </c>
      <c r="GBL22" s="139" t="e">
        <f t="shared" si="75"/>
        <v>#REF!</v>
      </c>
      <c r="GBM22" s="139" t="e">
        <f t="shared" si="75"/>
        <v>#REF!</v>
      </c>
      <c r="GBN22" s="139" t="e">
        <f t="shared" si="75"/>
        <v>#REF!</v>
      </c>
      <c r="GBO22" s="139" t="e">
        <f t="shared" si="75"/>
        <v>#REF!</v>
      </c>
      <c r="GBP22" s="139" t="e">
        <f t="shared" si="75"/>
        <v>#REF!</v>
      </c>
      <c r="GBQ22" s="139" t="e">
        <f t="shared" si="75"/>
        <v>#REF!</v>
      </c>
      <c r="GBR22" s="139" t="e">
        <f t="shared" si="75"/>
        <v>#REF!</v>
      </c>
      <c r="GBS22" s="139" t="e">
        <f t="shared" si="75"/>
        <v>#REF!</v>
      </c>
      <c r="GBT22" s="139" t="e">
        <f t="shared" si="75"/>
        <v>#REF!</v>
      </c>
      <c r="GBU22" s="139" t="e">
        <f t="shared" si="75"/>
        <v>#REF!</v>
      </c>
      <c r="GBV22" s="139" t="e">
        <f t="shared" si="75"/>
        <v>#REF!</v>
      </c>
      <c r="GBW22" s="139" t="e">
        <f t="shared" si="75"/>
        <v>#REF!</v>
      </c>
      <c r="GBX22" s="139" t="e">
        <f t="shared" si="75"/>
        <v>#REF!</v>
      </c>
      <c r="GBY22" s="139" t="e">
        <f t="shared" si="75"/>
        <v>#REF!</v>
      </c>
      <c r="GBZ22" s="139" t="e">
        <f t="shared" si="75"/>
        <v>#REF!</v>
      </c>
      <c r="GCA22" s="139" t="e">
        <f t="shared" si="75"/>
        <v>#REF!</v>
      </c>
      <c r="GCB22" s="139" t="e">
        <f t="shared" si="75"/>
        <v>#REF!</v>
      </c>
      <c r="GCC22" s="139" t="e">
        <f t="shared" si="75"/>
        <v>#REF!</v>
      </c>
      <c r="GCD22" s="139" t="e">
        <f t="shared" si="75"/>
        <v>#REF!</v>
      </c>
      <c r="GCE22" s="139" t="e">
        <f t="shared" si="75"/>
        <v>#REF!</v>
      </c>
      <c r="GCF22" s="139" t="e">
        <f t="shared" si="75"/>
        <v>#REF!</v>
      </c>
      <c r="GCG22" s="139" t="e">
        <f t="shared" si="75"/>
        <v>#REF!</v>
      </c>
      <c r="GCH22" s="139" t="e">
        <f t="shared" si="75"/>
        <v>#REF!</v>
      </c>
      <c r="GCI22" s="139" t="e">
        <f t="shared" si="75"/>
        <v>#REF!</v>
      </c>
      <c r="GCJ22" s="139" t="e">
        <f t="shared" si="75"/>
        <v>#REF!</v>
      </c>
      <c r="GCK22" s="139" t="e">
        <f t="shared" ref="GCK22:GEV22" si="76">GCQ22</f>
        <v>#REF!</v>
      </c>
      <c r="GCL22" s="139" t="e">
        <f t="shared" si="76"/>
        <v>#REF!</v>
      </c>
      <c r="GCM22" s="139" t="e">
        <f t="shared" si="76"/>
        <v>#REF!</v>
      </c>
      <c r="GCN22" s="139" t="e">
        <f t="shared" si="76"/>
        <v>#REF!</v>
      </c>
      <c r="GCO22" s="139" t="e">
        <f t="shared" si="76"/>
        <v>#REF!</v>
      </c>
      <c r="GCP22" s="139" t="e">
        <f t="shared" si="76"/>
        <v>#REF!</v>
      </c>
      <c r="GCQ22" s="139" t="e">
        <f t="shared" si="76"/>
        <v>#REF!</v>
      </c>
      <c r="GCR22" s="139" t="e">
        <f t="shared" si="76"/>
        <v>#REF!</v>
      </c>
      <c r="GCS22" s="139" t="e">
        <f t="shared" si="76"/>
        <v>#REF!</v>
      </c>
      <c r="GCT22" s="139" t="e">
        <f t="shared" si="76"/>
        <v>#REF!</v>
      </c>
      <c r="GCU22" s="139" t="e">
        <f t="shared" si="76"/>
        <v>#REF!</v>
      </c>
      <c r="GCV22" s="139" t="e">
        <f t="shared" si="76"/>
        <v>#REF!</v>
      </c>
      <c r="GCW22" s="139" t="e">
        <f t="shared" si="76"/>
        <v>#REF!</v>
      </c>
      <c r="GCX22" s="139" t="e">
        <f t="shared" si="76"/>
        <v>#REF!</v>
      </c>
      <c r="GCY22" s="139" t="e">
        <f t="shared" si="76"/>
        <v>#REF!</v>
      </c>
      <c r="GCZ22" s="139" t="e">
        <f t="shared" si="76"/>
        <v>#REF!</v>
      </c>
      <c r="GDA22" s="139" t="e">
        <f t="shared" si="76"/>
        <v>#REF!</v>
      </c>
      <c r="GDB22" s="139" t="e">
        <f t="shared" si="76"/>
        <v>#REF!</v>
      </c>
      <c r="GDC22" s="139" t="e">
        <f t="shared" si="76"/>
        <v>#REF!</v>
      </c>
      <c r="GDD22" s="139" t="e">
        <f t="shared" si="76"/>
        <v>#REF!</v>
      </c>
      <c r="GDE22" s="139" t="e">
        <f t="shared" si="76"/>
        <v>#REF!</v>
      </c>
      <c r="GDF22" s="139" t="e">
        <f t="shared" si="76"/>
        <v>#REF!</v>
      </c>
      <c r="GDG22" s="139" t="e">
        <f t="shared" si="76"/>
        <v>#REF!</v>
      </c>
      <c r="GDH22" s="139" t="e">
        <f t="shared" si="76"/>
        <v>#REF!</v>
      </c>
      <c r="GDI22" s="139" t="e">
        <f t="shared" si="76"/>
        <v>#REF!</v>
      </c>
      <c r="GDJ22" s="139" t="e">
        <f t="shared" si="76"/>
        <v>#REF!</v>
      </c>
      <c r="GDK22" s="139" t="e">
        <f t="shared" si="76"/>
        <v>#REF!</v>
      </c>
      <c r="GDL22" s="139" t="e">
        <f t="shared" si="76"/>
        <v>#REF!</v>
      </c>
      <c r="GDM22" s="139" t="e">
        <f t="shared" si="76"/>
        <v>#REF!</v>
      </c>
      <c r="GDN22" s="139" t="e">
        <f t="shared" si="76"/>
        <v>#REF!</v>
      </c>
      <c r="GDO22" s="139" t="e">
        <f t="shared" si="76"/>
        <v>#REF!</v>
      </c>
      <c r="GDP22" s="139" t="e">
        <f t="shared" si="76"/>
        <v>#REF!</v>
      </c>
      <c r="GDQ22" s="139" t="e">
        <f t="shared" si="76"/>
        <v>#REF!</v>
      </c>
      <c r="GDR22" s="139" t="e">
        <f t="shared" si="76"/>
        <v>#REF!</v>
      </c>
      <c r="GDS22" s="139" t="e">
        <f t="shared" si="76"/>
        <v>#REF!</v>
      </c>
      <c r="GDT22" s="139" t="e">
        <f t="shared" si="76"/>
        <v>#REF!</v>
      </c>
      <c r="GDU22" s="139" t="e">
        <f t="shared" si="76"/>
        <v>#REF!</v>
      </c>
      <c r="GDV22" s="139" t="e">
        <f t="shared" si="76"/>
        <v>#REF!</v>
      </c>
      <c r="GDW22" s="139" t="e">
        <f t="shared" si="76"/>
        <v>#REF!</v>
      </c>
      <c r="GDX22" s="139" t="e">
        <f t="shared" si="76"/>
        <v>#REF!</v>
      </c>
      <c r="GDY22" s="139" t="e">
        <f t="shared" si="76"/>
        <v>#REF!</v>
      </c>
      <c r="GDZ22" s="139" t="e">
        <f t="shared" si="76"/>
        <v>#REF!</v>
      </c>
      <c r="GEA22" s="139" t="e">
        <f t="shared" si="76"/>
        <v>#REF!</v>
      </c>
      <c r="GEB22" s="139" t="e">
        <f t="shared" si="76"/>
        <v>#REF!</v>
      </c>
      <c r="GEC22" s="139" t="e">
        <f t="shared" si="76"/>
        <v>#REF!</v>
      </c>
      <c r="GED22" s="139" t="e">
        <f t="shared" si="76"/>
        <v>#REF!</v>
      </c>
      <c r="GEE22" s="139" t="e">
        <f t="shared" si="76"/>
        <v>#REF!</v>
      </c>
      <c r="GEF22" s="139" t="e">
        <f t="shared" si="76"/>
        <v>#REF!</v>
      </c>
      <c r="GEG22" s="139" t="e">
        <f t="shared" si="76"/>
        <v>#REF!</v>
      </c>
      <c r="GEH22" s="139" t="e">
        <f t="shared" si="76"/>
        <v>#REF!</v>
      </c>
      <c r="GEI22" s="139" t="e">
        <f t="shared" si="76"/>
        <v>#REF!</v>
      </c>
      <c r="GEJ22" s="139" t="e">
        <f t="shared" si="76"/>
        <v>#REF!</v>
      </c>
      <c r="GEK22" s="139" t="e">
        <f t="shared" si="76"/>
        <v>#REF!</v>
      </c>
      <c r="GEL22" s="139" t="e">
        <f t="shared" si="76"/>
        <v>#REF!</v>
      </c>
      <c r="GEM22" s="139" t="e">
        <f t="shared" si="76"/>
        <v>#REF!</v>
      </c>
      <c r="GEN22" s="139" t="e">
        <f t="shared" si="76"/>
        <v>#REF!</v>
      </c>
      <c r="GEO22" s="139" t="e">
        <f t="shared" si="76"/>
        <v>#REF!</v>
      </c>
      <c r="GEP22" s="139" t="e">
        <f t="shared" si="76"/>
        <v>#REF!</v>
      </c>
      <c r="GEQ22" s="139" t="e">
        <f t="shared" si="76"/>
        <v>#REF!</v>
      </c>
      <c r="GER22" s="139" t="e">
        <f t="shared" si="76"/>
        <v>#REF!</v>
      </c>
      <c r="GES22" s="139" t="e">
        <f t="shared" si="76"/>
        <v>#REF!</v>
      </c>
      <c r="GET22" s="139" t="e">
        <f t="shared" si="76"/>
        <v>#REF!</v>
      </c>
      <c r="GEU22" s="139" t="e">
        <f t="shared" si="76"/>
        <v>#REF!</v>
      </c>
      <c r="GEV22" s="139" t="e">
        <f t="shared" si="76"/>
        <v>#REF!</v>
      </c>
      <c r="GEW22" s="139" t="e">
        <f t="shared" ref="GEW22:GHH22" si="77">GFC22</f>
        <v>#REF!</v>
      </c>
      <c r="GEX22" s="139" t="e">
        <f t="shared" si="77"/>
        <v>#REF!</v>
      </c>
      <c r="GEY22" s="139" t="e">
        <f t="shared" si="77"/>
        <v>#REF!</v>
      </c>
      <c r="GEZ22" s="139" t="e">
        <f t="shared" si="77"/>
        <v>#REF!</v>
      </c>
      <c r="GFA22" s="139" t="e">
        <f t="shared" si="77"/>
        <v>#REF!</v>
      </c>
      <c r="GFB22" s="139" t="e">
        <f t="shared" si="77"/>
        <v>#REF!</v>
      </c>
      <c r="GFC22" s="139" t="e">
        <f t="shared" si="77"/>
        <v>#REF!</v>
      </c>
      <c r="GFD22" s="139" t="e">
        <f t="shared" si="77"/>
        <v>#REF!</v>
      </c>
      <c r="GFE22" s="139" t="e">
        <f t="shared" si="77"/>
        <v>#REF!</v>
      </c>
      <c r="GFF22" s="139" t="e">
        <f t="shared" si="77"/>
        <v>#REF!</v>
      </c>
      <c r="GFG22" s="139" t="e">
        <f t="shared" si="77"/>
        <v>#REF!</v>
      </c>
      <c r="GFH22" s="139" t="e">
        <f t="shared" si="77"/>
        <v>#REF!</v>
      </c>
      <c r="GFI22" s="139" t="e">
        <f t="shared" si="77"/>
        <v>#REF!</v>
      </c>
      <c r="GFJ22" s="139" t="e">
        <f t="shared" si="77"/>
        <v>#REF!</v>
      </c>
      <c r="GFK22" s="139" t="e">
        <f t="shared" si="77"/>
        <v>#REF!</v>
      </c>
      <c r="GFL22" s="139" t="e">
        <f t="shared" si="77"/>
        <v>#REF!</v>
      </c>
      <c r="GFM22" s="139" t="e">
        <f t="shared" si="77"/>
        <v>#REF!</v>
      </c>
      <c r="GFN22" s="139" t="e">
        <f t="shared" si="77"/>
        <v>#REF!</v>
      </c>
      <c r="GFO22" s="139" t="e">
        <f t="shared" si="77"/>
        <v>#REF!</v>
      </c>
      <c r="GFP22" s="139" t="e">
        <f t="shared" si="77"/>
        <v>#REF!</v>
      </c>
      <c r="GFQ22" s="139" t="e">
        <f t="shared" si="77"/>
        <v>#REF!</v>
      </c>
      <c r="GFR22" s="139" t="e">
        <f t="shared" si="77"/>
        <v>#REF!</v>
      </c>
      <c r="GFS22" s="139" t="e">
        <f t="shared" si="77"/>
        <v>#REF!</v>
      </c>
      <c r="GFT22" s="139" t="e">
        <f t="shared" si="77"/>
        <v>#REF!</v>
      </c>
      <c r="GFU22" s="139" t="e">
        <f t="shared" si="77"/>
        <v>#REF!</v>
      </c>
      <c r="GFV22" s="139" t="e">
        <f t="shared" si="77"/>
        <v>#REF!</v>
      </c>
      <c r="GFW22" s="139" t="e">
        <f t="shared" si="77"/>
        <v>#REF!</v>
      </c>
      <c r="GFX22" s="139" t="e">
        <f t="shared" si="77"/>
        <v>#REF!</v>
      </c>
      <c r="GFY22" s="139" t="e">
        <f t="shared" si="77"/>
        <v>#REF!</v>
      </c>
      <c r="GFZ22" s="139" t="e">
        <f t="shared" si="77"/>
        <v>#REF!</v>
      </c>
      <c r="GGA22" s="139" t="e">
        <f t="shared" si="77"/>
        <v>#REF!</v>
      </c>
      <c r="GGB22" s="139" t="e">
        <f t="shared" si="77"/>
        <v>#REF!</v>
      </c>
      <c r="GGC22" s="139" t="e">
        <f t="shared" si="77"/>
        <v>#REF!</v>
      </c>
      <c r="GGD22" s="139" t="e">
        <f t="shared" si="77"/>
        <v>#REF!</v>
      </c>
      <c r="GGE22" s="139" t="e">
        <f t="shared" si="77"/>
        <v>#REF!</v>
      </c>
      <c r="GGF22" s="139" t="e">
        <f t="shared" si="77"/>
        <v>#REF!</v>
      </c>
      <c r="GGG22" s="139" t="e">
        <f t="shared" si="77"/>
        <v>#REF!</v>
      </c>
      <c r="GGH22" s="139" t="e">
        <f t="shared" si="77"/>
        <v>#REF!</v>
      </c>
      <c r="GGI22" s="139" t="e">
        <f t="shared" si="77"/>
        <v>#REF!</v>
      </c>
      <c r="GGJ22" s="139" t="e">
        <f t="shared" si="77"/>
        <v>#REF!</v>
      </c>
      <c r="GGK22" s="139" t="e">
        <f t="shared" si="77"/>
        <v>#REF!</v>
      </c>
      <c r="GGL22" s="139" t="e">
        <f t="shared" si="77"/>
        <v>#REF!</v>
      </c>
      <c r="GGM22" s="139" t="e">
        <f t="shared" si="77"/>
        <v>#REF!</v>
      </c>
      <c r="GGN22" s="139" t="e">
        <f t="shared" si="77"/>
        <v>#REF!</v>
      </c>
      <c r="GGO22" s="139" t="e">
        <f t="shared" si="77"/>
        <v>#REF!</v>
      </c>
      <c r="GGP22" s="139" t="e">
        <f t="shared" si="77"/>
        <v>#REF!</v>
      </c>
      <c r="GGQ22" s="139" t="e">
        <f t="shared" si="77"/>
        <v>#REF!</v>
      </c>
      <c r="GGR22" s="139" t="e">
        <f t="shared" si="77"/>
        <v>#REF!</v>
      </c>
      <c r="GGS22" s="139" t="e">
        <f t="shared" si="77"/>
        <v>#REF!</v>
      </c>
      <c r="GGT22" s="139" t="e">
        <f t="shared" si="77"/>
        <v>#REF!</v>
      </c>
      <c r="GGU22" s="139" t="e">
        <f t="shared" si="77"/>
        <v>#REF!</v>
      </c>
      <c r="GGV22" s="139" t="e">
        <f t="shared" si="77"/>
        <v>#REF!</v>
      </c>
      <c r="GGW22" s="139" t="e">
        <f t="shared" si="77"/>
        <v>#REF!</v>
      </c>
      <c r="GGX22" s="139" t="e">
        <f t="shared" si="77"/>
        <v>#REF!</v>
      </c>
      <c r="GGY22" s="139" t="e">
        <f t="shared" si="77"/>
        <v>#REF!</v>
      </c>
      <c r="GGZ22" s="139" t="e">
        <f t="shared" si="77"/>
        <v>#REF!</v>
      </c>
      <c r="GHA22" s="139" t="e">
        <f t="shared" si="77"/>
        <v>#REF!</v>
      </c>
      <c r="GHB22" s="139" t="e">
        <f t="shared" si="77"/>
        <v>#REF!</v>
      </c>
      <c r="GHC22" s="139" t="e">
        <f t="shared" si="77"/>
        <v>#REF!</v>
      </c>
      <c r="GHD22" s="139" t="e">
        <f t="shared" si="77"/>
        <v>#REF!</v>
      </c>
      <c r="GHE22" s="139" t="e">
        <f t="shared" si="77"/>
        <v>#REF!</v>
      </c>
      <c r="GHF22" s="139" t="e">
        <f t="shared" si="77"/>
        <v>#REF!</v>
      </c>
      <c r="GHG22" s="139" t="e">
        <f t="shared" si="77"/>
        <v>#REF!</v>
      </c>
      <c r="GHH22" s="139" t="e">
        <f t="shared" si="77"/>
        <v>#REF!</v>
      </c>
      <c r="GHI22" s="139" t="e">
        <f t="shared" ref="GHI22:GJT22" si="78">GHO22</f>
        <v>#REF!</v>
      </c>
      <c r="GHJ22" s="139" t="e">
        <f t="shared" si="78"/>
        <v>#REF!</v>
      </c>
      <c r="GHK22" s="139" t="e">
        <f t="shared" si="78"/>
        <v>#REF!</v>
      </c>
      <c r="GHL22" s="139" t="e">
        <f t="shared" si="78"/>
        <v>#REF!</v>
      </c>
      <c r="GHM22" s="139" t="e">
        <f t="shared" si="78"/>
        <v>#REF!</v>
      </c>
      <c r="GHN22" s="139" t="e">
        <f t="shared" si="78"/>
        <v>#REF!</v>
      </c>
      <c r="GHO22" s="139" t="e">
        <f t="shared" si="78"/>
        <v>#REF!</v>
      </c>
      <c r="GHP22" s="139" t="e">
        <f t="shared" si="78"/>
        <v>#REF!</v>
      </c>
      <c r="GHQ22" s="139" t="e">
        <f t="shared" si="78"/>
        <v>#REF!</v>
      </c>
      <c r="GHR22" s="139" t="e">
        <f t="shared" si="78"/>
        <v>#REF!</v>
      </c>
      <c r="GHS22" s="139" t="e">
        <f t="shared" si="78"/>
        <v>#REF!</v>
      </c>
      <c r="GHT22" s="139" t="e">
        <f t="shared" si="78"/>
        <v>#REF!</v>
      </c>
      <c r="GHU22" s="139" t="e">
        <f t="shared" si="78"/>
        <v>#REF!</v>
      </c>
      <c r="GHV22" s="139" t="e">
        <f t="shared" si="78"/>
        <v>#REF!</v>
      </c>
      <c r="GHW22" s="139" t="e">
        <f t="shared" si="78"/>
        <v>#REF!</v>
      </c>
      <c r="GHX22" s="139" t="e">
        <f t="shared" si="78"/>
        <v>#REF!</v>
      </c>
      <c r="GHY22" s="139" t="e">
        <f t="shared" si="78"/>
        <v>#REF!</v>
      </c>
      <c r="GHZ22" s="139" t="e">
        <f t="shared" si="78"/>
        <v>#REF!</v>
      </c>
      <c r="GIA22" s="139" t="e">
        <f t="shared" si="78"/>
        <v>#REF!</v>
      </c>
      <c r="GIB22" s="139" t="e">
        <f t="shared" si="78"/>
        <v>#REF!</v>
      </c>
      <c r="GIC22" s="139" t="e">
        <f t="shared" si="78"/>
        <v>#REF!</v>
      </c>
      <c r="GID22" s="139" t="e">
        <f t="shared" si="78"/>
        <v>#REF!</v>
      </c>
      <c r="GIE22" s="139" t="e">
        <f t="shared" si="78"/>
        <v>#REF!</v>
      </c>
      <c r="GIF22" s="139" t="e">
        <f t="shared" si="78"/>
        <v>#REF!</v>
      </c>
      <c r="GIG22" s="139" t="e">
        <f t="shared" si="78"/>
        <v>#REF!</v>
      </c>
      <c r="GIH22" s="139" t="e">
        <f t="shared" si="78"/>
        <v>#REF!</v>
      </c>
      <c r="GII22" s="139" t="e">
        <f t="shared" si="78"/>
        <v>#REF!</v>
      </c>
      <c r="GIJ22" s="139" t="e">
        <f t="shared" si="78"/>
        <v>#REF!</v>
      </c>
      <c r="GIK22" s="139" t="e">
        <f t="shared" si="78"/>
        <v>#REF!</v>
      </c>
      <c r="GIL22" s="139" t="e">
        <f t="shared" si="78"/>
        <v>#REF!</v>
      </c>
      <c r="GIM22" s="139" t="e">
        <f t="shared" si="78"/>
        <v>#REF!</v>
      </c>
      <c r="GIN22" s="139" t="e">
        <f t="shared" si="78"/>
        <v>#REF!</v>
      </c>
      <c r="GIO22" s="139" t="e">
        <f t="shared" si="78"/>
        <v>#REF!</v>
      </c>
      <c r="GIP22" s="139" t="e">
        <f t="shared" si="78"/>
        <v>#REF!</v>
      </c>
      <c r="GIQ22" s="139" t="e">
        <f t="shared" si="78"/>
        <v>#REF!</v>
      </c>
      <c r="GIR22" s="139" t="e">
        <f t="shared" si="78"/>
        <v>#REF!</v>
      </c>
      <c r="GIS22" s="139" t="e">
        <f t="shared" si="78"/>
        <v>#REF!</v>
      </c>
      <c r="GIT22" s="139" t="e">
        <f t="shared" si="78"/>
        <v>#REF!</v>
      </c>
      <c r="GIU22" s="139" t="e">
        <f t="shared" si="78"/>
        <v>#REF!</v>
      </c>
      <c r="GIV22" s="139" t="e">
        <f t="shared" si="78"/>
        <v>#REF!</v>
      </c>
      <c r="GIW22" s="139" t="e">
        <f t="shared" si="78"/>
        <v>#REF!</v>
      </c>
      <c r="GIX22" s="139" t="e">
        <f t="shared" si="78"/>
        <v>#REF!</v>
      </c>
      <c r="GIY22" s="139" t="e">
        <f t="shared" si="78"/>
        <v>#REF!</v>
      </c>
      <c r="GIZ22" s="139" t="e">
        <f t="shared" si="78"/>
        <v>#REF!</v>
      </c>
      <c r="GJA22" s="139" t="e">
        <f t="shared" si="78"/>
        <v>#REF!</v>
      </c>
      <c r="GJB22" s="139" t="e">
        <f t="shared" si="78"/>
        <v>#REF!</v>
      </c>
      <c r="GJC22" s="139" t="e">
        <f t="shared" si="78"/>
        <v>#REF!</v>
      </c>
      <c r="GJD22" s="139" t="e">
        <f t="shared" si="78"/>
        <v>#REF!</v>
      </c>
      <c r="GJE22" s="139" t="e">
        <f t="shared" si="78"/>
        <v>#REF!</v>
      </c>
      <c r="GJF22" s="139" t="e">
        <f t="shared" si="78"/>
        <v>#REF!</v>
      </c>
      <c r="GJG22" s="139" t="e">
        <f t="shared" si="78"/>
        <v>#REF!</v>
      </c>
      <c r="GJH22" s="139" t="e">
        <f t="shared" si="78"/>
        <v>#REF!</v>
      </c>
      <c r="GJI22" s="139" t="e">
        <f t="shared" si="78"/>
        <v>#REF!</v>
      </c>
      <c r="GJJ22" s="139" t="e">
        <f t="shared" si="78"/>
        <v>#REF!</v>
      </c>
      <c r="GJK22" s="139" t="e">
        <f t="shared" si="78"/>
        <v>#REF!</v>
      </c>
      <c r="GJL22" s="139" t="e">
        <f t="shared" si="78"/>
        <v>#REF!</v>
      </c>
      <c r="GJM22" s="139" t="e">
        <f t="shared" si="78"/>
        <v>#REF!</v>
      </c>
      <c r="GJN22" s="139" t="e">
        <f t="shared" si="78"/>
        <v>#REF!</v>
      </c>
      <c r="GJO22" s="139" t="e">
        <f t="shared" si="78"/>
        <v>#REF!</v>
      </c>
      <c r="GJP22" s="139" t="e">
        <f t="shared" si="78"/>
        <v>#REF!</v>
      </c>
      <c r="GJQ22" s="139" t="e">
        <f t="shared" si="78"/>
        <v>#REF!</v>
      </c>
      <c r="GJR22" s="139" t="e">
        <f t="shared" si="78"/>
        <v>#REF!</v>
      </c>
      <c r="GJS22" s="139" t="e">
        <f t="shared" si="78"/>
        <v>#REF!</v>
      </c>
      <c r="GJT22" s="139" t="e">
        <f t="shared" si="78"/>
        <v>#REF!</v>
      </c>
      <c r="GJU22" s="139" t="e">
        <f t="shared" ref="GJU22:GMF22" si="79">GKA22</f>
        <v>#REF!</v>
      </c>
      <c r="GJV22" s="139" t="e">
        <f t="shared" si="79"/>
        <v>#REF!</v>
      </c>
      <c r="GJW22" s="139" t="e">
        <f t="shared" si="79"/>
        <v>#REF!</v>
      </c>
      <c r="GJX22" s="139" t="e">
        <f t="shared" si="79"/>
        <v>#REF!</v>
      </c>
      <c r="GJY22" s="139" t="e">
        <f t="shared" si="79"/>
        <v>#REF!</v>
      </c>
      <c r="GJZ22" s="139" t="e">
        <f t="shared" si="79"/>
        <v>#REF!</v>
      </c>
      <c r="GKA22" s="139" t="e">
        <f t="shared" si="79"/>
        <v>#REF!</v>
      </c>
      <c r="GKB22" s="139" t="e">
        <f t="shared" si="79"/>
        <v>#REF!</v>
      </c>
      <c r="GKC22" s="139" t="e">
        <f t="shared" si="79"/>
        <v>#REF!</v>
      </c>
      <c r="GKD22" s="139" t="e">
        <f t="shared" si="79"/>
        <v>#REF!</v>
      </c>
      <c r="GKE22" s="139" t="e">
        <f t="shared" si="79"/>
        <v>#REF!</v>
      </c>
      <c r="GKF22" s="139" t="e">
        <f t="shared" si="79"/>
        <v>#REF!</v>
      </c>
      <c r="GKG22" s="139" t="e">
        <f t="shared" si="79"/>
        <v>#REF!</v>
      </c>
      <c r="GKH22" s="139" t="e">
        <f t="shared" si="79"/>
        <v>#REF!</v>
      </c>
      <c r="GKI22" s="139" t="e">
        <f t="shared" si="79"/>
        <v>#REF!</v>
      </c>
      <c r="GKJ22" s="139" t="e">
        <f t="shared" si="79"/>
        <v>#REF!</v>
      </c>
      <c r="GKK22" s="139" t="e">
        <f t="shared" si="79"/>
        <v>#REF!</v>
      </c>
      <c r="GKL22" s="139" t="e">
        <f t="shared" si="79"/>
        <v>#REF!</v>
      </c>
      <c r="GKM22" s="139" t="e">
        <f t="shared" si="79"/>
        <v>#REF!</v>
      </c>
      <c r="GKN22" s="139" t="e">
        <f t="shared" si="79"/>
        <v>#REF!</v>
      </c>
      <c r="GKO22" s="139" t="e">
        <f t="shared" si="79"/>
        <v>#REF!</v>
      </c>
      <c r="GKP22" s="139" t="e">
        <f t="shared" si="79"/>
        <v>#REF!</v>
      </c>
      <c r="GKQ22" s="139" t="e">
        <f t="shared" si="79"/>
        <v>#REF!</v>
      </c>
      <c r="GKR22" s="139" t="e">
        <f t="shared" si="79"/>
        <v>#REF!</v>
      </c>
      <c r="GKS22" s="139" t="e">
        <f t="shared" si="79"/>
        <v>#REF!</v>
      </c>
      <c r="GKT22" s="139" t="e">
        <f t="shared" si="79"/>
        <v>#REF!</v>
      </c>
      <c r="GKU22" s="139" t="e">
        <f t="shared" si="79"/>
        <v>#REF!</v>
      </c>
      <c r="GKV22" s="139" t="e">
        <f t="shared" si="79"/>
        <v>#REF!</v>
      </c>
      <c r="GKW22" s="139" t="e">
        <f t="shared" si="79"/>
        <v>#REF!</v>
      </c>
      <c r="GKX22" s="139" t="e">
        <f t="shared" si="79"/>
        <v>#REF!</v>
      </c>
      <c r="GKY22" s="139" t="e">
        <f t="shared" si="79"/>
        <v>#REF!</v>
      </c>
      <c r="GKZ22" s="139" t="e">
        <f t="shared" si="79"/>
        <v>#REF!</v>
      </c>
      <c r="GLA22" s="139" t="e">
        <f t="shared" si="79"/>
        <v>#REF!</v>
      </c>
      <c r="GLB22" s="139" t="e">
        <f t="shared" si="79"/>
        <v>#REF!</v>
      </c>
      <c r="GLC22" s="139" t="e">
        <f t="shared" si="79"/>
        <v>#REF!</v>
      </c>
      <c r="GLD22" s="139" t="e">
        <f t="shared" si="79"/>
        <v>#REF!</v>
      </c>
      <c r="GLE22" s="139" t="e">
        <f t="shared" si="79"/>
        <v>#REF!</v>
      </c>
      <c r="GLF22" s="139" t="e">
        <f t="shared" si="79"/>
        <v>#REF!</v>
      </c>
      <c r="GLG22" s="139" t="e">
        <f t="shared" si="79"/>
        <v>#REF!</v>
      </c>
      <c r="GLH22" s="139" t="e">
        <f t="shared" si="79"/>
        <v>#REF!</v>
      </c>
      <c r="GLI22" s="139" t="e">
        <f t="shared" si="79"/>
        <v>#REF!</v>
      </c>
      <c r="GLJ22" s="139" t="e">
        <f t="shared" si="79"/>
        <v>#REF!</v>
      </c>
      <c r="GLK22" s="139" t="e">
        <f t="shared" si="79"/>
        <v>#REF!</v>
      </c>
      <c r="GLL22" s="139" t="e">
        <f t="shared" si="79"/>
        <v>#REF!</v>
      </c>
      <c r="GLM22" s="139" t="e">
        <f t="shared" si="79"/>
        <v>#REF!</v>
      </c>
      <c r="GLN22" s="139" t="e">
        <f t="shared" si="79"/>
        <v>#REF!</v>
      </c>
      <c r="GLO22" s="139" t="e">
        <f t="shared" si="79"/>
        <v>#REF!</v>
      </c>
      <c r="GLP22" s="139" t="e">
        <f t="shared" si="79"/>
        <v>#REF!</v>
      </c>
      <c r="GLQ22" s="139" t="e">
        <f t="shared" si="79"/>
        <v>#REF!</v>
      </c>
      <c r="GLR22" s="139" t="e">
        <f t="shared" si="79"/>
        <v>#REF!</v>
      </c>
      <c r="GLS22" s="139" t="e">
        <f t="shared" si="79"/>
        <v>#REF!</v>
      </c>
      <c r="GLT22" s="139" t="e">
        <f t="shared" si="79"/>
        <v>#REF!</v>
      </c>
      <c r="GLU22" s="139" t="e">
        <f t="shared" si="79"/>
        <v>#REF!</v>
      </c>
      <c r="GLV22" s="139" t="e">
        <f t="shared" si="79"/>
        <v>#REF!</v>
      </c>
      <c r="GLW22" s="139" t="e">
        <f t="shared" si="79"/>
        <v>#REF!</v>
      </c>
      <c r="GLX22" s="139" t="e">
        <f t="shared" si="79"/>
        <v>#REF!</v>
      </c>
      <c r="GLY22" s="139" t="e">
        <f t="shared" si="79"/>
        <v>#REF!</v>
      </c>
      <c r="GLZ22" s="139" t="e">
        <f t="shared" si="79"/>
        <v>#REF!</v>
      </c>
      <c r="GMA22" s="139" t="e">
        <f t="shared" si="79"/>
        <v>#REF!</v>
      </c>
      <c r="GMB22" s="139" t="e">
        <f t="shared" si="79"/>
        <v>#REF!</v>
      </c>
      <c r="GMC22" s="139" t="e">
        <f t="shared" si="79"/>
        <v>#REF!</v>
      </c>
      <c r="GMD22" s="139" t="e">
        <f t="shared" si="79"/>
        <v>#REF!</v>
      </c>
      <c r="GME22" s="139" t="e">
        <f t="shared" si="79"/>
        <v>#REF!</v>
      </c>
      <c r="GMF22" s="139" t="e">
        <f t="shared" si="79"/>
        <v>#REF!</v>
      </c>
      <c r="GMG22" s="139" t="e">
        <f t="shared" ref="GMG22:GOR22" si="80">GMM22</f>
        <v>#REF!</v>
      </c>
      <c r="GMH22" s="139" t="e">
        <f t="shared" si="80"/>
        <v>#REF!</v>
      </c>
      <c r="GMI22" s="139" t="e">
        <f t="shared" si="80"/>
        <v>#REF!</v>
      </c>
      <c r="GMJ22" s="139" t="e">
        <f t="shared" si="80"/>
        <v>#REF!</v>
      </c>
      <c r="GMK22" s="139" t="e">
        <f t="shared" si="80"/>
        <v>#REF!</v>
      </c>
      <c r="GML22" s="139" t="e">
        <f t="shared" si="80"/>
        <v>#REF!</v>
      </c>
      <c r="GMM22" s="139" t="e">
        <f t="shared" si="80"/>
        <v>#REF!</v>
      </c>
      <c r="GMN22" s="139" t="e">
        <f t="shared" si="80"/>
        <v>#REF!</v>
      </c>
      <c r="GMO22" s="139" t="e">
        <f t="shared" si="80"/>
        <v>#REF!</v>
      </c>
      <c r="GMP22" s="139" t="e">
        <f t="shared" si="80"/>
        <v>#REF!</v>
      </c>
      <c r="GMQ22" s="139" t="e">
        <f t="shared" si="80"/>
        <v>#REF!</v>
      </c>
      <c r="GMR22" s="139" t="e">
        <f t="shared" si="80"/>
        <v>#REF!</v>
      </c>
      <c r="GMS22" s="139" t="e">
        <f t="shared" si="80"/>
        <v>#REF!</v>
      </c>
      <c r="GMT22" s="139" t="e">
        <f t="shared" si="80"/>
        <v>#REF!</v>
      </c>
      <c r="GMU22" s="139" t="e">
        <f t="shared" si="80"/>
        <v>#REF!</v>
      </c>
      <c r="GMV22" s="139" t="e">
        <f t="shared" si="80"/>
        <v>#REF!</v>
      </c>
      <c r="GMW22" s="139" t="e">
        <f t="shared" si="80"/>
        <v>#REF!</v>
      </c>
      <c r="GMX22" s="139" t="e">
        <f t="shared" si="80"/>
        <v>#REF!</v>
      </c>
      <c r="GMY22" s="139" t="e">
        <f t="shared" si="80"/>
        <v>#REF!</v>
      </c>
      <c r="GMZ22" s="139" t="e">
        <f t="shared" si="80"/>
        <v>#REF!</v>
      </c>
      <c r="GNA22" s="139" t="e">
        <f t="shared" si="80"/>
        <v>#REF!</v>
      </c>
      <c r="GNB22" s="139" t="e">
        <f t="shared" si="80"/>
        <v>#REF!</v>
      </c>
      <c r="GNC22" s="139" t="e">
        <f t="shared" si="80"/>
        <v>#REF!</v>
      </c>
      <c r="GND22" s="139" t="e">
        <f t="shared" si="80"/>
        <v>#REF!</v>
      </c>
      <c r="GNE22" s="139" t="e">
        <f t="shared" si="80"/>
        <v>#REF!</v>
      </c>
      <c r="GNF22" s="139" t="e">
        <f t="shared" si="80"/>
        <v>#REF!</v>
      </c>
      <c r="GNG22" s="139" t="e">
        <f t="shared" si="80"/>
        <v>#REF!</v>
      </c>
      <c r="GNH22" s="139" t="e">
        <f t="shared" si="80"/>
        <v>#REF!</v>
      </c>
      <c r="GNI22" s="139" t="e">
        <f t="shared" si="80"/>
        <v>#REF!</v>
      </c>
      <c r="GNJ22" s="139" t="e">
        <f t="shared" si="80"/>
        <v>#REF!</v>
      </c>
      <c r="GNK22" s="139" t="e">
        <f t="shared" si="80"/>
        <v>#REF!</v>
      </c>
      <c r="GNL22" s="139" t="e">
        <f t="shared" si="80"/>
        <v>#REF!</v>
      </c>
      <c r="GNM22" s="139" t="e">
        <f t="shared" si="80"/>
        <v>#REF!</v>
      </c>
      <c r="GNN22" s="139" t="e">
        <f t="shared" si="80"/>
        <v>#REF!</v>
      </c>
      <c r="GNO22" s="139" t="e">
        <f t="shared" si="80"/>
        <v>#REF!</v>
      </c>
      <c r="GNP22" s="139" t="e">
        <f t="shared" si="80"/>
        <v>#REF!</v>
      </c>
      <c r="GNQ22" s="139" t="e">
        <f t="shared" si="80"/>
        <v>#REF!</v>
      </c>
      <c r="GNR22" s="139" t="e">
        <f t="shared" si="80"/>
        <v>#REF!</v>
      </c>
      <c r="GNS22" s="139" t="e">
        <f t="shared" si="80"/>
        <v>#REF!</v>
      </c>
      <c r="GNT22" s="139" t="e">
        <f t="shared" si="80"/>
        <v>#REF!</v>
      </c>
      <c r="GNU22" s="139" t="e">
        <f t="shared" si="80"/>
        <v>#REF!</v>
      </c>
      <c r="GNV22" s="139" t="e">
        <f t="shared" si="80"/>
        <v>#REF!</v>
      </c>
      <c r="GNW22" s="139" t="e">
        <f t="shared" si="80"/>
        <v>#REF!</v>
      </c>
      <c r="GNX22" s="139" t="e">
        <f t="shared" si="80"/>
        <v>#REF!</v>
      </c>
      <c r="GNY22" s="139" t="e">
        <f t="shared" si="80"/>
        <v>#REF!</v>
      </c>
      <c r="GNZ22" s="139" t="e">
        <f t="shared" si="80"/>
        <v>#REF!</v>
      </c>
      <c r="GOA22" s="139" t="e">
        <f t="shared" si="80"/>
        <v>#REF!</v>
      </c>
      <c r="GOB22" s="139" t="e">
        <f t="shared" si="80"/>
        <v>#REF!</v>
      </c>
      <c r="GOC22" s="139" t="e">
        <f t="shared" si="80"/>
        <v>#REF!</v>
      </c>
      <c r="GOD22" s="139" t="e">
        <f t="shared" si="80"/>
        <v>#REF!</v>
      </c>
      <c r="GOE22" s="139" t="e">
        <f t="shared" si="80"/>
        <v>#REF!</v>
      </c>
      <c r="GOF22" s="139" t="e">
        <f t="shared" si="80"/>
        <v>#REF!</v>
      </c>
      <c r="GOG22" s="139" t="e">
        <f t="shared" si="80"/>
        <v>#REF!</v>
      </c>
      <c r="GOH22" s="139" t="e">
        <f t="shared" si="80"/>
        <v>#REF!</v>
      </c>
      <c r="GOI22" s="139" t="e">
        <f t="shared" si="80"/>
        <v>#REF!</v>
      </c>
      <c r="GOJ22" s="139" t="e">
        <f t="shared" si="80"/>
        <v>#REF!</v>
      </c>
      <c r="GOK22" s="139" t="e">
        <f t="shared" si="80"/>
        <v>#REF!</v>
      </c>
      <c r="GOL22" s="139" t="e">
        <f t="shared" si="80"/>
        <v>#REF!</v>
      </c>
      <c r="GOM22" s="139" t="e">
        <f t="shared" si="80"/>
        <v>#REF!</v>
      </c>
      <c r="GON22" s="139" t="e">
        <f t="shared" si="80"/>
        <v>#REF!</v>
      </c>
      <c r="GOO22" s="139" t="e">
        <f t="shared" si="80"/>
        <v>#REF!</v>
      </c>
      <c r="GOP22" s="139" t="e">
        <f t="shared" si="80"/>
        <v>#REF!</v>
      </c>
      <c r="GOQ22" s="139" t="e">
        <f t="shared" si="80"/>
        <v>#REF!</v>
      </c>
      <c r="GOR22" s="139" t="e">
        <f t="shared" si="80"/>
        <v>#REF!</v>
      </c>
      <c r="GOS22" s="139" t="e">
        <f t="shared" ref="GOS22:GRD22" si="81">GOY22</f>
        <v>#REF!</v>
      </c>
      <c r="GOT22" s="139" t="e">
        <f t="shared" si="81"/>
        <v>#REF!</v>
      </c>
      <c r="GOU22" s="139" t="e">
        <f t="shared" si="81"/>
        <v>#REF!</v>
      </c>
      <c r="GOV22" s="139" t="e">
        <f t="shared" si="81"/>
        <v>#REF!</v>
      </c>
      <c r="GOW22" s="139" t="e">
        <f t="shared" si="81"/>
        <v>#REF!</v>
      </c>
      <c r="GOX22" s="139" t="e">
        <f t="shared" si="81"/>
        <v>#REF!</v>
      </c>
      <c r="GOY22" s="139" t="e">
        <f t="shared" si="81"/>
        <v>#REF!</v>
      </c>
      <c r="GOZ22" s="139" t="e">
        <f t="shared" si="81"/>
        <v>#REF!</v>
      </c>
      <c r="GPA22" s="139" t="e">
        <f t="shared" si="81"/>
        <v>#REF!</v>
      </c>
      <c r="GPB22" s="139" t="e">
        <f t="shared" si="81"/>
        <v>#REF!</v>
      </c>
      <c r="GPC22" s="139" t="e">
        <f t="shared" si="81"/>
        <v>#REF!</v>
      </c>
      <c r="GPD22" s="139" t="e">
        <f t="shared" si="81"/>
        <v>#REF!</v>
      </c>
      <c r="GPE22" s="139" t="e">
        <f t="shared" si="81"/>
        <v>#REF!</v>
      </c>
      <c r="GPF22" s="139" t="e">
        <f t="shared" si="81"/>
        <v>#REF!</v>
      </c>
      <c r="GPG22" s="139" t="e">
        <f t="shared" si="81"/>
        <v>#REF!</v>
      </c>
      <c r="GPH22" s="139" t="e">
        <f t="shared" si="81"/>
        <v>#REF!</v>
      </c>
      <c r="GPI22" s="139" t="e">
        <f t="shared" si="81"/>
        <v>#REF!</v>
      </c>
      <c r="GPJ22" s="139" t="e">
        <f t="shared" si="81"/>
        <v>#REF!</v>
      </c>
      <c r="GPK22" s="139" t="e">
        <f t="shared" si="81"/>
        <v>#REF!</v>
      </c>
      <c r="GPL22" s="139" t="e">
        <f t="shared" si="81"/>
        <v>#REF!</v>
      </c>
      <c r="GPM22" s="139" t="e">
        <f t="shared" si="81"/>
        <v>#REF!</v>
      </c>
      <c r="GPN22" s="139" t="e">
        <f t="shared" si="81"/>
        <v>#REF!</v>
      </c>
      <c r="GPO22" s="139" t="e">
        <f t="shared" si="81"/>
        <v>#REF!</v>
      </c>
      <c r="GPP22" s="139" t="e">
        <f t="shared" si="81"/>
        <v>#REF!</v>
      </c>
      <c r="GPQ22" s="139" t="e">
        <f t="shared" si="81"/>
        <v>#REF!</v>
      </c>
      <c r="GPR22" s="139" t="e">
        <f t="shared" si="81"/>
        <v>#REF!</v>
      </c>
      <c r="GPS22" s="139" t="e">
        <f t="shared" si="81"/>
        <v>#REF!</v>
      </c>
      <c r="GPT22" s="139" t="e">
        <f t="shared" si="81"/>
        <v>#REF!</v>
      </c>
      <c r="GPU22" s="139" t="e">
        <f t="shared" si="81"/>
        <v>#REF!</v>
      </c>
      <c r="GPV22" s="139" t="e">
        <f t="shared" si="81"/>
        <v>#REF!</v>
      </c>
      <c r="GPW22" s="139" t="e">
        <f t="shared" si="81"/>
        <v>#REF!</v>
      </c>
      <c r="GPX22" s="139" t="e">
        <f t="shared" si="81"/>
        <v>#REF!</v>
      </c>
      <c r="GPY22" s="139" t="e">
        <f t="shared" si="81"/>
        <v>#REF!</v>
      </c>
      <c r="GPZ22" s="139" t="e">
        <f t="shared" si="81"/>
        <v>#REF!</v>
      </c>
      <c r="GQA22" s="139" t="e">
        <f t="shared" si="81"/>
        <v>#REF!</v>
      </c>
      <c r="GQB22" s="139" t="e">
        <f t="shared" si="81"/>
        <v>#REF!</v>
      </c>
      <c r="GQC22" s="139" t="e">
        <f t="shared" si="81"/>
        <v>#REF!</v>
      </c>
      <c r="GQD22" s="139" t="e">
        <f t="shared" si="81"/>
        <v>#REF!</v>
      </c>
      <c r="GQE22" s="139" t="e">
        <f t="shared" si="81"/>
        <v>#REF!</v>
      </c>
      <c r="GQF22" s="139" t="e">
        <f t="shared" si="81"/>
        <v>#REF!</v>
      </c>
      <c r="GQG22" s="139" t="e">
        <f t="shared" si="81"/>
        <v>#REF!</v>
      </c>
      <c r="GQH22" s="139" t="e">
        <f t="shared" si="81"/>
        <v>#REF!</v>
      </c>
      <c r="GQI22" s="139" t="e">
        <f t="shared" si="81"/>
        <v>#REF!</v>
      </c>
      <c r="GQJ22" s="139" t="e">
        <f t="shared" si="81"/>
        <v>#REF!</v>
      </c>
      <c r="GQK22" s="139" t="e">
        <f t="shared" si="81"/>
        <v>#REF!</v>
      </c>
      <c r="GQL22" s="139" t="e">
        <f t="shared" si="81"/>
        <v>#REF!</v>
      </c>
      <c r="GQM22" s="139" t="e">
        <f t="shared" si="81"/>
        <v>#REF!</v>
      </c>
      <c r="GQN22" s="139" t="e">
        <f t="shared" si="81"/>
        <v>#REF!</v>
      </c>
      <c r="GQO22" s="139" t="e">
        <f t="shared" si="81"/>
        <v>#REF!</v>
      </c>
      <c r="GQP22" s="139" t="e">
        <f t="shared" si="81"/>
        <v>#REF!</v>
      </c>
      <c r="GQQ22" s="139" t="e">
        <f t="shared" si="81"/>
        <v>#REF!</v>
      </c>
      <c r="GQR22" s="139" t="e">
        <f t="shared" si="81"/>
        <v>#REF!</v>
      </c>
      <c r="GQS22" s="139" t="e">
        <f t="shared" si="81"/>
        <v>#REF!</v>
      </c>
      <c r="GQT22" s="139" t="e">
        <f t="shared" si="81"/>
        <v>#REF!</v>
      </c>
      <c r="GQU22" s="139" t="e">
        <f t="shared" si="81"/>
        <v>#REF!</v>
      </c>
      <c r="GQV22" s="139" t="e">
        <f t="shared" si="81"/>
        <v>#REF!</v>
      </c>
      <c r="GQW22" s="139" t="e">
        <f t="shared" si="81"/>
        <v>#REF!</v>
      </c>
      <c r="GQX22" s="139" t="e">
        <f t="shared" si="81"/>
        <v>#REF!</v>
      </c>
      <c r="GQY22" s="139" t="e">
        <f t="shared" si="81"/>
        <v>#REF!</v>
      </c>
      <c r="GQZ22" s="139" t="e">
        <f t="shared" si="81"/>
        <v>#REF!</v>
      </c>
      <c r="GRA22" s="139" t="e">
        <f t="shared" si="81"/>
        <v>#REF!</v>
      </c>
      <c r="GRB22" s="139" t="e">
        <f t="shared" si="81"/>
        <v>#REF!</v>
      </c>
      <c r="GRC22" s="139" t="e">
        <f t="shared" si="81"/>
        <v>#REF!</v>
      </c>
      <c r="GRD22" s="139" t="e">
        <f t="shared" si="81"/>
        <v>#REF!</v>
      </c>
      <c r="GRE22" s="139" t="e">
        <f t="shared" ref="GRE22:GTP22" si="82">GRK22</f>
        <v>#REF!</v>
      </c>
      <c r="GRF22" s="139" t="e">
        <f t="shared" si="82"/>
        <v>#REF!</v>
      </c>
      <c r="GRG22" s="139" t="e">
        <f t="shared" si="82"/>
        <v>#REF!</v>
      </c>
      <c r="GRH22" s="139" t="e">
        <f t="shared" si="82"/>
        <v>#REF!</v>
      </c>
      <c r="GRI22" s="139" t="e">
        <f t="shared" si="82"/>
        <v>#REF!</v>
      </c>
      <c r="GRJ22" s="139" t="e">
        <f t="shared" si="82"/>
        <v>#REF!</v>
      </c>
      <c r="GRK22" s="139" t="e">
        <f t="shared" si="82"/>
        <v>#REF!</v>
      </c>
      <c r="GRL22" s="139" t="e">
        <f t="shared" si="82"/>
        <v>#REF!</v>
      </c>
      <c r="GRM22" s="139" t="e">
        <f t="shared" si="82"/>
        <v>#REF!</v>
      </c>
      <c r="GRN22" s="139" t="e">
        <f t="shared" si="82"/>
        <v>#REF!</v>
      </c>
      <c r="GRO22" s="139" t="e">
        <f t="shared" si="82"/>
        <v>#REF!</v>
      </c>
      <c r="GRP22" s="139" t="e">
        <f t="shared" si="82"/>
        <v>#REF!</v>
      </c>
      <c r="GRQ22" s="139" t="e">
        <f t="shared" si="82"/>
        <v>#REF!</v>
      </c>
      <c r="GRR22" s="139" t="e">
        <f t="shared" si="82"/>
        <v>#REF!</v>
      </c>
      <c r="GRS22" s="139" t="e">
        <f t="shared" si="82"/>
        <v>#REF!</v>
      </c>
      <c r="GRT22" s="139" t="e">
        <f t="shared" si="82"/>
        <v>#REF!</v>
      </c>
      <c r="GRU22" s="139" t="e">
        <f t="shared" si="82"/>
        <v>#REF!</v>
      </c>
      <c r="GRV22" s="139" t="e">
        <f t="shared" si="82"/>
        <v>#REF!</v>
      </c>
      <c r="GRW22" s="139" t="e">
        <f t="shared" si="82"/>
        <v>#REF!</v>
      </c>
      <c r="GRX22" s="139" t="e">
        <f t="shared" si="82"/>
        <v>#REF!</v>
      </c>
      <c r="GRY22" s="139" t="e">
        <f t="shared" si="82"/>
        <v>#REF!</v>
      </c>
      <c r="GRZ22" s="139" t="e">
        <f t="shared" si="82"/>
        <v>#REF!</v>
      </c>
      <c r="GSA22" s="139" t="e">
        <f t="shared" si="82"/>
        <v>#REF!</v>
      </c>
      <c r="GSB22" s="139" t="e">
        <f t="shared" si="82"/>
        <v>#REF!</v>
      </c>
      <c r="GSC22" s="139" t="e">
        <f t="shared" si="82"/>
        <v>#REF!</v>
      </c>
      <c r="GSD22" s="139" t="e">
        <f t="shared" si="82"/>
        <v>#REF!</v>
      </c>
      <c r="GSE22" s="139" t="e">
        <f t="shared" si="82"/>
        <v>#REF!</v>
      </c>
      <c r="GSF22" s="139" t="e">
        <f t="shared" si="82"/>
        <v>#REF!</v>
      </c>
      <c r="GSG22" s="139" t="e">
        <f t="shared" si="82"/>
        <v>#REF!</v>
      </c>
      <c r="GSH22" s="139" t="e">
        <f t="shared" si="82"/>
        <v>#REF!</v>
      </c>
      <c r="GSI22" s="139" t="e">
        <f t="shared" si="82"/>
        <v>#REF!</v>
      </c>
      <c r="GSJ22" s="139" t="e">
        <f t="shared" si="82"/>
        <v>#REF!</v>
      </c>
      <c r="GSK22" s="139" t="e">
        <f t="shared" si="82"/>
        <v>#REF!</v>
      </c>
      <c r="GSL22" s="139" t="e">
        <f t="shared" si="82"/>
        <v>#REF!</v>
      </c>
      <c r="GSM22" s="139" t="e">
        <f t="shared" si="82"/>
        <v>#REF!</v>
      </c>
      <c r="GSN22" s="139" t="e">
        <f t="shared" si="82"/>
        <v>#REF!</v>
      </c>
      <c r="GSO22" s="139" t="e">
        <f t="shared" si="82"/>
        <v>#REF!</v>
      </c>
      <c r="GSP22" s="139" t="e">
        <f t="shared" si="82"/>
        <v>#REF!</v>
      </c>
      <c r="GSQ22" s="139" t="e">
        <f t="shared" si="82"/>
        <v>#REF!</v>
      </c>
      <c r="GSR22" s="139" t="e">
        <f t="shared" si="82"/>
        <v>#REF!</v>
      </c>
      <c r="GSS22" s="139" t="e">
        <f t="shared" si="82"/>
        <v>#REF!</v>
      </c>
      <c r="GST22" s="139" t="e">
        <f t="shared" si="82"/>
        <v>#REF!</v>
      </c>
      <c r="GSU22" s="139" t="e">
        <f t="shared" si="82"/>
        <v>#REF!</v>
      </c>
      <c r="GSV22" s="139" t="e">
        <f t="shared" si="82"/>
        <v>#REF!</v>
      </c>
      <c r="GSW22" s="139" t="e">
        <f t="shared" si="82"/>
        <v>#REF!</v>
      </c>
      <c r="GSX22" s="139" t="e">
        <f t="shared" si="82"/>
        <v>#REF!</v>
      </c>
      <c r="GSY22" s="139" t="e">
        <f t="shared" si="82"/>
        <v>#REF!</v>
      </c>
      <c r="GSZ22" s="139" t="e">
        <f t="shared" si="82"/>
        <v>#REF!</v>
      </c>
      <c r="GTA22" s="139" t="e">
        <f t="shared" si="82"/>
        <v>#REF!</v>
      </c>
      <c r="GTB22" s="139" t="e">
        <f t="shared" si="82"/>
        <v>#REF!</v>
      </c>
      <c r="GTC22" s="139" t="e">
        <f t="shared" si="82"/>
        <v>#REF!</v>
      </c>
      <c r="GTD22" s="139" t="e">
        <f t="shared" si="82"/>
        <v>#REF!</v>
      </c>
      <c r="GTE22" s="139" t="e">
        <f t="shared" si="82"/>
        <v>#REF!</v>
      </c>
      <c r="GTF22" s="139" t="e">
        <f t="shared" si="82"/>
        <v>#REF!</v>
      </c>
      <c r="GTG22" s="139" t="e">
        <f t="shared" si="82"/>
        <v>#REF!</v>
      </c>
      <c r="GTH22" s="139" t="e">
        <f t="shared" si="82"/>
        <v>#REF!</v>
      </c>
      <c r="GTI22" s="139" t="e">
        <f t="shared" si="82"/>
        <v>#REF!</v>
      </c>
      <c r="GTJ22" s="139" t="e">
        <f t="shared" si="82"/>
        <v>#REF!</v>
      </c>
      <c r="GTK22" s="139" t="e">
        <f t="shared" si="82"/>
        <v>#REF!</v>
      </c>
      <c r="GTL22" s="139" t="e">
        <f t="shared" si="82"/>
        <v>#REF!</v>
      </c>
      <c r="GTM22" s="139" t="e">
        <f t="shared" si="82"/>
        <v>#REF!</v>
      </c>
      <c r="GTN22" s="139" t="e">
        <f t="shared" si="82"/>
        <v>#REF!</v>
      </c>
      <c r="GTO22" s="139" t="e">
        <f t="shared" si="82"/>
        <v>#REF!</v>
      </c>
      <c r="GTP22" s="139" t="e">
        <f t="shared" si="82"/>
        <v>#REF!</v>
      </c>
      <c r="GTQ22" s="139" t="e">
        <f t="shared" ref="GTQ22:GWB22" si="83">GTW22</f>
        <v>#REF!</v>
      </c>
      <c r="GTR22" s="139" t="e">
        <f t="shared" si="83"/>
        <v>#REF!</v>
      </c>
      <c r="GTS22" s="139" t="e">
        <f t="shared" si="83"/>
        <v>#REF!</v>
      </c>
      <c r="GTT22" s="139" t="e">
        <f t="shared" si="83"/>
        <v>#REF!</v>
      </c>
      <c r="GTU22" s="139" t="e">
        <f t="shared" si="83"/>
        <v>#REF!</v>
      </c>
      <c r="GTV22" s="139" t="e">
        <f t="shared" si="83"/>
        <v>#REF!</v>
      </c>
      <c r="GTW22" s="139" t="e">
        <f t="shared" si="83"/>
        <v>#REF!</v>
      </c>
      <c r="GTX22" s="139" t="e">
        <f t="shared" si="83"/>
        <v>#REF!</v>
      </c>
      <c r="GTY22" s="139" t="e">
        <f t="shared" si="83"/>
        <v>#REF!</v>
      </c>
      <c r="GTZ22" s="139" t="e">
        <f t="shared" si="83"/>
        <v>#REF!</v>
      </c>
      <c r="GUA22" s="139" t="e">
        <f t="shared" si="83"/>
        <v>#REF!</v>
      </c>
      <c r="GUB22" s="139" t="e">
        <f t="shared" si="83"/>
        <v>#REF!</v>
      </c>
      <c r="GUC22" s="139" t="e">
        <f t="shared" si="83"/>
        <v>#REF!</v>
      </c>
      <c r="GUD22" s="139" t="e">
        <f t="shared" si="83"/>
        <v>#REF!</v>
      </c>
      <c r="GUE22" s="139" t="e">
        <f t="shared" si="83"/>
        <v>#REF!</v>
      </c>
      <c r="GUF22" s="139" t="e">
        <f t="shared" si="83"/>
        <v>#REF!</v>
      </c>
      <c r="GUG22" s="139" t="e">
        <f t="shared" si="83"/>
        <v>#REF!</v>
      </c>
      <c r="GUH22" s="139" t="e">
        <f t="shared" si="83"/>
        <v>#REF!</v>
      </c>
      <c r="GUI22" s="139" t="e">
        <f t="shared" si="83"/>
        <v>#REF!</v>
      </c>
      <c r="GUJ22" s="139" t="e">
        <f t="shared" si="83"/>
        <v>#REF!</v>
      </c>
      <c r="GUK22" s="139" t="e">
        <f t="shared" si="83"/>
        <v>#REF!</v>
      </c>
      <c r="GUL22" s="139" t="e">
        <f t="shared" si="83"/>
        <v>#REF!</v>
      </c>
      <c r="GUM22" s="139" t="e">
        <f t="shared" si="83"/>
        <v>#REF!</v>
      </c>
      <c r="GUN22" s="139" t="e">
        <f t="shared" si="83"/>
        <v>#REF!</v>
      </c>
      <c r="GUO22" s="139" t="e">
        <f t="shared" si="83"/>
        <v>#REF!</v>
      </c>
      <c r="GUP22" s="139" t="e">
        <f t="shared" si="83"/>
        <v>#REF!</v>
      </c>
      <c r="GUQ22" s="139" t="e">
        <f t="shared" si="83"/>
        <v>#REF!</v>
      </c>
      <c r="GUR22" s="139" t="e">
        <f t="shared" si="83"/>
        <v>#REF!</v>
      </c>
      <c r="GUS22" s="139" t="e">
        <f t="shared" si="83"/>
        <v>#REF!</v>
      </c>
      <c r="GUT22" s="139" t="e">
        <f t="shared" si="83"/>
        <v>#REF!</v>
      </c>
      <c r="GUU22" s="139" t="e">
        <f t="shared" si="83"/>
        <v>#REF!</v>
      </c>
      <c r="GUV22" s="139" t="e">
        <f t="shared" si="83"/>
        <v>#REF!</v>
      </c>
      <c r="GUW22" s="139" t="e">
        <f t="shared" si="83"/>
        <v>#REF!</v>
      </c>
      <c r="GUX22" s="139" t="e">
        <f t="shared" si="83"/>
        <v>#REF!</v>
      </c>
      <c r="GUY22" s="139" t="e">
        <f t="shared" si="83"/>
        <v>#REF!</v>
      </c>
      <c r="GUZ22" s="139" t="e">
        <f t="shared" si="83"/>
        <v>#REF!</v>
      </c>
      <c r="GVA22" s="139" t="e">
        <f t="shared" si="83"/>
        <v>#REF!</v>
      </c>
      <c r="GVB22" s="139" t="e">
        <f t="shared" si="83"/>
        <v>#REF!</v>
      </c>
      <c r="GVC22" s="139" t="e">
        <f t="shared" si="83"/>
        <v>#REF!</v>
      </c>
      <c r="GVD22" s="139" t="e">
        <f t="shared" si="83"/>
        <v>#REF!</v>
      </c>
      <c r="GVE22" s="139" t="e">
        <f t="shared" si="83"/>
        <v>#REF!</v>
      </c>
      <c r="GVF22" s="139" t="e">
        <f t="shared" si="83"/>
        <v>#REF!</v>
      </c>
      <c r="GVG22" s="139" t="e">
        <f t="shared" si="83"/>
        <v>#REF!</v>
      </c>
      <c r="GVH22" s="139" t="e">
        <f t="shared" si="83"/>
        <v>#REF!</v>
      </c>
      <c r="GVI22" s="139" t="e">
        <f t="shared" si="83"/>
        <v>#REF!</v>
      </c>
      <c r="GVJ22" s="139" t="e">
        <f t="shared" si="83"/>
        <v>#REF!</v>
      </c>
      <c r="GVK22" s="139" t="e">
        <f t="shared" si="83"/>
        <v>#REF!</v>
      </c>
      <c r="GVL22" s="139" t="e">
        <f t="shared" si="83"/>
        <v>#REF!</v>
      </c>
      <c r="GVM22" s="139" t="e">
        <f t="shared" si="83"/>
        <v>#REF!</v>
      </c>
      <c r="GVN22" s="139" t="e">
        <f t="shared" si="83"/>
        <v>#REF!</v>
      </c>
      <c r="GVO22" s="139" t="e">
        <f t="shared" si="83"/>
        <v>#REF!</v>
      </c>
      <c r="GVP22" s="139" t="e">
        <f t="shared" si="83"/>
        <v>#REF!</v>
      </c>
      <c r="GVQ22" s="139" t="e">
        <f t="shared" si="83"/>
        <v>#REF!</v>
      </c>
      <c r="GVR22" s="139" t="e">
        <f t="shared" si="83"/>
        <v>#REF!</v>
      </c>
      <c r="GVS22" s="139" t="e">
        <f t="shared" si="83"/>
        <v>#REF!</v>
      </c>
      <c r="GVT22" s="139" t="e">
        <f t="shared" si="83"/>
        <v>#REF!</v>
      </c>
      <c r="GVU22" s="139" t="e">
        <f t="shared" si="83"/>
        <v>#REF!</v>
      </c>
      <c r="GVV22" s="139" t="e">
        <f t="shared" si="83"/>
        <v>#REF!</v>
      </c>
      <c r="GVW22" s="139" t="e">
        <f t="shared" si="83"/>
        <v>#REF!</v>
      </c>
      <c r="GVX22" s="139" t="e">
        <f t="shared" si="83"/>
        <v>#REF!</v>
      </c>
      <c r="GVY22" s="139" t="e">
        <f t="shared" si="83"/>
        <v>#REF!</v>
      </c>
      <c r="GVZ22" s="139" t="e">
        <f t="shared" si="83"/>
        <v>#REF!</v>
      </c>
      <c r="GWA22" s="139" t="e">
        <f t="shared" si="83"/>
        <v>#REF!</v>
      </c>
      <c r="GWB22" s="139" t="e">
        <f t="shared" si="83"/>
        <v>#REF!</v>
      </c>
      <c r="GWC22" s="139" t="e">
        <f t="shared" ref="GWC22:GYN22" si="84">GWI22</f>
        <v>#REF!</v>
      </c>
      <c r="GWD22" s="139" t="e">
        <f t="shared" si="84"/>
        <v>#REF!</v>
      </c>
      <c r="GWE22" s="139" t="e">
        <f t="shared" si="84"/>
        <v>#REF!</v>
      </c>
      <c r="GWF22" s="139" t="e">
        <f t="shared" si="84"/>
        <v>#REF!</v>
      </c>
      <c r="GWG22" s="139" t="e">
        <f t="shared" si="84"/>
        <v>#REF!</v>
      </c>
      <c r="GWH22" s="139" t="e">
        <f t="shared" si="84"/>
        <v>#REF!</v>
      </c>
      <c r="GWI22" s="139" t="e">
        <f t="shared" si="84"/>
        <v>#REF!</v>
      </c>
      <c r="GWJ22" s="139" t="e">
        <f t="shared" si="84"/>
        <v>#REF!</v>
      </c>
      <c r="GWK22" s="139" t="e">
        <f t="shared" si="84"/>
        <v>#REF!</v>
      </c>
      <c r="GWL22" s="139" t="e">
        <f t="shared" si="84"/>
        <v>#REF!</v>
      </c>
      <c r="GWM22" s="139" t="e">
        <f t="shared" si="84"/>
        <v>#REF!</v>
      </c>
      <c r="GWN22" s="139" t="e">
        <f t="shared" si="84"/>
        <v>#REF!</v>
      </c>
      <c r="GWO22" s="139" t="e">
        <f t="shared" si="84"/>
        <v>#REF!</v>
      </c>
      <c r="GWP22" s="139" t="e">
        <f t="shared" si="84"/>
        <v>#REF!</v>
      </c>
      <c r="GWQ22" s="139" t="e">
        <f t="shared" si="84"/>
        <v>#REF!</v>
      </c>
      <c r="GWR22" s="139" t="e">
        <f t="shared" si="84"/>
        <v>#REF!</v>
      </c>
      <c r="GWS22" s="139" t="e">
        <f t="shared" si="84"/>
        <v>#REF!</v>
      </c>
      <c r="GWT22" s="139" t="e">
        <f t="shared" si="84"/>
        <v>#REF!</v>
      </c>
      <c r="GWU22" s="139" t="e">
        <f t="shared" si="84"/>
        <v>#REF!</v>
      </c>
      <c r="GWV22" s="139" t="e">
        <f t="shared" si="84"/>
        <v>#REF!</v>
      </c>
      <c r="GWW22" s="139" t="e">
        <f t="shared" si="84"/>
        <v>#REF!</v>
      </c>
      <c r="GWX22" s="139" t="e">
        <f t="shared" si="84"/>
        <v>#REF!</v>
      </c>
      <c r="GWY22" s="139" t="e">
        <f t="shared" si="84"/>
        <v>#REF!</v>
      </c>
      <c r="GWZ22" s="139" t="e">
        <f t="shared" si="84"/>
        <v>#REF!</v>
      </c>
      <c r="GXA22" s="139" t="e">
        <f t="shared" si="84"/>
        <v>#REF!</v>
      </c>
      <c r="GXB22" s="139" t="e">
        <f t="shared" si="84"/>
        <v>#REF!</v>
      </c>
      <c r="GXC22" s="139" t="e">
        <f t="shared" si="84"/>
        <v>#REF!</v>
      </c>
      <c r="GXD22" s="139" t="e">
        <f t="shared" si="84"/>
        <v>#REF!</v>
      </c>
      <c r="GXE22" s="139" t="e">
        <f t="shared" si="84"/>
        <v>#REF!</v>
      </c>
      <c r="GXF22" s="139" t="e">
        <f t="shared" si="84"/>
        <v>#REF!</v>
      </c>
      <c r="GXG22" s="139" t="e">
        <f t="shared" si="84"/>
        <v>#REF!</v>
      </c>
      <c r="GXH22" s="139" t="e">
        <f t="shared" si="84"/>
        <v>#REF!</v>
      </c>
      <c r="GXI22" s="139" t="e">
        <f t="shared" si="84"/>
        <v>#REF!</v>
      </c>
      <c r="GXJ22" s="139" t="e">
        <f t="shared" si="84"/>
        <v>#REF!</v>
      </c>
      <c r="GXK22" s="139" t="e">
        <f t="shared" si="84"/>
        <v>#REF!</v>
      </c>
      <c r="GXL22" s="139" t="e">
        <f t="shared" si="84"/>
        <v>#REF!</v>
      </c>
      <c r="GXM22" s="139" t="e">
        <f t="shared" si="84"/>
        <v>#REF!</v>
      </c>
      <c r="GXN22" s="139" t="e">
        <f t="shared" si="84"/>
        <v>#REF!</v>
      </c>
      <c r="GXO22" s="139" t="e">
        <f t="shared" si="84"/>
        <v>#REF!</v>
      </c>
      <c r="GXP22" s="139" t="e">
        <f t="shared" si="84"/>
        <v>#REF!</v>
      </c>
      <c r="GXQ22" s="139" t="e">
        <f t="shared" si="84"/>
        <v>#REF!</v>
      </c>
      <c r="GXR22" s="139" t="e">
        <f t="shared" si="84"/>
        <v>#REF!</v>
      </c>
      <c r="GXS22" s="139" t="e">
        <f t="shared" si="84"/>
        <v>#REF!</v>
      </c>
      <c r="GXT22" s="139" t="e">
        <f t="shared" si="84"/>
        <v>#REF!</v>
      </c>
      <c r="GXU22" s="139" t="e">
        <f t="shared" si="84"/>
        <v>#REF!</v>
      </c>
      <c r="GXV22" s="139" t="e">
        <f t="shared" si="84"/>
        <v>#REF!</v>
      </c>
      <c r="GXW22" s="139" t="e">
        <f t="shared" si="84"/>
        <v>#REF!</v>
      </c>
      <c r="GXX22" s="139" t="e">
        <f t="shared" si="84"/>
        <v>#REF!</v>
      </c>
      <c r="GXY22" s="139" t="e">
        <f t="shared" si="84"/>
        <v>#REF!</v>
      </c>
      <c r="GXZ22" s="139" t="e">
        <f t="shared" si="84"/>
        <v>#REF!</v>
      </c>
      <c r="GYA22" s="139" t="e">
        <f t="shared" si="84"/>
        <v>#REF!</v>
      </c>
      <c r="GYB22" s="139" t="e">
        <f t="shared" si="84"/>
        <v>#REF!</v>
      </c>
      <c r="GYC22" s="139" t="e">
        <f t="shared" si="84"/>
        <v>#REF!</v>
      </c>
      <c r="GYD22" s="139" t="e">
        <f t="shared" si="84"/>
        <v>#REF!</v>
      </c>
      <c r="GYE22" s="139" t="e">
        <f t="shared" si="84"/>
        <v>#REF!</v>
      </c>
      <c r="GYF22" s="139" t="e">
        <f t="shared" si="84"/>
        <v>#REF!</v>
      </c>
      <c r="GYG22" s="139" t="e">
        <f t="shared" si="84"/>
        <v>#REF!</v>
      </c>
      <c r="GYH22" s="139" t="e">
        <f t="shared" si="84"/>
        <v>#REF!</v>
      </c>
      <c r="GYI22" s="139" t="e">
        <f t="shared" si="84"/>
        <v>#REF!</v>
      </c>
      <c r="GYJ22" s="139" t="e">
        <f t="shared" si="84"/>
        <v>#REF!</v>
      </c>
      <c r="GYK22" s="139" t="e">
        <f t="shared" si="84"/>
        <v>#REF!</v>
      </c>
      <c r="GYL22" s="139" t="e">
        <f t="shared" si="84"/>
        <v>#REF!</v>
      </c>
      <c r="GYM22" s="139" t="e">
        <f t="shared" si="84"/>
        <v>#REF!</v>
      </c>
      <c r="GYN22" s="139" t="e">
        <f t="shared" si="84"/>
        <v>#REF!</v>
      </c>
      <c r="GYO22" s="139" t="e">
        <f t="shared" ref="GYO22:HAZ22" si="85">GYU22</f>
        <v>#REF!</v>
      </c>
      <c r="GYP22" s="139" t="e">
        <f t="shared" si="85"/>
        <v>#REF!</v>
      </c>
      <c r="GYQ22" s="139" t="e">
        <f t="shared" si="85"/>
        <v>#REF!</v>
      </c>
      <c r="GYR22" s="139" t="e">
        <f t="shared" si="85"/>
        <v>#REF!</v>
      </c>
      <c r="GYS22" s="139" t="e">
        <f t="shared" si="85"/>
        <v>#REF!</v>
      </c>
      <c r="GYT22" s="139" t="e">
        <f t="shared" si="85"/>
        <v>#REF!</v>
      </c>
      <c r="GYU22" s="139" t="e">
        <f t="shared" si="85"/>
        <v>#REF!</v>
      </c>
      <c r="GYV22" s="139" t="e">
        <f t="shared" si="85"/>
        <v>#REF!</v>
      </c>
      <c r="GYW22" s="139" t="e">
        <f t="shared" si="85"/>
        <v>#REF!</v>
      </c>
      <c r="GYX22" s="139" t="e">
        <f t="shared" si="85"/>
        <v>#REF!</v>
      </c>
      <c r="GYY22" s="139" t="e">
        <f t="shared" si="85"/>
        <v>#REF!</v>
      </c>
      <c r="GYZ22" s="139" t="e">
        <f t="shared" si="85"/>
        <v>#REF!</v>
      </c>
      <c r="GZA22" s="139" t="e">
        <f t="shared" si="85"/>
        <v>#REF!</v>
      </c>
      <c r="GZB22" s="139" t="e">
        <f t="shared" si="85"/>
        <v>#REF!</v>
      </c>
      <c r="GZC22" s="139" t="e">
        <f t="shared" si="85"/>
        <v>#REF!</v>
      </c>
      <c r="GZD22" s="139" t="e">
        <f t="shared" si="85"/>
        <v>#REF!</v>
      </c>
      <c r="GZE22" s="139" t="e">
        <f t="shared" si="85"/>
        <v>#REF!</v>
      </c>
      <c r="GZF22" s="139" t="e">
        <f t="shared" si="85"/>
        <v>#REF!</v>
      </c>
      <c r="GZG22" s="139" t="e">
        <f t="shared" si="85"/>
        <v>#REF!</v>
      </c>
      <c r="GZH22" s="139" t="e">
        <f t="shared" si="85"/>
        <v>#REF!</v>
      </c>
      <c r="GZI22" s="139" t="e">
        <f t="shared" si="85"/>
        <v>#REF!</v>
      </c>
      <c r="GZJ22" s="139" t="e">
        <f t="shared" si="85"/>
        <v>#REF!</v>
      </c>
      <c r="GZK22" s="139" t="e">
        <f t="shared" si="85"/>
        <v>#REF!</v>
      </c>
      <c r="GZL22" s="139" t="e">
        <f t="shared" si="85"/>
        <v>#REF!</v>
      </c>
      <c r="GZM22" s="139" t="e">
        <f t="shared" si="85"/>
        <v>#REF!</v>
      </c>
      <c r="GZN22" s="139" t="e">
        <f t="shared" si="85"/>
        <v>#REF!</v>
      </c>
      <c r="GZO22" s="139" t="e">
        <f t="shared" si="85"/>
        <v>#REF!</v>
      </c>
      <c r="GZP22" s="139" t="e">
        <f t="shared" si="85"/>
        <v>#REF!</v>
      </c>
      <c r="GZQ22" s="139" t="e">
        <f t="shared" si="85"/>
        <v>#REF!</v>
      </c>
      <c r="GZR22" s="139" t="e">
        <f t="shared" si="85"/>
        <v>#REF!</v>
      </c>
      <c r="GZS22" s="139" t="e">
        <f t="shared" si="85"/>
        <v>#REF!</v>
      </c>
      <c r="GZT22" s="139" t="e">
        <f t="shared" si="85"/>
        <v>#REF!</v>
      </c>
      <c r="GZU22" s="139" t="e">
        <f t="shared" si="85"/>
        <v>#REF!</v>
      </c>
      <c r="GZV22" s="139" t="e">
        <f t="shared" si="85"/>
        <v>#REF!</v>
      </c>
      <c r="GZW22" s="139" t="e">
        <f t="shared" si="85"/>
        <v>#REF!</v>
      </c>
      <c r="GZX22" s="139" t="e">
        <f t="shared" si="85"/>
        <v>#REF!</v>
      </c>
      <c r="GZY22" s="139" t="e">
        <f t="shared" si="85"/>
        <v>#REF!</v>
      </c>
      <c r="GZZ22" s="139" t="e">
        <f t="shared" si="85"/>
        <v>#REF!</v>
      </c>
      <c r="HAA22" s="139" t="e">
        <f t="shared" si="85"/>
        <v>#REF!</v>
      </c>
      <c r="HAB22" s="139" t="e">
        <f t="shared" si="85"/>
        <v>#REF!</v>
      </c>
      <c r="HAC22" s="139" t="e">
        <f t="shared" si="85"/>
        <v>#REF!</v>
      </c>
      <c r="HAD22" s="139" t="e">
        <f t="shared" si="85"/>
        <v>#REF!</v>
      </c>
      <c r="HAE22" s="139" t="e">
        <f t="shared" si="85"/>
        <v>#REF!</v>
      </c>
      <c r="HAF22" s="139" t="e">
        <f t="shared" si="85"/>
        <v>#REF!</v>
      </c>
      <c r="HAG22" s="139" t="e">
        <f t="shared" si="85"/>
        <v>#REF!</v>
      </c>
      <c r="HAH22" s="139" t="e">
        <f t="shared" si="85"/>
        <v>#REF!</v>
      </c>
      <c r="HAI22" s="139" t="e">
        <f t="shared" si="85"/>
        <v>#REF!</v>
      </c>
      <c r="HAJ22" s="139" t="e">
        <f t="shared" si="85"/>
        <v>#REF!</v>
      </c>
      <c r="HAK22" s="139" t="e">
        <f t="shared" si="85"/>
        <v>#REF!</v>
      </c>
      <c r="HAL22" s="139" t="e">
        <f t="shared" si="85"/>
        <v>#REF!</v>
      </c>
      <c r="HAM22" s="139" t="e">
        <f t="shared" si="85"/>
        <v>#REF!</v>
      </c>
      <c r="HAN22" s="139" t="e">
        <f t="shared" si="85"/>
        <v>#REF!</v>
      </c>
      <c r="HAO22" s="139" t="e">
        <f t="shared" si="85"/>
        <v>#REF!</v>
      </c>
      <c r="HAP22" s="139" t="e">
        <f t="shared" si="85"/>
        <v>#REF!</v>
      </c>
      <c r="HAQ22" s="139" t="e">
        <f t="shared" si="85"/>
        <v>#REF!</v>
      </c>
      <c r="HAR22" s="139" t="e">
        <f t="shared" si="85"/>
        <v>#REF!</v>
      </c>
      <c r="HAS22" s="139" t="e">
        <f t="shared" si="85"/>
        <v>#REF!</v>
      </c>
      <c r="HAT22" s="139" t="e">
        <f t="shared" si="85"/>
        <v>#REF!</v>
      </c>
      <c r="HAU22" s="139" t="e">
        <f t="shared" si="85"/>
        <v>#REF!</v>
      </c>
      <c r="HAV22" s="139" t="e">
        <f t="shared" si="85"/>
        <v>#REF!</v>
      </c>
      <c r="HAW22" s="139" t="e">
        <f t="shared" si="85"/>
        <v>#REF!</v>
      </c>
      <c r="HAX22" s="139" t="e">
        <f t="shared" si="85"/>
        <v>#REF!</v>
      </c>
      <c r="HAY22" s="139" t="e">
        <f t="shared" si="85"/>
        <v>#REF!</v>
      </c>
      <c r="HAZ22" s="139" t="e">
        <f t="shared" si="85"/>
        <v>#REF!</v>
      </c>
      <c r="HBA22" s="139" t="e">
        <f t="shared" ref="HBA22:HDL22" si="86">HBG22</f>
        <v>#REF!</v>
      </c>
      <c r="HBB22" s="139" t="e">
        <f t="shared" si="86"/>
        <v>#REF!</v>
      </c>
      <c r="HBC22" s="139" t="e">
        <f t="shared" si="86"/>
        <v>#REF!</v>
      </c>
      <c r="HBD22" s="139" t="e">
        <f t="shared" si="86"/>
        <v>#REF!</v>
      </c>
      <c r="HBE22" s="139" t="e">
        <f t="shared" si="86"/>
        <v>#REF!</v>
      </c>
      <c r="HBF22" s="139" t="e">
        <f t="shared" si="86"/>
        <v>#REF!</v>
      </c>
      <c r="HBG22" s="139" t="e">
        <f t="shared" si="86"/>
        <v>#REF!</v>
      </c>
      <c r="HBH22" s="139" t="e">
        <f t="shared" si="86"/>
        <v>#REF!</v>
      </c>
      <c r="HBI22" s="139" t="e">
        <f t="shared" si="86"/>
        <v>#REF!</v>
      </c>
      <c r="HBJ22" s="139" t="e">
        <f t="shared" si="86"/>
        <v>#REF!</v>
      </c>
      <c r="HBK22" s="139" t="e">
        <f t="shared" si="86"/>
        <v>#REF!</v>
      </c>
      <c r="HBL22" s="139" t="e">
        <f t="shared" si="86"/>
        <v>#REF!</v>
      </c>
      <c r="HBM22" s="139" t="e">
        <f t="shared" si="86"/>
        <v>#REF!</v>
      </c>
      <c r="HBN22" s="139" t="e">
        <f t="shared" si="86"/>
        <v>#REF!</v>
      </c>
      <c r="HBO22" s="139" t="e">
        <f t="shared" si="86"/>
        <v>#REF!</v>
      </c>
      <c r="HBP22" s="139" t="e">
        <f t="shared" si="86"/>
        <v>#REF!</v>
      </c>
      <c r="HBQ22" s="139" t="e">
        <f t="shared" si="86"/>
        <v>#REF!</v>
      </c>
      <c r="HBR22" s="139" t="e">
        <f t="shared" si="86"/>
        <v>#REF!</v>
      </c>
      <c r="HBS22" s="139" t="e">
        <f t="shared" si="86"/>
        <v>#REF!</v>
      </c>
      <c r="HBT22" s="139" t="e">
        <f t="shared" si="86"/>
        <v>#REF!</v>
      </c>
      <c r="HBU22" s="139" t="e">
        <f t="shared" si="86"/>
        <v>#REF!</v>
      </c>
      <c r="HBV22" s="139" t="e">
        <f t="shared" si="86"/>
        <v>#REF!</v>
      </c>
      <c r="HBW22" s="139" t="e">
        <f t="shared" si="86"/>
        <v>#REF!</v>
      </c>
      <c r="HBX22" s="139" t="e">
        <f t="shared" si="86"/>
        <v>#REF!</v>
      </c>
      <c r="HBY22" s="139" t="e">
        <f t="shared" si="86"/>
        <v>#REF!</v>
      </c>
      <c r="HBZ22" s="139" t="e">
        <f t="shared" si="86"/>
        <v>#REF!</v>
      </c>
      <c r="HCA22" s="139" t="e">
        <f t="shared" si="86"/>
        <v>#REF!</v>
      </c>
      <c r="HCB22" s="139" t="e">
        <f t="shared" si="86"/>
        <v>#REF!</v>
      </c>
      <c r="HCC22" s="139" t="e">
        <f t="shared" si="86"/>
        <v>#REF!</v>
      </c>
      <c r="HCD22" s="139" t="e">
        <f t="shared" si="86"/>
        <v>#REF!</v>
      </c>
      <c r="HCE22" s="139" t="e">
        <f t="shared" si="86"/>
        <v>#REF!</v>
      </c>
      <c r="HCF22" s="139" t="e">
        <f t="shared" si="86"/>
        <v>#REF!</v>
      </c>
      <c r="HCG22" s="139" t="e">
        <f t="shared" si="86"/>
        <v>#REF!</v>
      </c>
      <c r="HCH22" s="139" t="e">
        <f t="shared" si="86"/>
        <v>#REF!</v>
      </c>
      <c r="HCI22" s="139" t="e">
        <f t="shared" si="86"/>
        <v>#REF!</v>
      </c>
      <c r="HCJ22" s="139" t="e">
        <f t="shared" si="86"/>
        <v>#REF!</v>
      </c>
      <c r="HCK22" s="139" t="e">
        <f t="shared" si="86"/>
        <v>#REF!</v>
      </c>
      <c r="HCL22" s="139" t="e">
        <f t="shared" si="86"/>
        <v>#REF!</v>
      </c>
      <c r="HCM22" s="139" t="e">
        <f t="shared" si="86"/>
        <v>#REF!</v>
      </c>
      <c r="HCN22" s="139" t="e">
        <f t="shared" si="86"/>
        <v>#REF!</v>
      </c>
      <c r="HCO22" s="139" t="e">
        <f t="shared" si="86"/>
        <v>#REF!</v>
      </c>
      <c r="HCP22" s="139" t="e">
        <f t="shared" si="86"/>
        <v>#REF!</v>
      </c>
      <c r="HCQ22" s="139" t="e">
        <f t="shared" si="86"/>
        <v>#REF!</v>
      </c>
      <c r="HCR22" s="139" t="e">
        <f t="shared" si="86"/>
        <v>#REF!</v>
      </c>
      <c r="HCS22" s="139" t="e">
        <f t="shared" si="86"/>
        <v>#REF!</v>
      </c>
      <c r="HCT22" s="139" t="e">
        <f t="shared" si="86"/>
        <v>#REF!</v>
      </c>
      <c r="HCU22" s="139" t="e">
        <f t="shared" si="86"/>
        <v>#REF!</v>
      </c>
      <c r="HCV22" s="139" t="e">
        <f t="shared" si="86"/>
        <v>#REF!</v>
      </c>
      <c r="HCW22" s="139" t="e">
        <f t="shared" si="86"/>
        <v>#REF!</v>
      </c>
      <c r="HCX22" s="139" t="e">
        <f t="shared" si="86"/>
        <v>#REF!</v>
      </c>
      <c r="HCY22" s="139" t="e">
        <f t="shared" si="86"/>
        <v>#REF!</v>
      </c>
      <c r="HCZ22" s="139" t="e">
        <f t="shared" si="86"/>
        <v>#REF!</v>
      </c>
      <c r="HDA22" s="139" t="e">
        <f t="shared" si="86"/>
        <v>#REF!</v>
      </c>
      <c r="HDB22" s="139" t="e">
        <f t="shared" si="86"/>
        <v>#REF!</v>
      </c>
      <c r="HDC22" s="139" t="e">
        <f t="shared" si="86"/>
        <v>#REF!</v>
      </c>
      <c r="HDD22" s="139" t="e">
        <f t="shared" si="86"/>
        <v>#REF!</v>
      </c>
      <c r="HDE22" s="139" t="e">
        <f t="shared" si="86"/>
        <v>#REF!</v>
      </c>
      <c r="HDF22" s="139" t="e">
        <f t="shared" si="86"/>
        <v>#REF!</v>
      </c>
      <c r="HDG22" s="139" t="e">
        <f t="shared" si="86"/>
        <v>#REF!</v>
      </c>
      <c r="HDH22" s="139" t="e">
        <f t="shared" si="86"/>
        <v>#REF!</v>
      </c>
      <c r="HDI22" s="139" t="e">
        <f t="shared" si="86"/>
        <v>#REF!</v>
      </c>
      <c r="HDJ22" s="139" t="e">
        <f t="shared" si="86"/>
        <v>#REF!</v>
      </c>
      <c r="HDK22" s="139" t="e">
        <f t="shared" si="86"/>
        <v>#REF!</v>
      </c>
      <c r="HDL22" s="139" t="e">
        <f t="shared" si="86"/>
        <v>#REF!</v>
      </c>
      <c r="HDM22" s="139" t="e">
        <f t="shared" ref="HDM22:HFX22" si="87">HDS22</f>
        <v>#REF!</v>
      </c>
      <c r="HDN22" s="139" t="e">
        <f t="shared" si="87"/>
        <v>#REF!</v>
      </c>
      <c r="HDO22" s="139" t="e">
        <f t="shared" si="87"/>
        <v>#REF!</v>
      </c>
      <c r="HDP22" s="139" t="e">
        <f t="shared" si="87"/>
        <v>#REF!</v>
      </c>
      <c r="HDQ22" s="139" t="e">
        <f t="shared" si="87"/>
        <v>#REF!</v>
      </c>
      <c r="HDR22" s="139" t="e">
        <f t="shared" si="87"/>
        <v>#REF!</v>
      </c>
      <c r="HDS22" s="139" t="e">
        <f t="shared" si="87"/>
        <v>#REF!</v>
      </c>
      <c r="HDT22" s="139" t="e">
        <f t="shared" si="87"/>
        <v>#REF!</v>
      </c>
      <c r="HDU22" s="139" t="e">
        <f t="shared" si="87"/>
        <v>#REF!</v>
      </c>
      <c r="HDV22" s="139" t="e">
        <f t="shared" si="87"/>
        <v>#REF!</v>
      </c>
      <c r="HDW22" s="139" t="e">
        <f t="shared" si="87"/>
        <v>#REF!</v>
      </c>
      <c r="HDX22" s="139" t="e">
        <f t="shared" si="87"/>
        <v>#REF!</v>
      </c>
      <c r="HDY22" s="139" t="e">
        <f t="shared" si="87"/>
        <v>#REF!</v>
      </c>
      <c r="HDZ22" s="139" t="e">
        <f t="shared" si="87"/>
        <v>#REF!</v>
      </c>
      <c r="HEA22" s="139" t="e">
        <f t="shared" si="87"/>
        <v>#REF!</v>
      </c>
      <c r="HEB22" s="139" t="e">
        <f t="shared" si="87"/>
        <v>#REF!</v>
      </c>
      <c r="HEC22" s="139" t="e">
        <f t="shared" si="87"/>
        <v>#REF!</v>
      </c>
      <c r="HED22" s="139" t="e">
        <f t="shared" si="87"/>
        <v>#REF!</v>
      </c>
      <c r="HEE22" s="139" t="e">
        <f t="shared" si="87"/>
        <v>#REF!</v>
      </c>
      <c r="HEF22" s="139" t="e">
        <f t="shared" si="87"/>
        <v>#REF!</v>
      </c>
      <c r="HEG22" s="139" t="e">
        <f t="shared" si="87"/>
        <v>#REF!</v>
      </c>
      <c r="HEH22" s="139" t="e">
        <f t="shared" si="87"/>
        <v>#REF!</v>
      </c>
      <c r="HEI22" s="139" t="e">
        <f t="shared" si="87"/>
        <v>#REF!</v>
      </c>
      <c r="HEJ22" s="139" t="e">
        <f t="shared" si="87"/>
        <v>#REF!</v>
      </c>
      <c r="HEK22" s="139" t="e">
        <f t="shared" si="87"/>
        <v>#REF!</v>
      </c>
      <c r="HEL22" s="139" t="e">
        <f t="shared" si="87"/>
        <v>#REF!</v>
      </c>
      <c r="HEM22" s="139" t="e">
        <f t="shared" si="87"/>
        <v>#REF!</v>
      </c>
      <c r="HEN22" s="139" t="e">
        <f t="shared" si="87"/>
        <v>#REF!</v>
      </c>
      <c r="HEO22" s="139" t="e">
        <f t="shared" si="87"/>
        <v>#REF!</v>
      </c>
      <c r="HEP22" s="139" t="e">
        <f t="shared" si="87"/>
        <v>#REF!</v>
      </c>
      <c r="HEQ22" s="139" t="e">
        <f t="shared" si="87"/>
        <v>#REF!</v>
      </c>
      <c r="HER22" s="139" t="e">
        <f t="shared" si="87"/>
        <v>#REF!</v>
      </c>
      <c r="HES22" s="139" t="e">
        <f t="shared" si="87"/>
        <v>#REF!</v>
      </c>
      <c r="HET22" s="139" t="e">
        <f t="shared" si="87"/>
        <v>#REF!</v>
      </c>
      <c r="HEU22" s="139" t="e">
        <f t="shared" si="87"/>
        <v>#REF!</v>
      </c>
      <c r="HEV22" s="139" t="e">
        <f t="shared" si="87"/>
        <v>#REF!</v>
      </c>
      <c r="HEW22" s="139" t="e">
        <f t="shared" si="87"/>
        <v>#REF!</v>
      </c>
      <c r="HEX22" s="139" t="e">
        <f t="shared" si="87"/>
        <v>#REF!</v>
      </c>
      <c r="HEY22" s="139" t="e">
        <f t="shared" si="87"/>
        <v>#REF!</v>
      </c>
      <c r="HEZ22" s="139" t="e">
        <f t="shared" si="87"/>
        <v>#REF!</v>
      </c>
      <c r="HFA22" s="139" t="e">
        <f t="shared" si="87"/>
        <v>#REF!</v>
      </c>
      <c r="HFB22" s="139" t="e">
        <f t="shared" si="87"/>
        <v>#REF!</v>
      </c>
      <c r="HFC22" s="139" t="e">
        <f t="shared" si="87"/>
        <v>#REF!</v>
      </c>
      <c r="HFD22" s="139" t="e">
        <f t="shared" si="87"/>
        <v>#REF!</v>
      </c>
      <c r="HFE22" s="139" t="e">
        <f t="shared" si="87"/>
        <v>#REF!</v>
      </c>
      <c r="HFF22" s="139" t="e">
        <f t="shared" si="87"/>
        <v>#REF!</v>
      </c>
      <c r="HFG22" s="139" t="e">
        <f t="shared" si="87"/>
        <v>#REF!</v>
      </c>
      <c r="HFH22" s="139" t="e">
        <f t="shared" si="87"/>
        <v>#REF!</v>
      </c>
      <c r="HFI22" s="139" t="e">
        <f t="shared" si="87"/>
        <v>#REF!</v>
      </c>
      <c r="HFJ22" s="139" t="e">
        <f t="shared" si="87"/>
        <v>#REF!</v>
      </c>
      <c r="HFK22" s="139" t="e">
        <f t="shared" si="87"/>
        <v>#REF!</v>
      </c>
      <c r="HFL22" s="139" t="e">
        <f t="shared" si="87"/>
        <v>#REF!</v>
      </c>
      <c r="HFM22" s="139" t="e">
        <f t="shared" si="87"/>
        <v>#REF!</v>
      </c>
      <c r="HFN22" s="139" t="e">
        <f t="shared" si="87"/>
        <v>#REF!</v>
      </c>
      <c r="HFO22" s="139" t="e">
        <f t="shared" si="87"/>
        <v>#REF!</v>
      </c>
      <c r="HFP22" s="139" t="e">
        <f t="shared" si="87"/>
        <v>#REF!</v>
      </c>
      <c r="HFQ22" s="139" t="e">
        <f t="shared" si="87"/>
        <v>#REF!</v>
      </c>
      <c r="HFR22" s="139" t="e">
        <f t="shared" si="87"/>
        <v>#REF!</v>
      </c>
      <c r="HFS22" s="139" t="e">
        <f t="shared" si="87"/>
        <v>#REF!</v>
      </c>
      <c r="HFT22" s="139" t="e">
        <f t="shared" si="87"/>
        <v>#REF!</v>
      </c>
      <c r="HFU22" s="139" t="e">
        <f t="shared" si="87"/>
        <v>#REF!</v>
      </c>
      <c r="HFV22" s="139" t="e">
        <f t="shared" si="87"/>
        <v>#REF!</v>
      </c>
      <c r="HFW22" s="139" t="e">
        <f t="shared" si="87"/>
        <v>#REF!</v>
      </c>
      <c r="HFX22" s="139" t="e">
        <f t="shared" si="87"/>
        <v>#REF!</v>
      </c>
      <c r="HFY22" s="139" t="e">
        <f t="shared" ref="HFY22:HIJ22" si="88">HGE22</f>
        <v>#REF!</v>
      </c>
      <c r="HFZ22" s="139" t="e">
        <f t="shared" si="88"/>
        <v>#REF!</v>
      </c>
      <c r="HGA22" s="139" t="e">
        <f t="shared" si="88"/>
        <v>#REF!</v>
      </c>
      <c r="HGB22" s="139" t="e">
        <f t="shared" si="88"/>
        <v>#REF!</v>
      </c>
      <c r="HGC22" s="139" t="e">
        <f t="shared" si="88"/>
        <v>#REF!</v>
      </c>
      <c r="HGD22" s="139" t="e">
        <f t="shared" si="88"/>
        <v>#REF!</v>
      </c>
      <c r="HGE22" s="139" t="e">
        <f t="shared" si="88"/>
        <v>#REF!</v>
      </c>
      <c r="HGF22" s="139" t="e">
        <f t="shared" si="88"/>
        <v>#REF!</v>
      </c>
      <c r="HGG22" s="139" t="e">
        <f t="shared" si="88"/>
        <v>#REF!</v>
      </c>
      <c r="HGH22" s="139" t="e">
        <f t="shared" si="88"/>
        <v>#REF!</v>
      </c>
      <c r="HGI22" s="139" t="e">
        <f t="shared" si="88"/>
        <v>#REF!</v>
      </c>
      <c r="HGJ22" s="139" t="e">
        <f t="shared" si="88"/>
        <v>#REF!</v>
      </c>
      <c r="HGK22" s="139" t="e">
        <f t="shared" si="88"/>
        <v>#REF!</v>
      </c>
      <c r="HGL22" s="139" t="e">
        <f t="shared" si="88"/>
        <v>#REF!</v>
      </c>
      <c r="HGM22" s="139" t="e">
        <f t="shared" si="88"/>
        <v>#REF!</v>
      </c>
      <c r="HGN22" s="139" t="e">
        <f t="shared" si="88"/>
        <v>#REF!</v>
      </c>
      <c r="HGO22" s="139" t="e">
        <f t="shared" si="88"/>
        <v>#REF!</v>
      </c>
      <c r="HGP22" s="139" t="e">
        <f t="shared" si="88"/>
        <v>#REF!</v>
      </c>
      <c r="HGQ22" s="139" t="e">
        <f t="shared" si="88"/>
        <v>#REF!</v>
      </c>
      <c r="HGR22" s="139" t="e">
        <f t="shared" si="88"/>
        <v>#REF!</v>
      </c>
      <c r="HGS22" s="139" t="e">
        <f t="shared" si="88"/>
        <v>#REF!</v>
      </c>
      <c r="HGT22" s="139" t="e">
        <f t="shared" si="88"/>
        <v>#REF!</v>
      </c>
      <c r="HGU22" s="139" t="e">
        <f t="shared" si="88"/>
        <v>#REF!</v>
      </c>
      <c r="HGV22" s="139" t="e">
        <f t="shared" si="88"/>
        <v>#REF!</v>
      </c>
      <c r="HGW22" s="139" t="e">
        <f t="shared" si="88"/>
        <v>#REF!</v>
      </c>
      <c r="HGX22" s="139" t="e">
        <f t="shared" si="88"/>
        <v>#REF!</v>
      </c>
      <c r="HGY22" s="139" t="e">
        <f t="shared" si="88"/>
        <v>#REF!</v>
      </c>
      <c r="HGZ22" s="139" t="e">
        <f t="shared" si="88"/>
        <v>#REF!</v>
      </c>
      <c r="HHA22" s="139" t="e">
        <f t="shared" si="88"/>
        <v>#REF!</v>
      </c>
      <c r="HHB22" s="139" t="e">
        <f t="shared" si="88"/>
        <v>#REF!</v>
      </c>
      <c r="HHC22" s="139" t="e">
        <f t="shared" si="88"/>
        <v>#REF!</v>
      </c>
      <c r="HHD22" s="139" t="e">
        <f t="shared" si="88"/>
        <v>#REF!</v>
      </c>
      <c r="HHE22" s="139" t="e">
        <f t="shared" si="88"/>
        <v>#REF!</v>
      </c>
      <c r="HHF22" s="139" t="e">
        <f t="shared" si="88"/>
        <v>#REF!</v>
      </c>
      <c r="HHG22" s="139" t="e">
        <f t="shared" si="88"/>
        <v>#REF!</v>
      </c>
      <c r="HHH22" s="139" t="e">
        <f t="shared" si="88"/>
        <v>#REF!</v>
      </c>
      <c r="HHI22" s="139" t="e">
        <f t="shared" si="88"/>
        <v>#REF!</v>
      </c>
      <c r="HHJ22" s="139" t="e">
        <f t="shared" si="88"/>
        <v>#REF!</v>
      </c>
      <c r="HHK22" s="139" t="e">
        <f t="shared" si="88"/>
        <v>#REF!</v>
      </c>
      <c r="HHL22" s="139" t="e">
        <f t="shared" si="88"/>
        <v>#REF!</v>
      </c>
      <c r="HHM22" s="139" t="e">
        <f t="shared" si="88"/>
        <v>#REF!</v>
      </c>
      <c r="HHN22" s="139" t="e">
        <f t="shared" si="88"/>
        <v>#REF!</v>
      </c>
      <c r="HHO22" s="139" t="e">
        <f t="shared" si="88"/>
        <v>#REF!</v>
      </c>
      <c r="HHP22" s="139" t="e">
        <f t="shared" si="88"/>
        <v>#REF!</v>
      </c>
      <c r="HHQ22" s="139" t="e">
        <f t="shared" si="88"/>
        <v>#REF!</v>
      </c>
      <c r="HHR22" s="139" t="e">
        <f t="shared" si="88"/>
        <v>#REF!</v>
      </c>
      <c r="HHS22" s="139" t="e">
        <f t="shared" si="88"/>
        <v>#REF!</v>
      </c>
      <c r="HHT22" s="139" t="e">
        <f t="shared" si="88"/>
        <v>#REF!</v>
      </c>
      <c r="HHU22" s="139" t="e">
        <f t="shared" si="88"/>
        <v>#REF!</v>
      </c>
      <c r="HHV22" s="139" t="e">
        <f t="shared" si="88"/>
        <v>#REF!</v>
      </c>
      <c r="HHW22" s="139" t="e">
        <f t="shared" si="88"/>
        <v>#REF!</v>
      </c>
      <c r="HHX22" s="139" t="e">
        <f t="shared" si="88"/>
        <v>#REF!</v>
      </c>
      <c r="HHY22" s="139" t="e">
        <f t="shared" si="88"/>
        <v>#REF!</v>
      </c>
      <c r="HHZ22" s="139" t="e">
        <f t="shared" si="88"/>
        <v>#REF!</v>
      </c>
      <c r="HIA22" s="139" t="e">
        <f t="shared" si="88"/>
        <v>#REF!</v>
      </c>
      <c r="HIB22" s="139" t="e">
        <f t="shared" si="88"/>
        <v>#REF!</v>
      </c>
      <c r="HIC22" s="139" t="e">
        <f t="shared" si="88"/>
        <v>#REF!</v>
      </c>
      <c r="HID22" s="139" t="e">
        <f t="shared" si="88"/>
        <v>#REF!</v>
      </c>
      <c r="HIE22" s="139" t="e">
        <f t="shared" si="88"/>
        <v>#REF!</v>
      </c>
      <c r="HIF22" s="139" t="e">
        <f t="shared" si="88"/>
        <v>#REF!</v>
      </c>
      <c r="HIG22" s="139" t="e">
        <f t="shared" si="88"/>
        <v>#REF!</v>
      </c>
      <c r="HIH22" s="139" t="e">
        <f t="shared" si="88"/>
        <v>#REF!</v>
      </c>
      <c r="HII22" s="139" t="e">
        <f t="shared" si="88"/>
        <v>#REF!</v>
      </c>
      <c r="HIJ22" s="139" t="e">
        <f t="shared" si="88"/>
        <v>#REF!</v>
      </c>
      <c r="HIK22" s="139" t="e">
        <f t="shared" ref="HIK22:HKV22" si="89">HIQ22</f>
        <v>#REF!</v>
      </c>
      <c r="HIL22" s="139" t="e">
        <f t="shared" si="89"/>
        <v>#REF!</v>
      </c>
      <c r="HIM22" s="139" t="e">
        <f t="shared" si="89"/>
        <v>#REF!</v>
      </c>
      <c r="HIN22" s="139" t="e">
        <f t="shared" si="89"/>
        <v>#REF!</v>
      </c>
      <c r="HIO22" s="139" t="e">
        <f t="shared" si="89"/>
        <v>#REF!</v>
      </c>
      <c r="HIP22" s="139" t="e">
        <f t="shared" si="89"/>
        <v>#REF!</v>
      </c>
      <c r="HIQ22" s="139" t="e">
        <f t="shared" si="89"/>
        <v>#REF!</v>
      </c>
      <c r="HIR22" s="139" t="e">
        <f t="shared" si="89"/>
        <v>#REF!</v>
      </c>
      <c r="HIS22" s="139" t="e">
        <f t="shared" si="89"/>
        <v>#REF!</v>
      </c>
      <c r="HIT22" s="139" t="e">
        <f t="shared" si="89"/>
        <v>#REF!</v>
      </c>
      <c r="HIU22" s="139" t="e">
        <f t="shared" si="89"/>
        <v>#REF!</v>
      </c>
      <c r="HIV22" s="139" t="e">
        <f t="shared" si="89"/>
        <v>#REF!</v>
      </c>
      <c r="HIW22" s="139" t="e">
        <f t="shared" si="89"/>
        <v>#REF!</v>
      </c>
      <c r="HIX22" s="139" t="e">
        <f t="shared" si="89"/>
        <v>#REF!</v>
      </c>
      <c r="HIY22" s="139" t="e">
        <f t="shared" si="89"/>
        <v>#REF!</v>
      </c>
      <c r="HIZ22" s="139" t="e">
        <f t="shared" si="89"/>
        <v>#REF!</v>
      </c>
      <c r="HJA22" s="139" t="e">
        <f t="shared" si="89"/>
        <v>#REF!</v>
      </c>
      <c r="HJB22" s="139" t="e">
        <f t="shared" si="89"/>
        <v>#REF!</v>
      </c>
      <c r="HJC22" s="139" t="e">
        <f t="shared" si="89"/>
        <v>#REF!</v>
      </c>
      <c r="HJD22" s="139" t="e">
        <f t="shared" si="89"/>
        <v>#REF!</v>
      </c>
      <c r="HJE22" s="139" t="e">
        <f t="shared" si="89"/>
        <v>#REF!</v>
      </c>
      <c r="HJF22" s="139" t="e">
        <f t="shared" si="89"/>
        <v>#REF!</v>
      </c>
      <c r="HJG22" s="139" t="e">
        <f t="shared" si="89"/>
        <v>#REF!</v>
      </c>
      <c r="HJH22" s="139" t="e">
        <f t="shared" si="89"/>
        <v>#REF!</v>
      </c>
      <c r="HJI22" s="139" t="e">
        <f t="shared" si="89"/>
        <v>#REF!</v>
      </c>
      <c r="HJJ22" s="139" t="e">
        <f t="shared" si="89"/>
        <v>#REF!</v>
      </c>
      <c r="HJK22" s="139" t="e">
        <f t="shared" si="89"/>
        <v>#REF!</v>
      </c>
      <c r="HJL22" s="139" t="e">
        <f t="shared" si="89"/>
        <v>#REF!</v>
      </c>
      <c r="HJM22" s="139" t="e">
        <f t="shared" si="89"/>
        <v>#REF!</v>
      </c>
      <c r="HJN22" s="139" t="e">
        <f t="shared" si="89"/>
        <v>#REF!</v>
      </c>
      <c r="HJO22" s="139" t="e">
        <f t="shared" si="89"/>
        <v>#REF!</v>
      </c>
      <c r="HJP22" s="139" t="e">
        <f t="shared" si="89"/>
        <v>#REF!</v>
      </c>
      <c r="HJQ22" s="139" t="e">
        <f t="shared" si="89"/>
        <v>#REF!</v>
      </c>
      <c r="HJR22" s="139" t="e">
        <f t="shared" si="89"/>
        <v>#REF!</v>
      </c>
      <c r="HJS22" s="139" t="e">
        <f t="shared" si="89"/>
        <v>#REF!</v>
      </c>
      <c r="HJT22" s="139" t="e">
        <f t="shared" si="89"/>
        <v>#REF!</v>
      </c>
      <c r="HJU22" s="139" t="e">
        <f t="shared" si="89"/>
        <v>#REF!</v>
      </c>
      <c r="HJV22" s="139" t="e">
        <f t="shared" si="89"/>
        <v>#REF!</v>
      </c>
      <c r="HJW22" s="139" t="e">
        <f t="shared" si="89"/>
        <v>#REF!</v>
      </c>
      <c r="HJX22" s="139" t="e">
        <f t="shared" si="89"/>
        <v>#REF!</v>
      </c>
      <c r="HJY22" s="139" t="e">
        <f t="shared" si="89"/>
        <v>#REF!</v>
      </c>
      <c r="HJZ22" s="139" t="e">
        <f t="shared" si="89"/>
        <v>#REF!</v>
      </c>
      <c r="HKA22" s="139" t="e">
        <f t="shared" si="89"/>
        <v>#REF!</v>
      </c>
      <c r="HKB22" s="139" t="e">
        <f t="shared" si="89"/>
        <v>#REF!</v>
      </c>
      <c r="HKC22" s="139" t="e">
        <f t="shared" si="89"/>
        <v>#REF!</v>
      </c>
      <c r="HKD22" s="139" t="e">
        <f t="shared" si="89"/>
        <v>#REF!</v>
      </c>
      <c r="HKE22" s="139" t="e">
        <f t="shared" si="89"/>
        <v>#REF!</v>
      </c>
      <c r="HKF22" s="139" t="e">
        <f t="shared" si="89"/>
        <v>#REF!</v>
      </c>
      <c r="HKG22" s="139" t="e">
        <f t="shared" si="89"/>
        <v>#REF!</v>
      </c>
      <c r="HKH22" s="139" t="e">
        <f t="shared" si="89"/>
        <v>#REF!</v>
      </c>
      <c r="HKI22" s="139" t="e">
        <f t="shared" si="89"/>
        <v>#REF!</v>
      </c>
      <c r="HKJ22" s="139" t="e">
        <f t="shared" si="89"/>
        <v>#REF!</v>
      </c>
      <c r="HKK22" s="139" t="e">
        <f t="shared" si="89"/>
        <v>#REF!</v>
      </c>
      <c r="HKL22" s="139" t="e">
        <f t="shared" si="89"/>
        <v>#REF!</v>
      </c>
      <c r="HKM22" s="139" t="e">
        <f t="shared" si="89"/>
        <v>#REF!</v>
      </c>
      <c r="HKN22" s="139" t="e">
        <f t="shared" si="89"/>
        <v>#REF!</v>
      </c>
      <c r="HKO22" s="139" t="e">
        <f t="shared" si="89"/>
        <v>#REF!</v>
      </c>
      <c r="HKP22" s="139" t="e">
        <f t="shared" si="89"/>
        <v>#REF!</v>
      </c>
      <c r="HKQ22" s="139" t="e">
        <f t="shared" si="89"/>
        <v>#REF!</v>
      </c>
      <c r="HKR22" s="139" t="e">
        <f t="shared" si="89"/>
        <v>#REF!</v>
      </c>
      <c r="HKS22" s="139" t="e">
        <f t="shared" si="89"/>
        <v>#REF!</v>
      </c>
      <c r="HKT22" s="139" t="e">
        <f t="shared" si="89"/>
        <v>#REF!</v>
      </c>
      <c r="HKU22" s="139" t="e">
        <f t="shared" si="89"/>
        <v>#REF!</v>
      </c>
      <c r="HKV22" s="139" t="e">
        <f t="shared" si="89"/>
        <v>#REF!</v>
      </c>
      <c r="HKW22" s="139" t="e">
        <f t="shared" ref="HKW22:HNH22" si="90">HLC22</f>
        <v>#REF!</v>
      </c>
      <c r="HKX22" s="139" t="e">
        <f t="shared" si="90"/>
        <v>#REF!</v>
      </c>
      <c r="HKY22" s="139" t="e">
        <f t="shared" si="90"/>
        <v>#REF!</v>
      </c>
      <c r="HKZ22" s="139" t="e">
        <f t="shared" si="90"/>
        <v>#REF!</v>
      </c>
      <c r="HLA22" s="139" t="e">
        <f t="shared" si="90"/>
        <v>#REF!</v>
      </c>
      <c r="HLB22" s="139" t="e">
        <f t="shared" si="90"/>
        <v>#REF!</v>
      </c>
      <c r="HLC22" s="139" t="e">
        <f t="shared" si="90"/>
        <v>#REF!</v>
      </c>
      <c r="HLD22" s="139" t="e">
        <f t="shared" si="90"/>
        <v>#REF!</v>
      </c>
      <c r="HLE22" s="139" t="e">
        <f t="shared" si="90"/>
        <v>#REF!</v>
      </c>
      <c r="HLF22" s="139" t="e">
        <f t="shared" si="90"/>
        <v>#REF!</v>
      </c>
      <c r="HLG22" s="139" t="e">
        <f t="shared" si="90"/>
        <v>#REF!</v>
      </c>
      <c r="HLH22" s="139" t="e">
        <f t="shared" si="90"/>
        <v>#REF!</v>
      </c>
      <c r="HLI22" s="139" t="e">
        <f t="shared" si="90"/>
        <v>#REF!</v>
      </c>
      <c r="HLJ22" s="139" t="e">
        <f t="shared" si="90"/>
        <v>#REF!</v>
      </c>
      <c r="HLK22" s="139" t="e">
        <f t="shared" si="90"/>
        <v>#REF!</v>
      </c>
      <c r="HLL22" s="139" t="e">
        <f t="shared" si="90"/>
        <v>#REF!</v>
      </c>
      <c r="HLM22" s="139" t="e">
        <f t="shared" si="90"/>
        <v>#REF!</v>
      </c>
      <c r="HLN22" s="139" t="e">
        <f t="shared" si="90"/>
        <v>#REF!</v>
      </c>
      <c r="HLO22" s="139" t="e">
        <f t="shared" si="90"/>
        <v>#REF!</v>
      </c>
      <c r="HLP22" s="139" t="e">
        <f t="shared" si="90"/>
        <v>#REF!</v>
      </c>
      <c r="HLQ22" s="139" t="e">
        <f t="shared" si="90"/>
        <v>#REF!</v>
      </c>
      <c r="HLR22" s="139" t="e">
        <f t="shared" si="90"/>
        <v>#REF!</v>
      </c>
      <c r="HLS22" s="139" t="e">
        <f t="shared" si="90"/>
        <v>#REF!</v>
      </c>
      <c r="HLT22" s="139" t="e">
        <f t="shared" si="90"/>
        <v>#REF!</v>
      </c>
      <c r="HLU22" s="139" t="e">
        <f t="shared" si="90"/>
        <v>#REF!</v>
      </c>
      <c r="HLV22" s="139" t="e">
        <f t="shared" si="90"/>
        <v>#REF!</v>
      </c>
      <c r="HLW22" s="139" t="e">
        <f t="shared" si="90"/>
        <v>#REF!</v>
      </c>
      <c r="HLX22" s="139" t="e">
        <f t="shared" si="90"/>
        <v>#REF!</v>
      </c>
      <c r="HLY22" s="139" t="e">
        <f t="shared" si="90"/>
        <v>#REF!</v>
      </c>
      <c r="HLZ22" s="139" t="e">
        <f t="shared" si="90"/>
        <v>#REF!</v>
      </c>
      <c r="HMA22" s="139" t="e">
        <f t="shared" si="90"/>
        <v>#REF!</v>
      </c>
      <c r="HMB22" s="139" t="e">
        <f t="shared" si="90"/>
        <v>#REF!</v>
      </c>
      <c r="HMC22" s="139" t="e">
        <f t="shared" si="90"/>
        <v>#REF!</v>
      </c>
      <c r="HMD22" s="139" t="e">
        <f t="shared" si="90"/>
        <v>#REF!</v>
      </c>
      <c r="HME22" s="139" t="e">
        <f t="shared" si="90"/>
        <v>#REF!</v>
      </c>
      <c r="HMF22" s="139" t="e">
        <f t="shared" si="90"/>
        <v>#REF!</v>
      </c>
      <c r="HMG22" s="139" t="e">
        <f t="shared" si="90"/>
        <v>#REF!</v>
      </c>
      <c r="HMH22" s="139" t="e">
        <f t="shared" si="90"/>
        <v>#REF!</v>
      </c>
      <c r="HMI22" s="139" t="e">
        <f t="shared" si="90"/>
        <v>#REF!</v>
      </c>
      <c r="HMJ22" s="139" t="e">
        <f t="shared" si="90"/>
        <v>#REF!</v>
      </c>
      <c r="HMK22" s="139" t="e">
        <f t="shared" si="90"/>
        <v>#REF!</v>
      </c>
      <c r="HML22" s="139" t="e">
        <f t="shared" si="90"/>
        <v>#REF!</v>
      </c>
      <c r="HMM22" s="139" t="e">
        <f t="shared" si="90"/>
        <v>#REF!</v>
      </c>
      <c r="HMN22" s="139" t="e">
        <f t="shared" si="90"/>
        <v>#REF!</v>
      </c>
      <c r="HMO22" s="139" t="e">
        <f t="shared" si="90"/>
        <v>#REF!</v>
      </c>
      <c r="HMP22" s="139" t="e">
        <f t="shared" si="90"/>
        <v>#REF!</v>
      </c>
      <c r="HMQ22" s="139" t="e">
        <f t="shared" si="90"/>
        <v>#REF!</v>
      </c>
      <c r="HMR22" s="139" t="e">
        <f t="shared" si="90"/>
        <v>#REF!</v>
      </c>
      <c r="HMS22" s="139" t="e">
        <f t="shared" si="90"/>
        <v>#REF!</v>
      </c>
      <c r="HMT22" s="139" t="e">
        <f t="shared" si="90"/>
        <v>#REF!</v>
      </c>
      <c r="HMU22" s="139" t="e">
        <f t="shared" si="90"/>
        <v>#REF!</v>
      </c>
      <c r="HMV22" s="139" t="e">
        <f t="shared" si="90"/>
        <v>#REF!</v>
      </c>
      <c r="HMW22" s="139" t="e">
        <f t="shared" si="90"/>
        <v>#REF!</v>
      </c>
      <c r="HMX22" s="139" t="e">
        <f t="shared" si="90"/>
        <v>#REF!</v>
      </c>
      <c r="HMY22" s="139" t="e">
        <f t="shared" si="90"/>
        <v>#REF!</v>
      </c>
      <c r="HMZ22" s="139" t="e">
        <f t="shared" si="90"/>
        <v>#REF!</v>
      </c>
      <c r="HNA22" s="139" t="e">
        <f t="shared" si="90"/>
        <v>#REF!</v>
      </c>
      <c r="HNB22" s="139" t="e">
        <f t="shared" si="90"/>
        <v>#REF!</v>
      </c>
      <c r="HNC22" s="139" t="e">
        <f t="shared" si="90"/>
        <v>#REF!</v>
      </c>
      <c r="HND22" s="139" t="e">
        <f t="shared" si="90"/>
        <v>#REF!</v>
      </c>
      <c r="HNE22" s="139" t="e">
        <f t="shared" si="90"/>
        <v>#REF!</v>
      </c>
      <c r="HNF22" s="139" t="e">
        <f t="shared" si="90"/>
        <v>#REF!</v>
      </c>
      <c r="HNG22" s="139" t="e">
        <f t="shared" si="90"/>
        <v>#REF!</v>
      </c>
      <c r="HNH22" s="139" t="e">
        <f t="shared" si="90"/>
        <v>#REF!</v>
      </c>
      <c r="HNI22" s="139" t="e">
        <f t="shared" ref="HNI22:HPT22" si="91">HNO22</f>
        <v>#REF!</v>
      </c>
      <c r="HNJ22" s="139" t="e">
        <f t="shared" si="91"/>
        <v>#REF!</v>
      </c>
      <c r="HNK22" s="139" t="e">
        <f t="shared" si="91"/>
        <v>#REF!</v>
      </c>
      <c r="HNL22" s="139" t="e">
        <f t="shared" si="91"/>
        <v>#REF!</v>
      </c>
      <c r="HNM22" s="139" t="e">
        <f t="shared" si="91"/>
        <v>#REF!</v>
      </c>
      <c r="HNN22" s="139" t="e">
        <f t="shared" si="91"/>
        <v>#REF!</v>
      </c>
      <c r="HNO22" s="139" t="e">
        <f t="shared" si="91"/>
        <v>#REF!</v>
      </c>
      <c r="HNP22" s="139" t="e">
        <f t="shared" si="91"/>
        <v>#REF!</v>
      </c>
      <c r="HNQ22" s="139" t="e">
        <f t="shared" si="91"/>
        <v>#REF!</v>
      </c>
      <c r="HNR22" s="139" t="e">
        <f t="shared" si="91"/>
        <v>#REF!</v>
      </c>
      <c r="HNS22" s="139" t="e">
        <f t="shared" si="91"/>
        <v>#REF!</v>
      </c>
      <c r="HNT22" s="139" t="e">
        <f t="shared" si="91"/>
        <v>#REF!</v>
      </c>
      <c r="HNU22" s="139" t="e">
        <f t="shared" si="91"/>
        <v>#REF!</v>
      </c>
      <c r="HNV22" s="139" t="e">
        <f t="shared" si="91"/>
        <v>#REF!</v>
      </c>
      <c r="HNW22" s="139" t="e">
        <f t="shared" si="91"/>
        <v>#REF!</v>
      </c>
      <c r="HNX22" s="139" t="e">
        <f t="shared" si="91"/>
        <v>#REF!</v>
      </c>
      <c r="HNY22" s="139" t="e">
        <f t="shared" si="91"/>
        <v>#REF!</v>
      </c>
      <c r="HNZ22" s="139" t="e">
        <f t="shared" si="91"/>
        <v>#REF!</v>
      </c>
      <c r="HOA22" s="139" t="e">
        <f t="shared" si="91"/>
        <v>#REF!</v>
      </c>
      <c r="HOB22" s="139" t="e">
        <f t="shared" si="91"/>
        <v>#REF!</v>
      </c>
      <c r="HOC22" s="139" t="e">
        <f t="shared" si="91"/>
        <v>#REF!</v>
      </c>
      <c r="HOD22" s="139" t="e">
        <f t="shared" si="91"/>
        <v>#REF!</v>
      </c>
      <c r="HOE22" s="139" t="e">
        <f t="shared" si="91"/>
        <v>#REF!</v>
      </c>
      <c r="HOF22" s="139" t="e">
        <f t="shared" si="91"/>
        <v>#REF!</v>
      </c>
      <c r="HOG22" s="139" t="e">
        <f t="shared" si="91"/>
        <v>#REF!</v>
      </c>
      <c r="HOH22" s="139" t="e">
        <f t="shared" si="91"/>
        <v>#REF!</v>
      </c>
      <c r="HOI22" s="139" t="e">
        <f t="shared" si="91"/>
        <v>#REF!</v>
      </c>
      <c r="HOJ22" s="139" t="e">
        <f t="shared" si="91"/>
        <v>#REF!</v>
      </c>
      <c r="HOK22" s="139" t="e">
        <f t="shared" si="91"/>
        <v>#REF!</v>
      </c>
      <c r="HOL22" s="139" t="e">
        <f t="shared" si="91"/>
        <v>#REF!</v>
      </c>
      <c r="HOM22" s="139" t="e">
        <f t="shared" si="91"/>
        <v>#REF!</v>
      </c>
      <c r="HON22" s="139" t="e">
        <f t="shared" si="91"/>
        <v>#REF!</v>
      </c>
      <c r="HOO22" s="139" t="e">
        <f t="shared" si="91"/>
        <v>#REF!</v>
      </c>
      <c r="HOP22" s="139" t="e">
        <f t="shared" si="91"/>
        <v>#REF!</v>
      </c>
      <c r="HOQ22" s="139" t="e">
        <f t="shared" si="91"/>
        <v>#REF!</v>
      </c>
      <c r="HOR22" s="139" t="e">
        <f t="shared" si="91"/>
        <v>#REF!</v>
      </c>
      <c r="HOS22" s="139" t="e">
        <f t="shared" si="91"/>
        <v>#REF!</v>
      </c>
      <c r="HOT22" s="139" t="e">
        <f t="shared" si="91"/>
        <v>#REF!</v>
      </c>
      <c r="HOU22" s="139" t="e">
        <f t="shared" si="91"/>
        <v>#REF!</v>
      </c>
      <c r="HOV22" s="139" t="e">
        <f t="shared" si="91"/>
        <v>#REF!</v>
      </c>
      <c r="HOW22" s="139" t="e">
        <f t="shared" si="91"/>
        <v>#REF!</v>
      </c>
      <c r="HOX22" s="139" t="e">
        <f t="shared" si="91"/>
        <v>#REF!</v>
      </c>
      <c r="HOY22" s="139" t="e">
        <f t="shared" si="91"/>
        <v>#REF!</v>
      </c>
      <c r="HOZ22" s="139" t="e">
        <f t="shared" si="91"/>
        <v>#REF!</v>
      </c>
      <c r="HPA22" s="139" t="e">
        <f t="shared" si="91"/>
        <v>#REF!</v>
      </c>
      <c r="HPB22" s="139" t="e">
        <f t="shared" si="91"/>
        <v>#REF!</v>
      </c>
      <c r="HPC22" s="139" t="e">
        <f t="shared" si="91"/>
        <v>#REF!</v>
      </c>
      <c r="HPD22" s="139" t="e">
        <f t="shared" si="91"/>
        <v>#REF!</v>
      </c>
      <c r="HPE22" s="139" t="e">
        <f t="shared" si="91"/>
        <v>#REF!</v>
      </c>
      <c r="HPF22" s="139" t="e">
        <f t="shared" si="91"/>
        <v>#REF!</v>
      </c>
      <c r="HPG22" s="139" t="e">
        <f t="shared" si="91"/>
        <v>#REF!</v>
      </c>
      <c r="HPH22" s="139" t="e">
        <f t="shared" si="91"/>
        <v>#REF!</v>
      </c>
      <c r="HPI22" s="139" t="e">
        <f t="shared" si="91"/>
        <v>#REF!</v>
      </c>
      <c r="HPJ22" s="139" t="e">
        <f t="shared" si="91"/>
        <v>#REF!</v>
      </c>
      <c r="HPK22" s="139" t="e">
        <f t="shared" si="91"/>
        <v>#REF!</v>
      </c>
      <c r="HPL22" s="139" t="e">
        <f t="shared" si="91"/>
        <v>#REF!</v>
      </c>
      <c r="HPM22" s="139" t="e">
        <f t="shared" si="91"/>
        <v>#REF!</v>
      </c>
      <c r="HPN22" s="139" t="e">
        <f t="shared" si="91"/>
        <v>#REF!</v>
      </c>
      <c r="HPO22" s="139" t="e">
        <f t="shared" si="91"/>
        <v>#REF!</v>
      </c>
      <c r="HPP22" s="139" t="e">
        <f t="shared" si="91"/>
        <v>#REF!</v>
      </c>
      <c r="HPQ22" s="139" t="e">
        <f t="shared" si="91"/>
        <v>#REF!</v>
      </c>
      <c r="HPR22" s="139" t="e">
        <f t="shared" si="91"/>
        <v>#REF!</v>
      </c>
      <c r="HPS22" s="139" t="e">
        <f t="shared" si="91"/>
        <v>#REF!</v>
      </c>
      <c r="HPT22" s="139" t="e">
        <f t="shared" si="91"/>
        <v>#REF!</v>
      </c>
      <c r="HPU22" s="139" t="e">
        <f t="shared" ref="HPU22:HSF22" si="92">HQA22</f>
        <v>#REF!</v>
      </c>
      <c r="HPV22" s="139" t="e">
        <f t="shared" si="92"/>
        <v>#REF!</v>
      </c>
      <c r="HPW22" s="139" t="e">
        <f t="shared" si="92"/>
        <v>#REF!</v>
      </c>
      <c r="HPX22" s="139" t="e">
        <f t="shared" si="92"/>
        <v>#REF!</v>
      </c>
      <c r="HPY22" s="139" t="e">
        <f t="shared" si="92"/>
        <v>#REF!</v>
      </c>
      <c r="HPZ22" s="139" t="e">
        <f t="shared" si="92"/>
        <v>#REF!</v>
      </c>
      <c r="HQA22" s="139" t="e">
        <f t="shared" si="92"/>
        <v>#REF!</v>
      </c>
      <c r="HQB22" s="139" t="e">
        <f t="shared" si="92"/>
        <v>#REF!</v>
      </c>
      <c r="HQC22" s="139" t="e">
        <f t="shared" si="92"/>
        <v>#REF!</v>
      </c>
      <c r="HQD22" s="139" t="e">
        <f t="shared" si="92"/>
        <v>#REF!</v>
      </c>
      <c r="HQE22" s="139" t="e">
        <f t="shared" si="92"/>
        <v>#REF!</v>
      </c>
      <c r="HQF22" s="139" t="e">
        <f t="shared" si="92"/>
        <v>#REF!</v>
      </c>
      <c r="HQG22" s="139" t="e">
        <f t="shared" si="92"/>
        <v>#REF!</v>
      </c>
      <c r="HQH22" s="139" t="e">
        <f t="shared" si="92"/>
        <v>#REF!</v>
      </c>
      <c r="HQI22" s="139" t="e">
        <f t="shared" si="92"/>
        <v>#REF!</v>
      </c>
      <c r="HQJ22" s="139" t="e">
        <f t="shared" si="92"/>
        <v>#REF!</v>
      </c>
      <c r="HQK22" s="139" t="e">
        <f t="shared" si="92"/>
        <v>#REF!</v>
      </c>
      <c r="HQL22" s="139" t="e">
        <f t="shared" si="92"/>
        <v>#REF!</v>
      </c>
      <c r="HQM22" s="139" t="e">
        <f t="shared" si="92"/>
        <v>#REF!</v>
      </c>
      <c r="HQN22" s="139" t="e">
        <f t="shared" si="92"/>
        <v>#REF!</v>
      </c>
      <c r="HQO22" s="139" t="e">
        <f t="shared" si="92"/>
        <v>#REF!</v>
      </c>
      <c r="HQP22" s="139" t="e">
        <f t="shared" si="92"/>
        <v>#REF!</v>
      </c>
      <c r="HQQ22" s="139" t="e">
        <f t="shared" si="92"/>
        <v>#REF!</v>
      </c>
      <c r="HQR22" s="139" t="e">
        <f t="shared" si="92"/>
        <v>#REF!</v>
      </c>
      <c r="HQS22" s="139" t="e">
        <f t="shared" si="92"/>
        <v>#REF!</v>
      </c>
      <c r="HQT22" s="139" t="e">
        <f t="shared" si="92"/>
        <v>#REF!</v>
      </c>
      <c r="HQU22" s="139" t="e">
        <f t="shared" si="92"/>
        <v>#REF!</v>
      </c>
      <c r="HQV22" s="139" t="e">
        <f t="shared" si="92"/>
        <v>#REF!</v>
      </c>
      <c r="HQW22" s="139" t="e">
        <f t="shared" si="92"/>
        <v>#REF!</v>
      </c>
      <c r="HQX22" s="139" t="e">
        <f t="shared" si="92"/>
        <v>#REF!</v>
      </c>
      <c r="HQY22" s="139" t="e">
        <f t="shared" si="92"/>
        <v>#REF!</v>
      </c>
      <c r="HQZ22" s="139" t="e">
        <f t="shared" si="92"/>
        <v>#REF!</v>
      </c>
      <c r="HRA22" s="139" t="e">
        <f t="shared" si="92"/>
        <v>#REF!</v>
      </c>
      <c r="HRB22" s="139" t="e">
        <f t="shared" si="92"/>
        <v>#REF!</v>
      </c>
      <c r="HRC22" s="139" t="e">
        <f t="shared" si="92"/>
        <v>#REF!</v>
      </c>
      <c r="HRD22" s="139" t="e">
        <f t="shared" si="92"/>
        <v>#REF!</v>
      </c>
      <c r="HRE22" s="139" t="e">
        <f t="shared" si="92"/>
        <v>#REF!</v>
      </c>
      <c r="HRF22" s="139" t="e">
        <f t="shared" si="92"/>
        <v>#REF!</v>
      </c>
      <c r="HRG22" s="139" t="e">
        <f t="shared" si="92"/>
        <v>#REF!</v>
      </c>
      <c r="HRH22" s="139" t="e">
        <f t="shared" si="92"/>
        <v>#REF!</v>
      </c>
      <c r="HRI22" s="139" t="e">
        <f t="shared" si="92"/>
        <v>#REF!</v>
      </c>
      <c r="HRJ22" s="139" t="e">
        <f t="shared" si="92"/>
        <v>#REF!</v>
      </c>
      <c r="HRK22" s="139" t="e">
        <f t="shared" si="92"/>
        <v>#REF!</v>
      </c>
      <c r="HRL22" s="139" t="e">
        <f t="shared" si="92"/>
        <v>#REF!</v>
      </c>
      <c r="HRM22" s="139" t="e">
        <f t="shared" si="92"/>
        <v>#REF!</v>
      </c>
      <c r="HRN22" s="139" t="e">
        <f t="shared" si="92"/>
        <v>#REF!</v>
      </c>
      <c r="HRO22" s="139" t="e">
        <f t="shared" si="92"/>
        <v>#REF!</v>
      </c>
      <c r="HRP22" s="139" t="e">
        <f t="shared" si="92"/>
        <v>#REF!</v>
      </c>
      <c r="HRQ22" s="139" t="e">
        <f t="shared" si="92"/>
        <v>#REF!</v>
      </c>
      <c r="HRR22" s="139" t="e">
        <f t="shared" si="92"/>
        <v>#REF!</v>
      </c>
      <c r="HRS22" s="139" t="e">
        <f t="shared" si="92"/>
        <v>#REF!</v>
      </c>
      <c r="HRT22" s="139" t="e">
        <f t="shared" si="92"/>
        <v>#REF!</v>
      </c>
      <c r="HRU22" s="139" t="e">
        <f t="shared" si="92"/>
        <v>#REF!</v>
      </c>
      <c r="HRV22" s="139" t="e">
        <f t="shared" si="92"/>
        <v>#REF!</v>
      </c>
      <c r="HRW22" s="139" t="e">
        <f t="shared" si="92"/>
        <v>#REF!</v>
      </c>
      <c r="HRX22" s="139" t="e">
        <f t="shared" si="92"/>
        <v>#REF!</v>
      </c>
      <c r="HRY22" s="139" t="e">
        <f t="shared" si="92"/>
        <v>#REF!</v>
      </c>
      <c r="HRZ22" s="139" t="e">
        <f t="shared" si="92"/>
        <v>#REF!</v>
      </c>
      <c r="HSA22" s="139" t="e">
        <f t="shared" si="92"/>
        <v>#REF!</v>
      </c>
      <c r="HSB22" s="139" t="e">
        <f t="shared" si="92"/>
        <v>#REF!</v>
      </c>
      <c r="HSC22" s="139" t="e">
        <f t="shared" si="92"/>
        <v>#REF!</v>
      </c>
      <c r="HSD22" s="139" t="e">
        <f t="shared" si="92"/>
        <v>#REF!</v>
      </c>
      <c r="HSE22" s="139" t="e">
        <f t="shared" si="92"/>
        <v>#REF!</v>
      </c>
      <c r="HSF22" s="139" t="e">
        <f t="shared" si="92"/>
        <v>#REF!</v>
      </c>
      <c r="HSG22" s="139" t="e">
        <f t="shared" ref="HSG22:HUR22" si="93">HSM22</f>
        <v>#REF!</v>
      </c>
      <c r="HSH22" s="139" t="e">
        <f t="shared" si="93"/>
        <v>#REF!</v>
      </c>
      <c r="HSI22" s="139" t="e">
        <f t="shared" si="93"/>
        <v>#REF!</v>
      </c>
      <c r="HSJ22" s="139" t="e">
        <f t="shared" si="93"/>
        <v>#REF!</v>
      </c>
      <c r="HSK22" s="139" t="e">
        <f t="shared" si="93"/>
        <v>#REF!</v>
      </c>
      <c r="HSL22" s="139" t="e">
        <f t="shared" si="93"/>
        <v>#REF!</v>
      </c>
      <c r="HSM22" s="139" t="e">
        <f t="shared" si="93"/>
        <v>#REF!</v>
      </c>
      <c r="HSN22" s="139" t="e">
        <f t="shared" si="93"/>
        <v>#REF!</v>
      </c>
      <c r="HSO22" s="139" t="e">
        <f t="shared" si="93"/>
        <v>#REF!</v>
      </c>
      <c r="HSP22" s="139" t="e">
        <f t="shared" si="93"/>
        <v>#REF!</v>
      </c>
      <c r="HSQ22" s="139" t="e">
        <f t="shared" si="93"/>
        <v>#REF!</v>
      </c>
      <c r="HSR22" s="139" t="e">
        <f t="shared" si="93"/>
        <v>#REF!</v>
      </c>
      <c r="HSS22" s="139" t="e">
        <f t="shared" si="93"/>
        <v>#REF!</v>
      </c>
      <c r="HST22" s="139" t="e">
        <f t="shared" si="93"/>
        <v>#REF!</v>
      </c>
      <c r="HSU22" s="139" t="e">
        <f t="shared" si="93"/>
        <v>#REF!</v>
      </c>
      <c r="HSV22" s="139" t="e">
        <f t="shared" si="93"/>
        <v>#REF!</v>
      </c>
      <c r="HSW22" s="139" t="e">
        <f t="shared" si="93"/>
        <v>#REF!</v>
      </c>
      <c r="HSX22" s="139" t="e">
        <f t="shared" si="93"/>
        <v>#REF!</v>
      </c>
      <c r="HSY22" s="139" t="e">
        <f t="shared" si="93"/>
        <v>#REF!</v>
      </c>
      <c r="HSZ22" s="139" t="e">
        <f t="shared" si="93"/>
        <v>#REF!</v>
      </c>
      <c r="HTA22" s="139" t="e">
        <f t="shared" si="93"/>
        <v>#REF!</v>
      </c>
      <c r="HTB22" s="139" t="e">
        <f t="shared" si="93"/>
        <v>#REF!</v>
      </c>
      <c r="HTC22" s="139" t="e">
        <f t="shared" si="93"/>
        <v>#REF!</v>
      </c>
      <c r="HTD22" s="139" t="e">
        <f t="shared" si="93"/>
        <v>#REF!</v>
      </c>
      <c r="HTE22" s="139" t="e">
        <f t="shared" si="93"/>
        <v>#REF!</v>
      </c>
      <c r="HTF22" s="139" t="e">
        <f t="shared" si="93"/>
        <v>#REF!</v>
      </c>
      <c r="HTG22" s="139" t="e">
        <f t="shared" si="93"/>
        <v>#REF!</v>
      </c>
      <c r="HTH22" s="139" t="e">
        <f t="shared" si="93"/>
        <v>#REF!</v>
      </c>
      <c r="HTI22" s="139" t="e">
        <f t="shared" si="93"/>
        <v>#REF!</v>
      </c>
      <c r="HTJ22" s="139" t="e">
        <f t="shared" si="93"/>
        <v>#REF!</v>
      </c>
      <c r="HTK22" s="139" t="e">
        <f t="shared" si="93"/>
        <v>#REF!</v>
      </c>
      <c r="HTL22" s="139" t="e">
        <f t="shared" si="93"/>
        <v>#REF!</v>
      </c>
      <c r="HTM22" s="139" t="e">
        <f t="shared" si="93"/>
        <v>#REF!</v>
      </c>
      <c r="HTN22" s="139" t="e">
        <f t="shared" si="93"/>
        <v>#REF!</v>
      </c>
      <c r="HTO22" s="139" t="e">
        <f t="shared" si="93"/>
        <v>#REF!</v>
      </c>
      <c r="HTP22" s="139" t="e">
        <f t="shared" si="93"/>
        <v>#REF!</v>
      </c>
      <c r="HTQ22" s="139" t="e">
        <f t="shared" si="93"/>
        <v>#REF!</v>
      </c>
      <c r="HTR22" s="139" t="e">
        <f t="shared" si="93"/>
        <v>#REF!</v>
      </c>
      <c r="HTS22" s="139" t="e">
        <f t="shared" si="93"/>
        <v>#REF!</v>
      </c>
      <c r="HTT22" s="139" t="e">
        <f t="shared" si="93"/>
        <v>#REF!</v>
      </c>
      <c r="HTU22" s="139" t="e">
        <f t="shared" si="93"/>
        <v>#REF!</v>
      </c>
      <c r="HTV22" s="139" t="e">
        <f t="shared" si="93"/>
        <v>#REF!</v>
      </c>
      <c r="HTW22" s="139" t="e">
        <f t="shared" si="93"/>
        <v>#REF!</v>
      </c>
      <c r="HTX22" s="139" t="e">
        <f t="shared" si="93"/>
        <v>#REF!</v>
      </c>
      <c r="HTY22" s="139" t="e">
        <f t="shared" si="93"/>
        <v>#REF!</v>
      </c>
      <c r="HTZ22" s="139" t="e">
        <f t="shared" si="93"/>
        <v>#REF!</v>
      </c>
      <c r="HUA22" s="139" t="e">
        <f t="shared" si="93"/>
        <v>#REF!</v>
      </c>
      <c r="HUB22" s="139" t="e">
        <f t="shared" si="93"/>
        <v>#REF!</v>
      </c>
      <c r="HUC22" s="139" t="e">
        <f t="shared" si="93"/>
        <v>#REF!</v>
      </c>
      <c r="HUD22" s="139" t="e">
        <f t="shared" si="93"/>
        <v>#REF!</v>
      </c>
      <c r="HUE22" s="139" t="e">
        <f t="shared" si="93"/>
        <v>#REF!</v>
      </c>
      <c r="HUF22" s="139" t="e">
        <f t="shared" si="93"/>
        <v>#REF!</v>
      </c>
      <c r="HUG22" s="139" t="e">
        <f t="shared" si="93"/>
        <v>#REF!</v>
      </c>
      <c r="HUH22" s="139" t="e">
        <f t="shared" si="93"/>
        <v>#REF!</v>
      </c>
      <c r="HUI22" s="139" t="e">
        <f t="shared" si="93"/>
        <v>#REF!</v>
      </c>
      <c r="HUJ22" s="139" t="e">
        <f t="shared" si="93"/>
        <v>#REF!</v>
      </c>
      <c r="HUK22" s="139" t="e">
        <f t="shared" si="93"/>
        <v>#REF!</v>
      </c>
      <c r="HUL22" s="139" t="e">
        <f t="shared" si="93"/>
        <v>#REF!</v>
      </c>
      <c r="HUM22" s="139" t="e">
        <f t="shared" si="93"/>
        <v>#REF!</v>
      </c>
      <c r="HUN22" s="139" t="e">
        <f t="shared" si="93"/>
        <v>#REF!</v>
      </c>
      <c r="HUO22" s="139" t="e">
        <f t="shared" si="93"/>
        <v>#REF!</v>
      </c>
      <c r="HUP22" s="139" t="e">
        <f t="shared" si="93"/>
        <v>#REF!</v>
      </c>
      <c r="HUQ22" s="139" t="e">
        <f t="shared" si="93"/>
        <v>#REF!</v>
      </c>
      <c r="HUR22" s="139" t="e">
        <f t="shared" si="93"/>
        <v>#REF!</v>
      </c>
      <c r="HUS22" s="139" t="e">
        <f t="shared" ref="HUS22:HXD22" si="94">HUY22</f>
        <v>#REF!</v>
      </c>
      <c r="HUT22" s="139" t="e">
        <f t="shared" si="94"/>
        <v>#REF!</v>
      </c>
      <c r="HUU22" s="139" t="e">
        <f t="shared" si="94"/>
        <v>#REF!</v>
      </c>
      <c r="HUV22" s="139" t="e">
        <f t="shared" si="94"/>
        <v>#REF!</v>
      </c>
      <c r="HUW22" s="139" t="e">
        <f t="shared" si="94"/>
        <v>#REF!</v>
      </c>
      <c r="HUX22" s="139" t="e">
        <f t="shared" si="94"/>
        <v>#REF!</v>
      </c>
      <c r="HUY22" s="139" t="e">
        <f t="shared" si="94"/>
        <v>#REF!</v>
      </c>
      <c r="HUZ22" s="139" t="e">
        <f t="shared" si="94"/>
        <v>#REF!</v>
      </c>
      <c r="HVA22" s="139" t="e">
        <f t="shared" si="94"/>
        <v>#REF!</v>
      </c>
      <c r="HVB22" s="139" t="e">
        <f t="shared" si="94"/>
        <v>#REF!</v>
      </c>
      <c r="HVC22" s="139" t="e">
        <f t="shared" si="94"/>
        <v>#REF!</v>
      </c>
      <c r="HVD22" s="139" t="e">
        <f t="shared" si="94"/>
        <v>#REF!</v>
      </c>
      <c r="HVE22" s="139" t="e">
        <f t="shared" si="94"/>
        <v>#REF!</v>
      </c>
      <c r="HVF22" s="139" t="e">
        <f t="shared" si="94"/>
        <v>#REF!</v>
      </c>
      <c r="HVG22" s="139" t="e">
        <f t="shared" si="94"/>
        <v>#REF!</v>
      </c>
      <c r="HVH22" s="139" t="e">
        <f t="shared" si="94"/>
        <v>#REF!</v>
      </c>
      <c r="HVI22" s="139" t="e">
        <f t="shared" si="94"/>
        <v>#REF!</v>
      </c>
      <c r="HVJ22" s="139" t="e">
        <f t="shared" si="94"/>
        <v>#REF!</v>
      </c>
      <c r="HVK22" s="139" t="e">
        <f t="shared" si="94"/>
        <v>#REF!</v>
      </c>
      <c r="HVL22" s="139" t="e">
        <f t="shared" si="94"/>
        <v>#REF!</v>
      </c>
      <c r="HVM22" s="139" t="e">
        <f t="shared" si="94"/>
        <v>#REF!</v>
      </c>
      <c r="HVN22" s="139" t="e">
        <f t="shared" si="94"/>
        <v>#REF!</v>
      </c>
      <c r="HVO22" s="139" t="e">
        <f t="shared" si="94"/>
        <v>#REF!</v>
      </c>
      <c r="HVP22" s="139" t="e">
        <f t="shared" si="94"/>
        <v>#REF!</v>
      </c>
      <c r="HVQ22" s="139" t="e">
        <f t="shared" si="94"/>
        <v>#REF!</v>
      </c>
      <c r="HVR22" s="139" t="e">
        <f t="shared" si="94"/>
        <v>#REF!</v>
      </c>
      <c r="HVS22" s="139" t="e">
        <f t="shared" si="94"/>
        <v>#REF!</v>
      </c>
      <c r="HVT22" s="139" t="e">
        <f t="shared" si="94"/>
        <v>#REF!</v>
      </c>
      <c r="HVU22" s="139" t="e">
        <f t="shared" si="94"/>
        <v>#REF!</v>
      </c>
      <c r="HVV22" s="139" t="e">
        <f t="shared" si="94"/>
        <v>#REF!</v>
      </c>
      <c r="HVW22" s="139" t="e">
        <f t="shared" si="94"/>
        <v>#REF!</v>
      </c>
      <c r="HVX22" s="139" t="e">
        <f t="shared" si="94"/>
        <v>#REF!</v>
      </c>
      <c r="HVY22" s="139" t="e">
        <f t="shared" si="94"/>
        <v>#REF!</v>
      </c>
      <c r="HVZ22" s="139" t="e">
        <f t="shared" si="94"/>
        <v>#REF!</v>
      </c>
      <c r="HWA22" s="139" t="e">
        <f t="shared" si="94"/>
        <v>#REF!</v>
      </c>
      <c r="HWB22" s="139" t="e">
        <f t="shared" si="94"/>
        <v>#REF!</v>
      </c>
      <c r="HWC22" s="139" t="e">
        <f t="shared" si="94"/>
        <v>#REF!</v>
      </c>
      <c r="HWD22" s="139" t="e">
        <f t="shared" si="94"/>
        <v>#REF!</v>
      </c>
      <c r="HWE22" s="139" t="e">
        <f t="shared" si="94"/>
        <v>#REF!</v>
      </c>
      <c r="HWF22" s="139" t="e">
        <f t="shared" si="94"/>
        <v>#REF!</v>
      </c>
      <c r="HWG22" s="139" t="e">
        <f t="shared" si="94"/>
        <v>#REF!</v>
      </c>
      <c r="HWH22" s="139" t="e">
        <f t="shared" si="94"/>
        <v>#REF!</v>
      </c>
      <c r="HWI22" s="139" t="e">
        <f t="shared" si="94"/>
        <v>#REF!</v>
      </c>
      <c r="HWJ22" s="139" t="e">
        <f t="shared" si="94"/>
        <v>#REF!</v>
      </c>
      <c r="HWK22" s="139" t="e">
        <f t="shared" si="94"/>
        <v>#REF!</v>
      </c>
      <c r="HWL22" s="139" t="e">
        <f t="shared" si="94"/>
        <v>#REF!</v>
      </c>
      <c r="HWM22" s="139" t="e">
        <f t="shared" si="94"/>
        <v>#REF!</v>
      </c>
      <c r="HWN22" s="139" t="e">
        <f t="shared" si="94"/>
        <v>#REF!</v>
      </c>
      <c r="HWO22" s="139" t="e">
        <f t="shared" si="94"/>
        <v>#REF!</v>
      </c>
      <c r="HWP22" s="139" t="e">
        <f t="shared" si="94"/>
        <v>#REF!</v>
      </c>
      <c r="HWQ22" s="139" t="e">
        <f t="shared" si="94"/>
        <v>#REF!</v>
      </c>
      <c r="HWR22" s="139" t="e">
        <f t="shared" si="94"/>
        <v>#REF!</v>
      </c>
      <c r="HWS22" s="139" t="e">
        <f t="shared" si="94"/>
        <v>#REF!</v>
      </c>
      <c r="HWT22" s="139" t="e">
        <f t="shared" si="94"/>
        <v>#REF!</v>
      </c>
      <c r="HWU22" s="139" t="e">
        <f t="shared" si="94"/>
        <v>#REF!</v>
      </c>
      <c r="HWV22" s="139" t="e">
        <f t="shared" si="94"/>
        <v>#REF!</v>
      </c>
      <c r="HWW22" s="139" t="e">
        <f t="shared" si="94"/>
        <v>#REF!</v>
      </c>
      <c r="HWX22" s="139" t="e">
        <f t="shared" si="94"/>
        <v>#REF!</v>
      </c>
      <c r="HWY22" s="139" t="e">
        <f t="shared" si="94"/>
        <v>#REF!</v>
      </c>
      <c r="HWZ22" s="139" t="e">
        <f t="shared" si="94"/>
        <v>#REF!</v>
      </c>
      <c r="HXA22" s="139" t="e">
        <f t="shared" si="94"/>
        <v>#REF!</v>
      </c>
      <c r="HXB22" s="139" t="e">
        <f t="shared" si="94"/>
        <v>#REF!</v>
      </c>
      <c r="HXC22" s="139" t="e">
        <f t="shared" si="94"/>
        <v>#REF!</v>
      </c>
      <c r="HXD22" s="139" t="e">
        <f t="shared" si="94"/>
        <v>#REF!</v>
      </c>
      <c r="HXE22" s="139" t="e">
        <f t="shared" ref="HXE22:HZP22" si="95">HXK22</f>
        <v>#REF!</v>
      </c>
      <c r="HXF22" s="139" t="e">
        <f t="shared" si="95"/>
        <v>#REF!</v>
      </c>
      <c r="HXG22" s="139" t="e">
        <f t="shared" si="95"/>
        <v>#REF!</v>
      </c>
      <c r="HXH22" s="139" t="e">
        <f t="shared" si="95"/>
        <v>#REF!</v>
      </c>
      <c r="HXI22" s="139" t="e">
        <f t="shared" si="95"/>
        <v>#REF!</v>
      </c>
      <c r="HXJ22" s="139" t="e">
        <f t="shared" si="95"/>
        <v>#REF!</v>
      </c>
      <c r="HXK22" s="139" t="e">
        <f t="shared" si="95"/>
        <v>#REF!</v>
      </c>
      <c r="HXL22" s="139" t="e">
        <f t="shared" si="95"/>
        <v>#REF!</v>
      </c>
      <c r="HXM22" s="139" t="e">
        <f t="shared" si="95"/>
        <v>#REF!</v>
      </c>
      <c r="HXN22" s="139" t="e">
        <f t="shared" si="95"/>
        <v>#REF!</v>
      </c>
      <c r="HXO22" s="139" t="e">
        <f t="shared" si="95"/>
        <v>#REF!</v>
      </c>
      <c r="HXP22" s="139" t="e">
        <f t="shared" si="95"/>
        <v>#REF!</v>
      </c>
      <c r="HXQ22" s="139" t="e">
        <f t="shared" si="95"/>
        <v>#REF!</v>
      </c>
      <c r="HXR22" s="139" t="e">
        <f t="shared" si="95"/>
        <v>#REF!</v>
      </c>
      <c r="HXS22" s="139" t="e">
        <f t="shared" si="95"/>
        <v>#REF!</v>
      </c>
      <c r="HXT22" s="139" t="e">
        <f t="shared" si="95"/>
        <v>#REF!</v>
      </c>
      <c r="HXU22" s="139" t="e">
        <f t="shared" si="95"/>
        <v>#REF!</v>
      </c>
      <c r="HXV22" s="139" t="e">
        <f t="shared" si="95"/>
        <v>#REF!</v>
      </c>
      <c r="HXW22" s="139" t="e">
        <f t="shared" si="95"/>
        <v>#REF!</v>
      </c>
      <c r="HXX22" s="139" t="e">
        <f t="shared" si="95"/>
        <v>#REF!</v>
      </c>
      <c r="HXY22" s="139" t="e">
        <f t="shared" si="95"/>
        <v>#REF!</v>
      </c>
      <c r="HXZ22" s="139" t="e">
        <f t="shared" si="95"/>
        <v>#REF!</v>
      </c>
      <c r="HYA22" s="139" t="e">
        <f t="shared" si="95"/>
        <v>#REF!</v>
      </c>
      <c r="HYB22" s="139" t="e">
        <f t="shared" si="95"/>
        <v>#REF!</v>
      </c>
      <c r="HYC22" s="139" t="e">
        <f t="shared" si="95"/>
        <v>#REF!</v>
      </c>
      <c r="HYD22" s="139" t="e">
        <f t="shared" si="95"/>
        <v>#REF!</v>
      </c>
      <c r="HYE22" s="139" t="e">
        <f t="shared" si="95"/>
        <v>#REF!</v>
      </c>
      <c r="HYF22" s="139" t="e">
        <f t="shared" si="95"/>
        <v>#REF!</v>
      </c>
      <c r="HYG22" s="139" t="e">
        <f t="shared" si="95"/>
        <v>#REF!</v>
      </c>
      <c r="HYH22" s="139" t="e">
        <f t="shared" si="95"/>
        <v>#REF!</v>
      </c>
      <c r="HYI22" s="139" t="e">
        <f t="shared" si="95"/>
        <v>#REF!</v>
      </c>
      <c r="HYJ22" s="139" t="e">
        <f t="shared" si="95"/>
        <v>#REF!</v>
      </c>
      <c r="HYK22" s="139" t="e">
        <f t="shared" si="95"/>
        <v>#REF!</v>
      </c>
      <c r="HYL22" s="139" t="e">
        <f t="shared" si="95"/>
        <v>#REF!</v>
      </c>
      <c r="HYM22" s="139" t="e">
        <f t="shared" si="95"/>
        <v>#REF!</v>
      </c>
      <c r="HYN22" s="139" t="e">
        <f t="shared" si="95"/>
        <v>#REF!</v>
      </c>
      <c r="HYO22" s="139" t="e">
        <f t="shared" si="95"/>
        <v>#REF!</v>
      </c>
      <c r="HYP22" s="139" t="e">
        <f t="shared" si="95"/>
        <v>#REF!</v>
      </c>
      <c r="HYQ22" s="139" t="e">
        <f t="shared" si="95"/>
        <v>#REF!</v>
      </c>
      <c r="HYR22" s="139" t="e">
        <f t="shared" si="95"/>
        <v>#REF!</v>
      </c>
      <c r="HYS22" s="139" t="e">
        <f t="shared" si="95"/>
        <v>#REF!</v>
      </c>
      <c r="HYT22" s="139" t="e">
        <f t="shared" si="95"/>
        <v>#REF!</v>
      </c>
      <c r="HYU22" s="139" t="e">
        <f t="shared" si="95"/>
        <v>#REF!</v>
      </c>
      <c r="HYV22" s="139" t="e">
        <f t="shared" si="95"/>
        <v>#REF!</v>
      </c>
      <c r="HYW22" s="139" t="e">
        <f t="shared" si="95"/>
        <v>#REF!</v>
      </c>
      <c r="HYX22" s="139" t="e">
        <f t="shared" si="95"/>
        <v>#REF!</v>
      </c>
      <c r="HYY22" s="139" t="e">
        <f t="shared" si="95"/>
        <v>#REF!</v>
      </c>
      <c r="HYZ22" s="139" t="e">
        <f t="shared" si="95"/>
        <v>#REF!</v>
      </c>
      <c r="HZA22" s="139" t="e">
        <f t="shared" si="95"/>
        <v>#REF!</v>
      </c>
      <c r="HZB22" s="139" t="e">
        <f t="shared" si="95"/>
        <v>#REF!</v>
      </c>
      <c r="HZC22" s="139" t="e">
        <f t="shared" si="95"/>
        <v>#REF!</v>
      </c>
      <c r="HZD22" s="139" t="e">
        <f t="shared" si="95"/>
        <v>#REF!</v>
      </c>
      <c r="HZE22" s="139" t="e">
        <f t="shared" si="95"/>
        <v>#REF!</v>
      </c>
      <c r="HZF22" s="139" t="e">
        <f t="shared" si="95"/>
        <v>#REF!</v>
      </c>
      <c r="HZG22" s="139" t="e">
        <f t="shared" si="95"/>
        <v>#REF!</v>
      </c>
      <c r="HZH22" s="139" t="e">
        <f t="shared" si="95"/>
        <v>#REF!</v>
      </c>
      <c r="HZI22" s="139" t="e">
        <f t="shared" si="95"/>
        <v>#REF!</v>
      </c>
      <c r="HZJ22" s="139" t="e">
        <f t="shared" si="95"/>
        <v>#REF!</v>
      </c>
      <c r="HZK22" s="139" t="e">
        <f t="shared" si="95"/>
        <v>#REF!</v>
      </c>
      <c r="HZL22" s="139" t="e">
        <f t="shared" si="95"/>
        <v>#REF!</v>
      </c>
      <c r="HZM22" s="139" t="e">
        <f t="shared" si="95"/>
        <v>#REF!</v>
      </c>
      <c r="HZN22" s="139" t="e">
        <f t="shared" si="95"/>
        <v>#REF!</v>
      </c>
      <c r="HZO22" s="139" t="e">
        <f t="shared" si="95"/>
        <v>#REF!</v>
      </c>
      <c r="HZP22" s="139" t="e">
        <f t="shared" si="95"/>
        <v>#REF!</v>
      </c>
      <c r="HZQ22" s="139" t="e">
        <f t="shared" ref="HZQ22:ICB22" si="96">HZW22</f>
        <v>#REF!</v>
      </c>
      <c r="HZR22" s="139" t="e">
        <f t="shared" si="96"/>
        <v>#REF!</v>
      </c>
      <c r="HZS22" s="139" t="e">
        <f t="shared" si="96"/>
        <v>#REF!</v>
      </c>
      <c r="HZT22" s="139" t="e">
        <f t="shared" si="96"/>
        <v>#REF!</v>
      </c>
      <c r="HZU22" s="139" t="e">
        <f t="shared" si="96"/>
        <v>#REF!</v>
      </c>
      <c r="HZV22" s="139" t="e">
        <f t="shared" si="96"/>
        <v>#REF!</v>
      </c>
      <c r="HZW22" s="139" t="e">
        <f t="shared" si="96"/>
        <v>#REF!</v>
      </c>
      <c r="HZX22" s="139" t="e">
        <f t="shared" si="96"/>
        <v>#REF!</v>
      </c>
      <c r="HZY22" s="139" t="e">
        <f t="shared" si="96"/>
        <v>#REF!</v>
      </c>
      <c r="HZZ22" s="139" t="e">
        <f t="shared" si="96"/>
        <v>#REF!</v>
      </c>
      <c r="IAA22" s="139" t="e">
        <f t="shared" si="96"/>
        <v>#REF!</v>
      </c>
      <c r="IAB22" s="139" t="e">
        <f t="shared" si="96"/>
        <v>#REF!</v>
      </c>
      <c r="IAC22" s="139" t="e">
        <f t="shared" si="96"/>
        <v>#REF!</v>
      </c>
      <c r="IAD22" s="139" t="e">
        <f t="shared" si="96"/>
        <v>#REF!</v>
      </c>
      <c r="IAE22" s="139" t="e">
        <f t="shared" si="96"/>
        <v>#REF!</v>
      </c>
      <c r="IAF22" s="139" t="e">
        <f t="shared" si="96"/>
        <v>#REF!</v>
      </c>
      <c r="IAG22" s="139" t="e">
        <f t="shared" si="96"/>
        <v>#REF!</v>
      </c>
      <c r="IAH22" s="139" t="e">
        <f t="shared" si="96"/>
        <v>#REF!</v>
      </c>
      <c r="IAI22" s="139" t="e">
        <f t="shared" si="96"/>
        <v>#REF!</v>
      </c>
      <c r="IAJ22" s="139" t="e">
        <f t="shared" si="96"/>
        <v>#REF!</v>
      </c>
      <c r="IAK22" s="139" t="e">
        <f t="shared" si="96"/>
        <v>#REF!</v>
      </c>
      <c r="IAL22" s="139" t="e">
        <f t="shared" si="96"/>
        <v>#REF!</v>
      </c>
      <c r="IAM22" s="139" t="e">
        <f t="shared" si="96"/>
        <v>#REF!</v>
      </c>
      <c r="IAN22" s="139" t="e">
        <f t="shared" si="96"/>
        <v>#REF!</v>
      </c>
      <c r="IAO22" s="139" t="e">
        <f t="shared" si="96"/>
        <v>#REF!</v>
      </c>
      <c r="IAP22" s="139" t="e">
        <f t="shared" si="96"/>
        <v>#REF!</v>
      </c>
      <c r="IAQ22" s="139" t="e">
        <f t="shared" si="96"/>
        <v>#REF!</v>
      </c>
      <c r="IAR22" s="139" t="e">
        <f t="shared" si="96"/>
        <v>#REF!</v>
      </c>
      <c r="IAS22" s="139" t="e">
        <f t="shared" si="96"/>
        <v>#REF!</v>
      </c>
      <c r="IAT22" s="139" t="e">
        <f t="shared" si="96"/>
        <v>#REF!</v>
      </c>
      <c r="IAU22" s="139" t="e">
        <f t="shared" si="96"/>
        <v>#REF!</v>
      </c>
      <c r="IAV22" s="139" t="e">
        <f t="shared" si="96"/>
        <v>#REF!</v>
      </c>
      <c r="IAW22" s="139" t="e">
        <f t="shared" si="96"/>
        <v>#REF!</v>
      </c>
      <c r="IAX22" s="139" t="e">
        <f t="shared" si="96"/>
        <v>#REF!</v>
      </c>
      <c r="IAY22" s="139" t="e">
        <f t="shared" si="96"/>
        <v>#REF!</v>
      </c>
      <c r="IAZ22" s="139" t="e">
        <f t="shared" si="96"/>
        <v>#REF!</v>
      </c>
      <c r="IBA22" s="139" t="e">
        <f t="shared" si="96"/>
        <v>#REF!</v>
      </c>
      <c r="IBB22" s="139" t="e">
        <f t="shared" si="96"/>
        <v>#REF!</v>
      </c>
      <c r="IBC22" s="139" t="e">
        <f t="shared" si="96"/>
        <v>#REF!</v>
      </c>
      <c r="IBD22" s="139" t="e">
        <f t="shared" si="96"/>
        <v>#REF!</v>
      </c>
      <c r="IBE22" s="139" t="e">
        <f t="shared" si="96"/>
        <v>#REF!</v>
      </c>
      <c r="IBF22" s="139" t="e">
        <f t="shared" si="96"/>
        <v>#REF!</v>
      </c>
      <c r="IBG22" s="139" t="e">
        <f t="shared" si="96"/>
        <v>#REF!</v>
      </c>
      <c r="IBH22" s="139" t="e">
        <f t="shared" si="96"/>
        <v>#REF!</v>
      </c>
      <c r="IBI22" s="139" t="e">
        <f t="shared" si="96"/>
        <v>#REF!</v>
      </c>
      <c r="IBJ22" s="139" t="e">
        <f t="shared" si="96"/>
        <v>#REF!</v>
      </c>
      <c r="IBK22" s="139" t="e">
        <f t="shared" si="96"/>
        <v>#REF!</v>
      </c>
      <c r="IBL22" s="139" t="e">
        <f t="shared" si="96"/>
        <v>#REF!</v>
      </c>
      <c r="IBM22" s="139" t="e">
        <f t="shared" si="96"/>
        <v>#REF!</v>
      </c>
      <c r="IBN22" s="139" t="e">
        <f t="shared" si="96"/>
        <v>#REF!</v>
      </c>
      <c r="IBO22" s="139" t="e">
        <f t="shared" si="96"/>
        <v>#REF!</v>
      </c>
      <c r="IBP22" s="139" t="e">
        <f t="shared" si="96"/>
        <v>#REF!</v>
      </c>
      <c r="IBQ22" s="139" t="e">
        <f t="shared" si="96"/>
        <v>#REF!</v>
      </c>
      <c r="IBR22" s="139" t="e">
        <f t="shared" si="96"/>
        <v>#REF!</v>
      </c>
      <c r="IBS22" s="139" t="e">
        <f t="shared" si="96"/>
        <v>#REF!</v>
      </c>
      <c r="IBT22" s="139" t="e">
        <f t="shared" si="96"/>
        <v>#REF!</v>
      </c>
      <c r="IBU22" s="139" t="e">
        <f t="shared" si="96"/>
        <v>#REF!</v>
      </c>
      <c r="IBV22" s="139" t="e">
        <f t="shared" si="96"/>
        <v>#REF!</v>
      </c>
      <c r="IBW22" s="139" t="e">
        <f t="shared" si="96"/>
        <v>#REF!</v>
      </c>
      <c r="IBX22" s="139" t="e">
        <f t="shared" si="96"/>
        <v>#REF!</v>
      </c>
      <c r="IBY22" s="139" t="e">
        <f t="shared" si="96"/>
        <v>#REF!</v>
      </c>
      <c r="IBZ22" s="139" t="e">
        <f t="shared" si="96"/>
        <v>#REF!</v>
      </c>
      <c r="ICA22" s="139" t="e">
        <f t="shared" si="96"/>
        <v>#REF!</v>
      </c>
      <c r="ICB22" s="139" t="e">
        <f t="shared" si="96"/>
        <v>#REF!</v>
      </c>
      <c r="ICC22" s="139" t="e">
        <f t="shared" ref="ICC22:IEN22" si="97">ICI22</f>
        <v>#REF!</v>
      </c>
      <c r="ICD22" s="139" t="e">
        <f t="shared" si="97"/>
        <v>#REF!</v>
      </c>
      <c r="ICE22" s="139" t="e">
        <f t="shared" si="97"/>
        <v>#REF!</v>
      </c>
      <c r="ICF22" s="139" t="e">
        <f t="shared" si="97"/>
        <v>#REF!</v>
      </c>
      <c r="ICG22" s="139" t="e">
        <f t="shared" si="97"/>
        <v>#REF!</v>
      </c>
      <c r="ICH22" s="139" t="e">
        <f t="shared" si="97"/>
        <v>#REF!</v>
      </c>
      <c r="ICI22" s="139" t="e">
        <f t="shared" si="97"/>
        <v>#REF!</v>
      </c>
      <c r="ICJ22" s="139" t="e">
        <f t="shared" si="97"/>
        <v>#REF!</v>
      </c>
      <c r="ICK22" s="139" t="e">
        <f t="shared" si="97"/>
        <v>#REF!</v>
      </c>
      <c r="ICL22" s="139" t="e">
        <f t="shared" si="97"/>
        <v>#REF!</v>
      </c>
      <c r="ICM22" s="139" t="e">
        <f t="shared" si="97"/>
        <v>#REF!</v>
      </c>
      <c r="ICN22" s="139" t="e">
        <f t="shared" si="97"/>
        <v>#REF!</v>
      </c>
      <c r="ICO22" s="139" t="e">
        <f t="shared" si="97"/>
        <v>#REF!</v>
      </c>
      <c r="ICP22" s="139" t="e">
        <f t="shared" si="97"/>
        <v>#REF!</v>
      </c>
      <c r="ICQ22" s="139" t="e">
        <f t="shared" si="97"/>
        <v>#REF!</v>
      </c>
      <c r="ICR22" s="139" t="e">
        <f t="shared" si="97"/>
        <v>#REF!</v>
      </c>
      <c r="ICS22" s="139" t="e">
        <f t="shared" si="97"/>
        <v>#REF!</v>
      </c>
      <c r="ICT22" s="139" t="e">
        <f t="shared" si="97"/>
        <v>#REF!</v>
      </c>
      <c r="ICU22" s="139" t="e">
        <f t="shared" si="97"/>
        <v>#REF!</v>
      </c>
      <c r="ICV22" s="139" t="e">
        <f t="shared" si="97"/>
        <v>#REF!</v>
      </c>
      <c r="ICW22" s="139" t="e">
        <f t="shared" si="97"/>
        <v>#REF!</v>
      </c>
      <c r="ICX22" s="139" t="e">
        <f t="shared" si="97"/>
        <v>#REF!</v>
      </c>
      <c r="ICY22" s="139" t="e">
        <f t="shared" si="97"/>
        <v>#REF!</v>
      </c>
      <c r="ICZ22" s="139" t="e">
        <f t="shared" si="97"/>
        <v>#REF!</v>
      </c>
      <c r="IDA22" s="139" t="e">
        <f t="shared" si="97"/>
        <v>#REF!</v>
      </c>
      <c r="IDB22" s="139" t="e">
        <f t="shared" si="97"/>
        <v>#REF!</v>
      </c>
      <c r="IDC22" s="139" t="e">
        <f t="shared" si="97"/>
        <v>#REF!</v>
      </c>
      <c r="IDD22" s="139" t="e">
        <f t="shared" si="97"/>
        <v>#REF!</v>
      </c>
      <c r="IDE22" s="139" t="e">
        <f t="shared" si="97"/>
        <v>#REF!</v>
      </c>
      <c r="IDF22" s="139" t="e">
        <f t="shared" si="97"/>
        <v>#REF!</v>
      </c>
      <c r="IDG22" s="139" t="e">
        <f t="shared" si="97"/>
        <v>#REF!</v>
      </c>
      <c r="IDH22" s="139" t="e">
        <f t="shared" si="97"/>
        <v>#REF!</v>
      </c>
      <c r="IDI22" s="139" t="e">
        <f t="shared" si="97"/>
        <v>#REF!</v>
      </c>
      <c r="IDJ22" s="139" t="e">
        <f t="shared" si="97"/>
        <v>#REF!</v>
      </c>
      <c r="IDK22" s="139" t="e">
        <f t="shared" si="97"/>
        <v>#REF!</v>
      </c>
      <c r="IDL22" s="139" t="e">
        <f t="shared" si="97"/>
        <v>#REF!</v>
      </c>
      <c r="IDM22" s="139" t="e">
        <f t="shared" si="97"/>
        <v>#REF!</v>
      </c>
      <c r="IDN22" s="139" t="e">
        <f t="shared" si="97"/>
        <v>#REF!</v>
      </c>
      <c r="IDO22" s="139" t="e">
        <f t="shared" si="97"/>
        <v>#REF!</v>
      </c>
      <c r="IDP22" s="139" t="e">
        <f t="shared" si="97"/>
        <v>#REF!</v>
      </c>
      <c r="IDQ22" s="139" t="e">
        <f t="shared" si="97"/>
        <v>#REF!</v>
      </c>
      <c r="IDR22" s="139" t="e">
        <f t="shared" si="97"/>
        <v>#REF!</v>
      </c>
      <c r="IDS22" s="139" t="e">
        <f t="shared" si="97"/>
        <v>#REF!</v>
      </c>
      <c r="IDT22" s="139" t="e">
        <f t="shared" si="97"/>
        <v>#REF!</v>
      </c>
      <c r="IDU22" s="139" t="e">
        <f t="shared" si="97"/>
        <v>#REF!</v>
      </c>
      <c r="IDV22" s="139" t="e">
        <f t="shared" si="97"/>
        <v>#REF!</v>
      </c>
      <c r="IDW22" s="139" t="e">
        <f t="shared" si="97"/>
        <v>#REF!</v>
      </c>
      <c r="IDX22" s="139" t="e">
        <f t="shared" si="97"/>
        <v>#REF!</v>
      </c>
      <c r="IDY22" s="139" t="e">
        <f t="shared" si="97"/>
        <v>#REF!</v>
      </c>
      <c r="IDZ22" s="139" t="e">
        <f t="shared" si="97"/>
        <v>#REF!</v>
      </c>
      <c r="IEA22" s="139" t="e">
        <f t="shared" si="97"/>
        <v>#REF!</v>
      </c>
      <c r="IEB22" s="139" t="e">
        <f t="shared" si="97"/>
        <v>#REF!</v>
      </c>
      <c r="IEC22" s="139" t="e">
        <f t="shared" si="97"/>
        <v>#REF!</v>
      </c>
      <c r="IED22" s="139" t="e">
        <f t="shared" si="97"/>
        <v>#REF!</v>
      </c>
      <c r="IEE22" s="139" t="e">
        <f t="shared" si="97"/>
        <v>#REF!</v>
      </c>
      <c r="IEF22" s="139" t="e">
        <f t="shared" si="97"/>
        <v>#REF!</v>
      </c>
      <c r="IEG22" s="139" t="e">
        <f t="shared" si="97"/>
        <v>#REF!</v>
      </c>
      <c r="IEH22" s="139" t="e">
        <f t="shared" si="97"/>
        <v>#REF!</v>
      </c>
      <c r="IEI22" s="139" t="e">
        <f t="shared" si="97"/>
        <v>#REF!</v>
      </c>
      <c r="IEJ22" s="139" t="e">
        <f t="shared" si="97"/>
        <v>#REF!</v>
      </c>
      <c r="IEK22" s="139" t="e">
        <f t="shared" si="97"/>
        <v>#REF!</v>
      </c>
      <c r="IEL22" s="139" t="e">
        <f t="shared" si="97"/>
        <v>#REF!</v>
      </c>
      <c r="IEM22" s="139" t="e">
        <f t="shared" si="97"/>
        <v>#REF!</v>
      </c>
      <c r="IEN22" s="139" t="e">
        <f t="shared" si="97"/>
        <v>#REF!</v>
      </c>
      <c r="IEO22" s="139" t="e">
        <f t="shared" ref="IEO22:IGZ22" si="98">IEU22</f>
        <v>#REF!</v>
      </c>
      <c r="IEP22" s="139" t="e">
        <f t="shared" si="98"/>
        <v>#REF!</v>
      </c>
      <c r="IEQ22" s="139" t="e">
        <f t="shared" si="98"/>
        <v>#REF!</v>
      </c>
      <c r="IER22" s="139" t="e">
        <f t="shared" si="98"/>
        <v>#REF!</v>
      </c>
      <c r="IES22" s="139" t="e">
        <f t="shared" si="98"/>
        <v>#REF!</v>
      </c>
      <c r="IET22" s="139" t="e">
        <f t="shared" si="98"/>
        <v>#REF!</v>
      </c>
      <c r="IEU22" s="139" t="e">
        <f t="shared" si="98"/>
        <v>#REF!</v>
      </c>
      <c r="IEV22" s="139" t="e">
        <f t="shared" si="98"/>
        <v>#REF!</v>
      </c>
      <c r="IEW22" s="139" t="e">
        <f t="shared" si="98"/>
        <v>#REF!</v>
      </c>
      <c r="IEX22" s="139" t="e">
        <f t="shared" si="98"/>
        <v>#REF!</v>
      </c>
      <c r="IEY22" s="139" t="e">
        <f t="shared" si="98"/>
        <v>#REF!</v>
      </c>
      <c r="IEZ22" s="139" t="e">
        <f t="shared" si="98"/>
        <v>#REF!</v>
      </c>
      <c r="IFA22" s="139" t="e">
        <f t="shared" si="98"/>
        <v>#REF!</v>
      </c>
      <c r="IFB22" s="139" t="e">
        <f t="shared" si="98"/>
        <v>#REF!</v>
      </c>
      <c r="IFC22" s="139" t="e">
        <f t="shared" si="98"/>
        <v>#REF!</v>
      </c>
      <c r="IFD22" s="139" t="e">
        <f t="shared" si="98"/>
        <v>#REF!</v>
      </c>
      <c r="IFE22" s="139" t="e">
        <f t="shared" si="98"/>
        <v>#REF!</v>
      </c>
      <c r="IFF22" s="139" t="e">
        <f t="shared" si="98"/>
        <v>#REF!</v>
      </c>
      <c r="IFG22" s="139" t="e">
        <f t="shared" si="98"/>
        <v>#REF!</v>
      </c>
      <c r="IFH22" s="139" t="e">
        <f t="shared" si="98"/>
        <v>#REF!</v>
      </c>
      <c r="IFI22" s="139" t="e">
        <f t="shared" si="98"/>
        <v>#REF!</v>
      </c>
      <c r="IFJ22" s="139" t="e">
        <f t="shared" si="98"/>
        <v>#REF!</v>
      </c>
      <c r="IFK22" s="139" t="e">
        <f t="shared" si="98"/>
        <v>#REF!</v>
      </c>
      <c r="IFL22" s="139" t="e">
        <f t="shared" si="98"/>
        <v>#REF!</v>
      </c>
      <c r="IFM22" s="139" t="e">
        <f t="shared" si="98"/>
        <v>#REF!</v>
      </c>
      <c r="IFN22" s="139" t="e">
        <f t="shared" si="98"/>
        <v>#REF!</v>
      </c>
      <c r="IFO22" s="139" t="e">
        <f t="shared" si="98"/>
        <v>#REF!</v>
      </c>
      <c r="IFP22" s="139" t="e">
        <f t="shared" si="98"/>
        <v>#REF!</v>
      </c>
      <c r="IFQ22" s="139" t="e">
        <f t="shared" si="98"/>
        <v>#REF!</v>
      </c>
      <c r="IFR22" s="139" t="e">
        <f t="shared" si="98"/>
        <v>#REF!</v>
      </c>
      <c r="IFS22" s="139" t="e">
        <f t="shared" si="98"/>
        <v>#REF!</v>
      </c>
      <c r="IFT22" s="139" t="e">
        <f t="shared" si="98"/>
        <v>#REF!</v>
      </c>
      <c r="IFU22" s="139" t="e">
        <f t="shared" si="98"/>
        <v>#REF!</v>
      </c>
      <c r="IFV22" s="139" t="e">
        <f t="shared" si="98"/>
        <v>#REF!</v>
      </c>
      <c r="IFW22" s="139" t="e">
        <f t="shared" si="98"/>
        <v>#REF!</v>
      </c>
      <c r="IFX22" s="139" t="e">
        <f t="shared" si="98"/>
        <v>#REF!</v>
      </c>
      <c r="IFY22" s="139" t="e">
        <f t="shared" si="98"/>
        <v>#REF!</v>
      </c>
      <c r="IFZ22" s="139" t="e">
        <f t="shared" si="98"/>
        <v>#REF!</v>
      </c>
      <c r="IGA22" s="139" t="e">
        <f t="shared" si="98"/>
        <v>#REF!</v>
      </c>
      <c r="IGB22" s="139" t="e">
        <f t="shared" si="98"/>
        <v>#REF!</v>
      </c>
      <c r="IGC22" s="139" t="e">
        <f t="shared" si="98"/>
        <v>#REF!</v>
      </c>
      <c r="IGD22" s="139" t="e">
        <f t="shared" si="98"/>
        <v>#REF!</v>
      </c>
      <c r="IGE22" s="139" t="e">
        <f t="shared" si="98"/>
        <v>#REF!</v>
      </c>
      <c r="IGF22" s="139" t="e">
        <f t="shared" si="98"/>
        <v>#REF!</v>
      </c>
      <c r="IGG22" s="139" t="e">
        <f t="shared" si="98"/>
        <v>#REF!</v>
      </c>
      <c r="IGH22" s="139" t="e">
        <f t="shared" si="98"/>
        <v>#REF!</v>
      </c>
      <c r="IGI22" s="139" t="e">
        <f t="shared" si="98"/>
        <v>#REF!</v>
      </c>
      <c r="IGJ22" s="139" t="e">
        <f t="shared" si="98"/>
        <v>#REF!</v>
      </c>
      <c r="IGK22" s="139" t="e">
        <f t="shared" si="98"/>
        <v>#REF!</v>
      </c>
      <c r="IGL22" s="139" t="e">
        <f t="shared" si="98"/>
        <v>#REF!</v>
      </c>
      <c r="IGM22" s="139" t="e">
        <f t="shared" si="98"/>
        <v>#REF!</v>
      </c>
      <c r="IGN22" s="139" t="e">
        <f t="shared" si="98"/>
        <v>#REF!</v>
      </c>
      <c r="IGO22" s="139" t="e">
        <f t="shared" si="98"/>
        <v>#REF!</v>
      </c>
      <c r="IGP22" s="139" t="e">
        <f t="shared" si="98"/>
        <v>#REF!</v>
      </c>
      <c r="IGQ22" s="139" t="e">
        <f t="shared" si="98"/>
        <v>#REF!</v>
      </c>
      <c r="IGR22" s="139" t="e">
        <f t="shared" si="98"/>
        <v>#REF!</v>
      </c>
      <c r="IGS22" s="139" t="e">
        <f t="shared" si="98"/>
        <v>#REF!</v>
      </c>
      <c r="IGT22" s="139" t="e">
        <f t="shared" si="98"/>
        <v>#REF!</v>
      </c>
      <c r="IGU22" s="139" t="e">
        <f t="shared" si="98"/>
        <v>#REF!</v>
      </c>
      <c r="IGV22" s="139" t="e">
        <f t="shared" si="98"/>
        <v>#REF!</v>
      </c>
      <c r="IGW22" s="139" t="e">
        <f t="shared" si="98"/>
        <v>#REF!</v>
      </c>
      <c r="IGX22" s="139" t="e">
        <f t="shared" si="98"/>
        <v>#REF!</v>
      </c>
      <c r="IGY22" s="139" t="e">
        <f t="shared" si="98"/>
        <v>#REF!</v>
      </c>
      <c r="IGZ22" s="139" t="e">
        <f t="shared" si="98"/>
        <v>#REF!</v>
      </c>
      <c r="IHA22" s="139" t="e">
        <f t="shared" ref="IHA22:IJL22" si="99">IHG22</f>
        <v>#REF!</v>
      </c>
      <c r="IHB22" s="139" t="e">
        <f t="shared" si="99"/>
        <v>#REF!</v>
      </c>
      <c r="IHC22" s="139" t="e">
        <f t="shared" si="99"/>
        <v>#REF!</v>
      </c>
      <c r="IHD22" s="139" t="e">
        <f t="shared" si="99"/>
        <v>#REF!</v>
      </c>
      <c r="IHE22" s="139" t="e">
        <f t="shared" si="99"/>
        <v>#REF!</v>
      </c>
      <c r="IHF22" s="139" t="e">
        <f t="shared" si="99"/>
        <v>#REF!</v>
      </c>
      <c r="IHG22" s="139" t="e">
        <f t="shared" si="99"/>
        <v>#REF!</v>
      </c>
      <c r="IHH22" s="139" t="e">
        <f t="shared" si="99"/>
        <v>#REF!</v>
      </c>
      <c r="IHI22" s="139" t="e">
        <f t="shared" si="99"/>
        <v>#REF!</v>
      </c>
      <c r="IHJ22" s="139" t="e">
        <f t="shared" si="99"/>
        <v>#REF!</v>
      </c>
      <c r="IHK22" s="139" t="e">
        <f t="shared" si="99"/>
        <v>#REF!</v>
      </c>
      <c r="IHL22" s="139" t="e">
        <f t="shared" si="99"/>
        <v>#REF!</v>
      </c>
      <c r="IHM22" s="139" t="e">
        <f t="shared" si="99"/>
        <v>#REF!</v>
      </c>
      <c r="IHN22" s="139" t="e">
        <f t="shared" si="99"/>
        <v>#REF!</v>
      </c>
      <c r="IHO22" s="139" t="e">
        <f t="shared" si="99"/>
        <v>#REF!</v>
      </c>
      <c r="IHP22" s="139" t="e">
        <f t="shared" si="99"/>
        <v>#REF!</v>
      </c>
      <c r="IHQ22" s="139" t="e">
        <f t="shared" si="99"/>
        <v>#REF!</v>
      </c>
      <c r="IHR22" s="139" t="e">
        <f t="shared" si="99"/>
        <v>#REF!</v>
      </c>
      <c r="IHS22" s="139" t="e">
        <f t="shared" si="99"/>
        <v>#REF!</v>
      </c>
      <c r="IHT22" s="139" t="e">
        <f t="shared" si="99"/>
        <v>#REF!</v>
      </c>
      <c r="IHU22" s="139" t="e">
        <f t="shared" si="99"/>
        <v>#REF!</v>
      </c>
      <c r="IHV22" s="139" t="e">
        <f t="shared" si="99"/>
        <v>#REF!</v>
      </c>
      <c r="IHW22" s="139" t="e">
        <f t="shared" si="99"/>
        <v>#REF!</v>
      </c>
      <c r="IHX22" s="139" t="e">
        <f t="shared" si="99"/>
        <v>#REF!</v>
      </c>
      <c r="IHY22" s="139" t="e">
        <f t="shared" si="99"/>
        <v>#REF!</v>
      </c>
      <c r="IHZ22" s="139" t="e">
        <f t="shared" si="99"/>
        <v>#REF!</v>
      </c>
      <c r="IIA22" s="139" t="e">
        <f t="shared" si="99"/>
        <v>#REF!</v>
      </c>
      <c r="IIB22" s="139" t="e">
        <f t="shared" si="99"/>
        <v>#REF!</v>
      </c>
      <c r="IIC22" s="139" t="e">
        <f t="shared" si="99"/>
        <v>#REF!</v>
      </c>
      <c r="IID22" s="139" t="e">
        <f t="shared" si="99"/>
        <v>#REF!</v>
      </c>
      <c r="IIE22" s="139" t="e">
        <f t="shared" si="99"/>
        <v>#REF!</v>
      </c>
      <c r="IIF22" s="139" t="e">
        <f t="shared" si="99"/>
        <v>#REF!</v>
      </c>
      <c r="IIG22" s="139" t="e">
        <f t="shared" si="99"/>
        <v>#REF!</v>
      </c>
      <c r="IIH22" s="139" t="e">
        <f t="shared" si="99"/>
        <v>#REF!</v>
      </c>
      <c r="III22" s="139" t="e">
        <f t="shared" si="99"/>
        <v>#REF!</v>
      </c>
      <c r="IIJ22" s="139" t="e">
        <f t="shared" si="99"/>
        <v>#REF!</v>
      </c>
      <c r="IIK22" s="139" t="e">
        <f t="shared" si="99"/>
        <v>#REF!</v>
      </c>
      <c r="IIL22" s="139" t="e">
        <f t="shared" si="99"/>
        <v>#REF!</v>
      </c>
      <c r="IIM22" s="139" t="e">
        <f t="shared" si="99"/>
        <v>#REF!</v>
      </c>
      <c r="IIN22" s="139" t="e">
        <f t="shared" si="99"/>
        <v>#REF!</v>
      </c>
      <c r="IIO22" s="139" t="e">
        <f t="shared" si="99"/>
        <v>#REF!</v>
      </c>
      <c r="IIP22" s="139" t="e">
        <f t="shared" si="99"/>
        <v>#REF!</v>
      </c>
      <c r="IIQ22" s="139" t="e">
        <f t="shared" si="99"/>
        <v>#REF!</v>
      </c>
      <c r="IIR22" s="139" t="e">
        <f t="shared" si="99"/>
        <v>#REF!</v>
      </c>
      <c r="IIS22" s="139" t="e">
        <f t="shared" si="99"/>
        <v>#REF!</v>
      </c>
      <c r="IIT22" s="139" t="e">
        <f t="shared" si="99"/>
        <v>#REF!</v>
      </c>
      <c r="IIU22" s="139" t="e">
        <f t="shared" si="99"/>
        <v>#REF!</v>
      </c>
      <c r="IIV22" s="139" t="e">
        <f t="shared" si="99"/>
        <v>#REF!</v>
      </c>
      <c r="IIW22" s="139" t="e">
        <f t="shared" si="99"/>
        <v>#REF!</v>
      </c>
      <c r="IIX22" s="139" t="e">
        <f t="shared" si="99"/>
        <v>#REF!</v>
      </c>
      <c r="IIY22" s="139" t="e">
        <f t="shared" si="99"/>
        <v>#REF!</v>
      </c>
      <c r="IIZ22" s="139" t="e">
        <f t="shared" si="99"/>
        <v>#REF!</v>
      </c>
      <c r="IJA22" s="139" t="e">
        <f t="shared" si="99"/>
        <v>#REF!</v>
      </c>
      <c r="IJB22" s="139" t="e">
        <f t="shared" si="99"/>
        <v>#REF!</v>
      </c>
      <c r="IJC22" s="139" t="e">
        <f t="shared" si="99"/>
        <v>#REF!</v>
      </c>
      <c r="IJD22" s="139" t="e">
        <f t="shared" si="99"/>
        <v>#REF!</v>
      </c>
      <c r="IJE22" s="139" t="e">
        <f t="shared" si="99"/>
        <v>#REF!</v>
      </c>
      <c r="IJF22" s="139" t="e">
        <f t="shared" si="99"/>
        <v>#REF!</v>
      </c>
      <c r="IJG22" s="139" t="e">
        <f t="shared" si="99"/>
        <v>#REF!</v>
      </c>
      <c r="IJH22" s="139" t="e">
        <f t="shared" si="99"/>
        <v>#REF!</v>
      </c>
      <c r="IJI22" s="139" t="e">
        <f t="shared" si="99"/>
        <v>#REF!</v>
      </c>
      <c r="IJJ22" s="139" t="e">
        <f t="shared" si="99"/>
        <v>#REF!</v>
      </c>
      <c r="IJK22" s="139" t="e">
        <f t="shared" si="99"/>
        <v>#REF!</v>
      </c>
      <c r="IJL22" s="139" t="e">
        <f t="shared" si="99"/>
        <v>#REF!</v>
      </c>
      <c r="IJM22" s="139" t="e">
        <f t="shared" ref="IJM22:ILX22" si="100">IJS22</f>
        <v>#REF!</v>
      </c>
      <c r="IJN22" s="139" t="e">
        <f t="shared" si="100"/>
        <v>#REF!</v>
      </c>
      <c r="IJO22" s="139" t="e">
        <f t="shared" si="100"/>
        <v>#REF!</v>
      </c>
      <c r="IJP22" s="139" t="e">
        <f t="shared" si="100"/>
        <v>#REF!</v>
      </c>
      <c r="IJQ22" s="139" t="e">
        <f t="shared" si="100"/>
        <v>#REF!</v>
      </c>
      <c r="IJR22" s="139" t="e">
        <f t="shared" si="100"/>
        <v>#REF!</v>
      </c>
      <c r="IJS22" s="139" t="e">
        <f t="shared" si="100"/>
        <v>#REF!</v>
      </c>
      <c r="IJT22" s="139" t="e">
        <f t="shared" si="100"/>
        <v>#REF!</v>
      </c>
      <c r="IJU22" s="139" t="e">
        <f t="shared" si="100"/>
        <v>#REF!</v>
      </c>
      <c r="IJV22" s="139" t="e">
        <f t="shared" si="100"/>
        <v>#REF!</v>
      </c>
      <c r="IJW22" s="139" t="e">
        <f t="shared" si="100"/>
        <v>#REF!</v>
      </c>
      <c r="IJX22" s="139" t="e">
        <f t="shared" si="100"/>
        <v>#REF!</v>
      </c>
      <c r="IJY22" s="139" t="e">
        <f t="shared" si="100"/>
        <v>#REF!</v>
      </c>
      <c r="IJZ22" s="139" t="e">
        <f t="shared" si="100"/>
        <v>#REF!</v>
      </c>
      <c r="IKA22" s="139" t="e">
        <f t="shared" si="100"/>
        <v>#REF!</v>
      </c>
      <c r="IKB22" s="139" t="e">
        <f t="shared" si="100"/>
        <v>#REF!</v>
      </c>
      <c r="IKC22" s="139" t="e">
        <f t="shared" si="100"/>
        <v>#REF!</v>
      </c>
      <c r="IKD22" s="139" t="e">
        <f t="shared" si="100"/>
        <v>#REF!</v>
      </c>
      <c r="IKE22" s="139" t="e">
        <f t="shared" si="100"/>
        <v>#REF!</v>
      </c>
      <c r="IKF22" s="139" t="e">
        <f t="shared" si="100"/>
        <v>#REF!</v>
      </c>
      <c r="IKG22" s="139" t="e">
        <f t="shared" si="100"/>
        <v>#REF!</v>
      </c>
      <c r="IKH22" s="139" t="e">
        <f t="shared" si="100"/>
        <v>#REF!</v>
      </c>
      <c r="IKI22" s="139" t="e">
        <f t="shared" si="100"/>
        <v>#REF!</v>
      </c>
      <c r="IKJ22" s="139" t="e">
        <f t="shared" si="100"/>
        <v>#REF!</v>
      </c>
      <c r="IKK22" s="139" t="e">
        <f t="shared" si="100"/>
        <v>#REF!</v>
      </c>
      <c r="IKL22" s="139" t="e">
        <f t="shared" si="100"/>
        <v>#REF!</v>
      </c>
      <c r="IKM22" s="139" t="e">
        <f t="shared" si="100"/>
        <v>#REF!</v>
      </c>
      <c r="IKN22" s="139" t="e">
        <f t="shared" si="100"/>
        <v>#REF!</v>
      </c>
      <c r="IKO22" s="139" t="e">
        <f t="shared" si="100"/>
        <v>#REF!</v>
      </c>
      <c r="IKP22" s="139" t="e">
        <f t="shared" si="100"/>
        <v>#REF!</v>
      </c>
      <c r="IKQ22" s="139" t="e">
        <f t="shared" si="100"/>
        <v>#REF!</v>
      </c>
      <c r="IKR22" s="139" t="e">
        <f t="shared" si="100"/>
        <v>#REF!</v>
      </c>
      <c r="IKS22" s="139" t="e">
        <f t="shared" si="100"/>
        <v>#REF!</v>
      </c>
      <c r="IKT22" s="139" t="e">
        <f t="shared" si="100"/>
        <v>#REF!</v>
      </c>
      <c r="IKU22" s="139" t="e">
        <f t="shared" si="100"/>
        <v>#REF!</v>
      </c>
      <c r="IKV22" s="139" t="e">
        <f t="shared" si="100"/>
        <v>#REF!</v>
      </c>
      <c r="IKW22" s="139" t="e">
        <f t="shared" si="100"/>
        <v>#REF!</v>
      </c>
      <c r="IKX22" s="139" t="e">
        <f t="shared" si="100"/>
        <v>#REF!</v>
      </c>
      <c r="IKY22" s="139" t="e">
        <f t="shared" si="100"/>
        <v>#REF!</v>
      </c>
      <c r="IKZ22" s="139" t="e">
        <f t="shared" si="100"/>
        <v>#REF!</v>
      </c>
      <c r="ILA22" s="139" t="e">
        <f t="shared" si="100"/>
        <v>#REF!</v>
      </c>
      <c r="ILB22" s="139" t="e">
        <f t="shared" si="100"/>
        <v>#REF!</v>
      </c>
      <c r="ILC22" s="139" t="e">
        <f t="shared" si="100"/>
        <v>#REF!</v>
      </c>
      <c r="ILD22" s="139" t="e">
        <f t="shared" si="100"/>
        <v>#REF!</v>
      </c>
      <c r="ILE22" s="139" t="e">
        <f t="shared" si="100"/>
        <v>#REF!</v>
      </c>
      <c r="ILF22" s="139" t="e">
        <f t="shared" si="100"/>
        <v>#REF!</v>
      </c>
      <c r="ILG22" s="139" t="e">
        <f t="shared" si="100"/>
        <v>#REF!</v>
      </c>
      <c r="ILH22" s="139" t="e">
        <f t="shared" si="100"/>
        <v>#REF!</v>
      </c>
      <c r="ILI22" s="139" t="e">
        <f t="shared" si="100"/>
        <v>#REF!</v>
      </c>
      <c r="ILJ22" s="139" t="e">
        <f t="shared" si="100"/>
        <v>#REF!</v>
      </c>
      <c r="ILK22" s="139" t="e">
        <f t="shared" si="100"/>
        <v>#REF!</v>
      </c>
      <c r="ILL22" s="139" t="e">
        <f t="shared" si="100"/>
        <v>#REF!</v>
      </c>
      <c r="ILM22" s="139" t="e">
        <f t="shared" si="100"/>
        <v>#REF!</v>
      </c>
      <c r="ILN22" s="139" t="e">
        <f t="shared" si="100"/>
        <v>#REF!</v>
      </c>
      <c r="ILO22" s="139" t="e">
        <f t="shared" si="100"/>
        <v>#REF!</v>
      </c>
      <c r="ILP22" s="139" t="e">
        <f t="shared" si="100"/>
        <v>#REF!</v>
      </c>
      <c r="ILQ22" s="139" t="e">
        <f t="shared" si="100"/>
        <v>#REF!</v>
      </c>
      <c r="ILR22" s="139" t="e">
        <f t="shared" si="100"/>
        <v>#REF!</v>
      </c>
      <c r="ILS22" s="139" t="e">
        <f t="shared" si="100"/>
        <v>#REF!</v>
      </c>
      <c r="ILT22" s="139" t="e">
        <f t="shared" si="100"/>
        <v>#REF!</v>
      </c>
      <c r="ILU22" s="139" t="e">
        <f t="shared" si="100"/>
        <v>#REF!</v>
      </c>
      <c r="ILV22" s="139" t="e">
        <f t="shared" si="100"/>
        <v>#REF!</v>
      </c>
      <c r="ILW22" s="139" t="e">
        <f t="shared" si="100"/>
        <v>#REF!</v>
      </c>
      <c r="ILX22" s="139" t="e">
        <f t="shared" si="100"/>
        <v>#REF!</v>
      </c>
      <c r="ILY22" s="139" t="e">
        <f t="shared" ref="ILY22:IOJ22" si="101">IME22</f>
        <v>#REF!</v>
      </c>
      <c r="ILZ22" s="139" t="e">
        <f t="shared" si="101"/>
        <v>#REF!</v>
      </c>
      <c r="IMA22" s="139" t="e">
        <f t="shared" si="101"/>
        <v>#REF!</v>
      </c>
      <c r="IMB22" s="139" t="e">
        <f t="shared" si="101"/>
        <v>#REF!</v>
      </c>
      <c r="IMC22" s="139" t="e">
        <f t="shared" si="101"/>
        <v>#REF!</v>
      </c>
      <c r="IMD22" s="139" t="e">
        <f t="shared" si="101"/>
        <v>#REF!</v>
      </c>
      <c r="IME22" s="139" t="e">
        <f t="shared" si="101"/>
        <v>#REF!</v>
      </c>
      <c r="IMF22" s="139" t="e">
        <f t="shared" si="101"/>
        <v>#REF!</v>
      </c>
      <c r="IMG22" s="139" t="e">
        <f t="shared" si="101"/>
        <v>#REF!</v>
      </c>
      <c r="IMH22" s="139" t="e">
        <f t="shared" si="101"/>
        <v>#REF!</v>
      </c>
      <c r="IMI22" s="139" t="e">
        <f t="shared" si="101"/>
        <v>#REF!</v>
      </c>
      <c r="IMJ22" s="139" t="e">
        <f t="shared" si="101"/>
        <v>#REF!</v>
      </c>
      <c r="IMK22" s="139" t="e">
        <f t="shared" si="101"/>
        <v>#REF!</v>
      </c>
      <c r="IML22" s="139" t="e">
        <f t="shared" si="101"/>
        <v>#REF!</v>
      </c>
      <c r="IMM22" s="139" t="e">
        <f t="shared" si="101"/>
        <v>#REF!</v>
      </c>
      <c r="IMN22" s="139" t="e">
        <f t="shared" si="101"/>
        <v>#REF!</v>
      </c>
      <c r="IMO22" s="139" t="e">
        <f t="shared" si="101"/>
        <v>#REF!</v>
      </c>
      <c r="IMP22" s="139" t="e">
        <f t="shared" si="101"/>
        <v>#REF!</v>
      </c>
      <c r="IMQ22" s="139" t="e">
        <f t="shared" si="101"/>
        <v>#REF!</v>
      </c>
      <c r="IMR22" s="139" t="e">
        <f t="shared" si="101"/>
        <v>#REF!</v>
      </c>
      <c r="IMS22" s="139" t="e">
        <f t="shared" si="101"/>
        <v>#REF!</v>
      </c>
      <c r="IMT22" s="139" t="e">
        <f t="shared" si="101"/>
        <v>#REF!</v>
      </c>
      <c r="IMU22" s="139" t="e">
        <f t="shared" si="101"/>
        <v>#REF!</v>
      </c>
      <c r="IMV22" s="139" t="e">
        <f t="shared" si="101"/>
        <v>#REF!</v>
      </c>
      <c r="IMW22" s="139" t="e">
        <f t="shared" si="101"/>
        <v>#REF!</v>
      </c>
      <c r="IMX22" s="139" t="e">
        <f t="shared" si="101"/>
        <v>#REF!</v>
      </c>
      <c r="IMY22" s="139" t="e">
        <f t="shared" si="101"/>
        <v>#REF!</v>
      </c>
      <c r="IMZ22" s="139" t="e">
        <f t="shared" si="101"/>
        <v>#REF!</v>
      </c>
      <c r="INA22" s="139" t="e">
        <f t="shared" si="101"/>
        <v>#REF!</v>
      </c>
      <c r="INB22" s="139" t="e">
        <f t="shared" si="101"/>
        <v>#REF!</v>
      </c>
      <c r="INC22" s="139" t="e">
        <f t="shared" si="101"/>
        <v>#REF!</v>
      </c>
      <c r="IND22" s="139" t="e">
        <f t="shared" si="101"/>
        <v>#REF!</v>
      </c>
      <c r="INE22" s="139" t="e">
        <f t="shared" si="101"/>
        <v>#REF!</v>
      </c>
      <c r="INF22" s="139" t="e">
        <f t="shared" si="101"/>
        <v>#REF!</v>
      </c>
      <c r="ING22" s="139" t="e">
        <f t="shared" si="101"/>
        <v>#REF!</v>
      </c>
      <c r="INH22" s="139" t="e">
        <f t="shared" si="101"/>
        <v>#REF!</v>
      </c>
      <c r="INI22" s="139" t="e">
        <f t="shared" si="101"/>
        <v>#REF!</v>
      </c>
      <c r="INJ22" s="139" t="e">
        <f t="shared" si="101"/>
        <v>#REF!</v>
      </c>
      <c r="INK22" s="139" t="e">
        <f t="shared" si="101"/>
        <v>#REF!</v>
      </c>
      <c r="INL22" s="139" t="e">
        <f t="shared" si="101"/>
        <v>#REF!</v>
      </c>
      <c r="INM22" s="139" t="e">
        <f t="shared" si="101"/>
        <v>#REF!</v>
      </c>
      <c r="INN22" s="139" t="e">
        <f t="shared" si="101"/>
        <v>#REF!</v>
      </c>
      <c r="INO22" s="139" t="e">
        <f t="shared" si="101"/>
        <v>#REF!</v>
      </c>
      <c r="INP22" s="139" t="e">
        <f t="shared" si="101"/>
        <v>#REF!</v>
      </c>
      <c r="INQ22" s="139" t="e">
        <f t="shared" si="101"/>
        <v>#REF!</v>
      </c>
      <c r="INR22" s="139" t="e">
        <f t="shared" si="101"/>
        <v>#REF!</v>
      </c>
      <c r="INS22" s="139" t="e">
        <f t="shared" si="101"/>
        <v>#REF!</v>
      </c>
      <c r="INT22" s="139" t="e">
        <f t="shared" si="101"/>
        <v>#REF!</v>
      </c>
      <c r="INU22" s="139" t="e">
        <f t="shared" si="101"/>
        <v>#REF!</v>
      </c>
      <c r="INV22" s="139" t="e">
        <f t="shared" si="101"/>
        <v>#REF!</v>
      </c>
      <c r="INW22" s="139" t="e">
        <f t="shared" si="101"/>
        <v>#REF!</v>
      </c>
      <c r="INX22" s="139" t="e">
        <f t="shared" si="101"/>
        <v>#REF!</v>
      </c>
      <c r="INY22" s="139" t="e">
        <f t="shared" si="101"/>
        <v>#REF!</v>
      </c>
      <c r="INZ22" s="139" t="e">
        <f t="shared" si="101"/>
        <v>#REF!</v>
      </c>
      <c r="IOA22" s="139" t="e">
        <f t="shared" si="101"/>
        <v>#REF!</v>
      </c>
      <c r="IOB22" s="139" t="e">
        <f t="shared" si="101"/>
        <v>#REF!</v>
      </c>
      <c r="IOC22" s="139" t="e">
        <f t="shared" si="101"/>
        <v>#REF!</v>
      </c>
      <c r="IOD22" s="139" t="e">
        <f t="shared" si="101"/>
        <v>#REF!</v>
      </c>
      <c r="IOE22" s="139" t="e">
        <f t="shared" si="101"/>
        <v>#REF!</v>
      </c>
      <c r="IOF22" s="139" t="e">
        <f t="shared" si="101"/>
        <v>#REF!</v>
      </c>
      <c r="IOG22" s="139" t="e">
        <f t="shared" si="101"/>
        <v>#REF!</v>
      </c>
      <c r="IOH22" s="139" t="e">
        <f t="shared" si="101"/>
        <v>#REF!</v>
      </c>
      <c r="IOI22" s="139" t="e">
        <f t="shared" si="101"/>
        <v>#REF!</v>
      </c>
      <c r="IOJ22" s="139" t="e">
        <f t="shared" si="101"/>
        <v>#REF!</v>
      </c>
      <c r="IOK22" s="139" t="e">
        <f t="shared" ref="IOK22:IQV22" si="102">IOQ22</f>
        <v>#REF!</v>
      </c>
      <c r="IOL22" s="139" t="e">
        <f t="shared" si="102"/>
        <v>#REF!</v>
      </c>
      <c r="IOM22" s="139" t="e">
        <f t="shared" si="102"/>
        <v>#REF!</v>
      </c>
      <c r="ION22" s="139" t="e">
        <f t="shared" si="102"/>
        <v>#REF!</v>
      </c>
      <c r="IOO22" s="139" t="e">
        <f t="shared" si="102"/>
        <v>#REF!</v>
      </c>
      <c r="IOP22" s="139" t="e">
        <f t="shared" si="102"/>
        <v>#REF!</v>
      </c>
      <c r="IOQ22" s="139" t="e">
        <f t="shared" si="102"/>
        <v>#REF!</v>
      </c>
      <c r="IOR22" s="139" t="e">
        <f t="shared" si="102"/>
        <v>#REF!</v>
      </c>
      <c r="IOS22" s="139" t="e">
        <f t="shared" si="102"/>
        <v>#REF!</v>
      </c>
      <c r="IOT22" s="139" t="e">
        <f t="shared" si="102"/>
        <v>#REF!</v>
      </c>
      <c r="IOU22" s="139" t="e">
        <f t="shared" si="102"/>
        <v>#REF!</v>
      </c>
      <c r="IOV22" s="139" t="e">
        <f t="shared" si="102"/>
        <v>#REF!</v>
      </c>
      <c r="IOW22" s="139" t="e">
        <f t="shared" si="102"/>
        <v>#REF!</v>
      </c>
      <c r="IOX22" s="139" t="e">
        <f t="shared" si="102"/>
        <v>#REF!</v>
      </c>
      <c r="IOY22" s="139" t="e">
        <f t="shared" si="102"/>
        <v>#REF!</v>
      </c>
      <c r="IOZ22" s="139" t="e">
        <f t="shared" si="102"/>
        <v>#REF!</v>
      </c>
      <c r="IPA22" s="139" t="e">
        <f t="shared" si="102"/>
        <v>#REF!</v>
      </c>
      <c r="IPB22" s="139" t="e">
        <f t="shared" si="102"/>
        <v>#REF!</v>
      </c>
      <c r="IPC22" s="139" t="e">
        <f t="shared" si="102"/>
        <v>#REF!</v>
      </c>
      <c r="IPD22" s="139" t="e">
        <f t="shared" si="102"/>
        <v>#REF!</v>
      </c>
      <c r="IPE22" s="139" t="e">
        <f t="shared" si="102"/>
        <v>#REF!</v>
      </c>
      <c r="IPF22" s="139" t="e">
        <f t="shared" si="102"/>
        <v>#REF!</v>
      </c>
      <c r="IPG22" s="139" t="e">
        <f t="shared" si="102"/>
        <v>#REF!</v>
      </c>
      <c r="IPH22" s="139" t="e">
        <f t="shared" si="102"/>
        <v>#REF!</v>
      </c>
      <c r="IPI22" s="139" t="e">
        <f t="shared" si="102"/>
        <v>#REF!</v>
      </c>
      <c r="IPJ22" s="139" t="e">
        <f t="shared" si="102"/>
        <v>#REF!</v>
      </c>
      <c r="IPK22" s="139" t="e">
        <f t="shared" si="102"/>
        <v>#REF!</v>
      </c>
      <c r="IPL22" s="139" t="e">
        <f t="shared" si="102"/>
        <v>#REF!</v>
      </c>
      <c r="IPM22" s="139" t="e">
        <f t="shared" si="102"/>
        <v>#REF!</v>
      </c>
      <c r="IPN22" s="139" t="e">
        <f t="shared" si="102"/>
        <v>#REF!</v>
      </c>
      <c r="IPO22" s="139" t="e">
        <f t="shared" si="102"/>
        <v>#REF!</v>
      </c>
      <c r="IPP22" s="139" t="e">
        <f t="shared" si="102"/>
        <v>#REF!</v>
      </c>
      <c r="IPQ22" s="139" t="e">
        <f t="shared" si="102"/>
        <v>#REF!</v>
      </c>
      <c r="IPR22" s="139" t="e">
        <f t="shared" si="102"/>
        <v>#REF!</v>
      </c>
      <c r="IPS22" s="139" t="e">
        <f t="shared" si="102"/>
        <v>#REF!</v>
      </c>
      <c r="IPT22" s="139" t="e">
        <f t="shared" si="102"/>
        <v>#REF!</v>
      </c>
      <c r="IPU22" s="139" t="e">
        <f t="shared" si="102"/>
        <v>#REF!</v>
      </c>
      <c r="IPV22" s="139" t="e">
        <f t="shared" si="102"/>
        <v>#REF!</v>
      </c>
      <c r="IPW22" s="139" t="e">
        <f t="shared" si="102"/>
        <v>#REF!</v>
      </c>
      <c r="IPX22" s="139" t="e">
        <f t="shared" si="102"/>
        <v>#REF!</v>
      </c>
      <c r="IPY22" s="139" t="e">
        <f t="shared" si="102"/>
        <v>#REF!</v>
      </c>
      <c r="IPZ22" s="139" t="e">
        <f t="shared" si="102"/>
        <v>#REF!</v>
      </c>
      <c r="IQA22" s="139" t="e">
        <f t="shared" si="102"/>
        <v>#REF!</v>
      </c>
      <c r="IQB22" s="139" t="e">
        <f t="shared" si="102"/>
        <v>#REF!</v>
      </c>
      <c r="IQC22" s="139" t="e">
        <f t="shared" si="102"/>
        <v>#REF!</v>
      </c>
      <c r="IQD22" s="139" t="e">
        <f t="shared" si="102"/>
        <v>#REF!</v>
      </c>
      <c r="IQE22" s="139" t="e">
        <f t="shared" si="102"/>
        <v>#REF!</v>
      </c>
      <c r="IQF22" s="139" t="e">
        <f t="shared" si="102"/>
        <v>#REF!</v>
      </c>
      <c r="IQG22" s="139" t="e">
        <f t="shared" si="102"/>
        <v>#REF!</v>
      </c>
      <c r="IQH22" s="139" t="e">
        <f t="shared" si="102"/>
        <v>#REF!</v>
      </c>
      <c r="IQI22" s="139" t="e">
        <f t="shared" si="102"/>
        <v>#REF!</v>
      </c>
      <c r="IQJ22" s="139" t="e">
        <f t="shared" si="102"/>
        <v>#REF!</v>
      </c>
      <c r="IQK22" s="139" t="e">
        <f t="shared" si="102"/>
        <v>#REF!</v>
      </c>
      <c r="IQL22" s="139" t="e">
        <f t="shared" si="102"/>
        <v>#REF!</v>
      </c>
      <c r="IQM22" s="139" t="e">
        <f t="shared" si="102"/>
        <v>#REF!</v>
      </c>
      <c r="IQN22" s="139" t="e">
        <f t="shared" si="102"/>
        <v>#REF!</v>
      </c>
      <c r="IQO22" s="139" t="e">
        <f t="shared" si="102"/>
        <v>#REF!</v>
      </c>
      <c r="IQP22" s="139" t="e">
        <f t="shared" si="102"/>
        <v>#REF!</v>
      </c>
      <c r="IQQ22" s="139" t="e">
        <f t="shared" si="102"/>
        <v>#REF!</v>
      </c>
      <c r="IQR22" s="139" t="e">
        <f t="shared" si="102"/>
        <v>#REF!</v>
      </c>
      <c r="IQS22" s="139" t="e">
        <f t="shared" si="102"/>
        <v>#REF!</v>
      </c>
      <c r="IQT22" s="139" t="e">
        <f t="shared" si="102"/>
        <v>#REF!</v>
      </c>
      <c r="IQU22" s="139" t="e">
        <f t="shared" si="102"/>
        <v>#REF!</v>
      </c>
      <c r="IQV22" s="139" t="e">
        <f t="shared" si="102"/>
        <v>#REF!</v>
      </c>
      <c r="IQW22" s="139" t="e">
        <f t="shared" ref="IQW22:ITH22" si="103">IRC22</f>
        <v>#REF!</v>
      </c>
      <c r="IQX22" s="139" t="e">
        <f t="shared" si="103"/>
        <v>#REF!</v>
      </c>
      <c r="IQY22" s="139" t="e">
        <f t="shared" si="103"/>
        <v>#REF!</v>
      </c>
      <c r="IQZ22" s="139" t="e">
        <f t="shared" si="103"/>
        <v>#REF!</v>
      </c>
      <c r="IRA22" s="139" t="e">
        <f t="shared" si="103"/>
        <v>#REF!</v>
      </c>
      <c r="IRB22" s="139" t="e">
        <f t="shared" si="103"/>
        <v>#REF!</v>
      </c>
      <c r="IRC22" s="139" t="e">
        <f t="shared" si="103"/>
        <v>#REF!</v>
      </c>
      <c r="IRD22" s="139" t="e">
        <f t="shared" si="103"/>
        <v>#REF!</v>
      </c>
      <c r="IRE22" s="139" t="e">
        <f t="shared" si="103"/>
        <v>#REF!</v>
      </c>
      <c r="IRF22" s="139" t="e">
        <f t="shared" si="103"/>
        <v>#REF!</v>
      </c>
      <c r="IRG22" s="139" t="e">
        <f t="shared" si="103"/>
        <v>#REF!</v>
      </c>
      <c r="IRH22" s="139" t="e">
        <f t="shared" si="103"/>
        <v>#REF!</v>
      </c>
      <c r="IRI22" s="139" t="e">
        <f t="shared" si="103"/>
        <v>#REF!</v>
      </c>
      <c r="IRJ22" s="139" t="e">
        <f t="shared" si="103"/>
        <v>#REF!</v>
      </c>
      <c r="IRK22" s="139" t="e">
        <f t="shared" si="103"/>
        <v>#REF!</v>
      </c>
      <c r="IRL22" s="139" t="e">
        <f t="shared" si="103"/>
        <v>#REF!</v>
      </c>
      <c r="IRM22" s="139" t="e">
        <f t="shared" si="103"/>
        <v>#REF!</v>
      </c>
      <c r="IRN22" s="139" t="e">
        <f t="shared" si="103"/>
        <v>#REF!</v>
      </c>
      <c r="IRO22" s="139" t="e">
        <f t="shared" si="103"/>
        <v>#REF!</v>
      </c>
      <c r="IRP22" s="139" t="e">
        <f t="shared" si="103"/>
        <v>#REF!</v>
      </c>
      <c r="IRQ22" s="139" t="e">
        <f t="shared" si="103"/>
        <v>#REF!</v>
      </c>
      <c r="IRR22" s="139" t="e">
        <f t="shared" si="103"/>
        <v>#REF!</v>
      </c>
      <c r="IRS22" s="139" t="e">
        <f t="shared" si="103"/>
        <v>#REF!</v>
      </c>
      <c r="IRT22" s="139" t="e">
        <f t="shared" si="103"/>
        <v>#REF!</v>
      </c>
      <c r="IRU22" s="139" t="e">
        <f t="shared" si="103"/>
        <v>#REF!</v>
      </c>
      <c r="IRV22" s="139" t="e">
        <f t="shared" si="103"/>
        <v>#REF!</v>
      </c>
      <c r="IRW22" s="139" t="e">
        <f t="shared" si="103"/>
        <v>#REF!</v>
      </c>
      <c r="IRX22" s="139" t="e">
        <f t="shared" si="103"/>
        <v>#REF!</v>
      </c>
      <c r="IRY22" s="139" t="e">
        <f t="shared" si="103"/>
        <v>#REF!</v>
      </c>
      <c r="IRZ22" s="139" t="e">
        <f t="shared" si="103"/>
        <v>#REF!</v>
      </c>
      <c r="ISA22" s="139" t="e">
        <f t="shared" si="103"/>
        <v>#REF!</v>
      </c>
      <c r="ISB22" s="139" t="e">
        <f t="shared" si="103"/>
        <v>#REF!</v>
      </c>
      <c r="ISC22" s="139" t="e">
        <f t="shared" si="103"/>
        <v>#REF!</v>
      </c>
      <c r="ISD22" s="139" t="e">
        <f t="shared" si="103"/>
        <v>#REF!</v>
      </c>
      <c r="ISE22" s="139" t="e">
        <f t="shared" si="103"/>
        <v>#REF!</v>
      </c>
      <c r="ISF22" s="139" t="e">
        <f t="shared" si="103"/>
        <v>#REF!</v>
      </c>
      <c r="ISG22" s="139" t="e">
        <f t="shared" si="103"/>
        <v>#REF!</v>
      </c>
      <c r="ISH22" s="139" t="e">
        <f t="shared" si="103"/>
        <v>#REF!</v>
      </c>
      <c r="ISI22" s="139" t="e">
        <f t="shared" si="103"/>
        <v>#REF!</v>
      </c>
      <c r="ISJ22" s="139" t="e">
        <f t="shared" si="103"/>
        <v>#REF!</v>
      </c>
      <c r="ISK22" s="139" t="e">
        <f t="shared" si="103"/>
        <v>#REF!</v>
      </c>
      <c r="ISL22" s="139" t="e">
        <f t="shared" si="103"/>
        <v>#REF!</v>
      </c>
      <c r="ISM22" s="139" t="e">
        <f t="shared" si="103"/>
        <v>#REF!</v>
      </c>
      <c r="ISN22" s="139" t="e">
        <f t="shared" si="103"/>
        <v>#REF!</v>
      </c>
      <c r="ISO22" s="139" t="e">
        <f t="shared" si="103"/>
        <v>#REF!</v>
      </c>
      <c r="ISP22" s="139" t="e">
        <f t="shared" si="103"/>
        <v>#REF!</v>
      </c>
      <c r="ISQ22" s="139" t="e">
        <f t="shared" si="103"/>
        <v>#REF!</v>
      </c>
      <c r="ISR22" s="139" t="e">
        <f t="shared" si="103"/>
        <v>#REF!</v>
      </c>
      <c r="ISS22" s="139" t="e">
        <f t="shared" si="103"/>
        <v>#REF!</v>
      </c>
      <c r="IST22" s="139" t="e">
        <f t="shared" si="103"/>
        <v>#REF!</v>
      </c>
      <c r="ISU22" s="139" t="e">
        <f t="shared" si="103"/>
        <v>#REF!</v>
      </c>
      <c r="ISV22" s="139" t="e">
        <f t="shared" si="103"/>
        <v>#REF!</v>
      </c>
      <c r="ISW22" s="139" t="e">
        <f t="shared" si="103"/>
        <v>#REF!</v>
      </c>
      <c r="ISX22" s="139" t="e">
        <f t="shared" si="103"/>
        <v>#REF!</v>
      </c>
      <c r="ISY22" s="139" t="e">
        <f t="shared" si="103"/>
        <v>#REF!</v>
      </c>
      <c r="ISZ22" s="139" t="e">
        <f t="shared" si="103"/>
        <v>#REF!</v>
      </c>
      <c r="ITA22" s="139" t="e">
        <f t="shared" si="103"/>
        <v>#REF!</v>
      </c>
      <c r="ITB22" s="139" t="e">
        <f t="shared" si="103"/>
        <v>#REF!</v>
      </c>
      <c r="ITC22" s="139" t="e">
        <f t="shared" si="103"/>
        <v>#REF!</v>
      </c>
      <c r="ITD22" s="139" t="e">
        <f t="shared" si="103"/>
        <v>#REF!</v>
      </c>
      <c r="ITE22" s="139" t="e">
        <f t="shared" si="103"/>
        <v>#REF!</v>
      </c>
      <c r="ITF22" s="139" t="e">
        <f t="shared" si="103"/>
        <v>#REF!</v>
      </c>
      <c r="ITG22" s="139" t="e">
        <f t="shared" si="103"/>
        <v>#REF!</v>
      </c>
      <c r="ITH22" s="139" t="e">
        <f t="shared" si="103"/>
        <v>#REF!</v>
      </c>
      <c r="ITI22" s="139" t="e">
        <f t="shared" ref="ITI22:IVT22" si="104">ITO22</f>
        <v>#REF!</v>
      </c>
      <c r="ITJ22" s="139" t="e">
        <f t="shared" si="104"/>
        <v>#REF!</v>
      </c>
      <c r="ITK22" s="139" t="e">
        <f t="shared" si="104"/>
        <v>#REF!</v>
      </c>
      <c r="ITL22" s="139" t="e">
        <f t="shared" si="104"/>
        <v>#REF!</v>
      </c>
      <c r="ITM22" s="139" t="e">
        <f t="shared" si="104"/>
        <v>#REF!</v>
      </c>
      <c r="ITN22" s="139" t="e">
        <f t="shared" si="104"/>
        <v>#REF!</v>
      </c>
      <c r="ITO22" s="139" t="e">
        <f t="shared" si="104"/>
        <v>#REF!</v>
      </c>
      <c r="ITP22" s="139" t="e">
        <f t="shared" si="104"/>
        <v>#REF!</v>
      </c>
      <c r="ITQ22" s="139" t="e">
        <f t="shared" si="104"/>
        <v>#REF!</v>
      </c>
      <c r="ITR22" s="139" t="e">
        <f t="shared" si="104"/>
        <v>#REF!</v>
      </c>
      <c r="ITS22" s="139" t="e">
        <f t="shared" si="104"/>
        <v>#REF!</v>
      </c>
      <c r="ITT22" s="139" t="e">
        <f t="shared" si="104"/>
        <v>#REF!</v>
      </c>
      <c r="ITU22" s="139" t="e">
        <f t="shared" si="104"/>
        <v>#REF!</v>
      </c>
      <c r="ITV22" s="139" t="e">
        <f t="shared" si="104"/>
        <v>#REF!</v>
      </c>
      <c r="ITW22" s="139" t="e">
        <f t="shared" si="104"/>
        <v>#REF!</v>
      </c>
      <c r="ITX22" s="139" t="e">
        <f t="shared" si="104"/>
        <v>#REF!</v>
      </c>
      <c r="ITY22" s="139" t="e">
        <f t="shared" si="104"/>
        <v>#REF!</v>
      </c>
      <c r="ITZ22" s="139" t="e">
        <f t="shared" si="104"/>
        <v>#REF!</v>
      </c>
      <c r="IUA22" s="139" t="e">
        <f t="shared" si="104"/>
        <v>#REF!</v>
      </c>
      <c r="IUB22" s="139" t="e">
        <f t="shared" si="104"/>
        <v>#REF!</v>
      </c>
      <c r="IUC22" s="139" t="e">
        <f t="shared" si="104"/>
        <v>#REF!</v>
      </c>
      <c r="IUD22" s="139" t="e">
        <f t="shared" si="104"/>
        <v>#REF!</v>
      </c>
      <c r="IUE22" s="139" t="e">
        <f t="shared" si="104"/>
        <v>#REF!</v>
      </c>
      <c r="IUF22" s="139" t="e">
        <f t="shared" si="104"/>
        <v>#REF!</v>
      </c>
      <c r="IUG22" s="139" t="e">
        <f t="shared" si="104"/>
        <v>#REF!</v>
      </c>
      <c r="IUH22" s="139" t="e">
        <f t="shared" si="104"/>
        <v>#REF!</v>
      </c>
      <c r="IUI22" s="139" t="e">
        <f t="shared" si="104"/>
        <v>#REF!</v>
      </c>
      <c r="IUJ22" s="139" t="e">
        <f t="shared" si="104"/>
        <v>#REF!</v>
      </c>
      <c r="IUK22" s="139" t="e">
        <f t="shared" si="104"/>
        <v>#REF!</v>
      </c>
      <c r="IUL22" s="139" t="e">
        <f t="shared" si="104"/>
        <v>#REF!</v>
      </c>
      <c r="IUM22" s="139" t="e">
        <f t="shared" si="104"/>
        <v>#REF!</v>
      </c>
      <c r="IUN22" s="139" t="e">
        <f t="shared" si="104"/>
        <v>#REF!</v>
      </c>
      <c r="IUO22" s="139" t="e">
        <f t="shared" si="104"/>
        <v>#REF!</v>
      </c>
      <c r="IUP22" s="139" t="e">
        <f t="shared" si="104"/>
        <v>#REF!</v>
      </c>
      <c r="IUQ22" s="139" t="e">
        <f t="shared" si="104"/>
        <v>#REF!</v>
      </c>
      <c r="IUR22" s="139" t="e">
        <f t="shared" si="104"/>
        <v>#REF!</v>
      </c>
      <c r="IUS22" s="139" t="e">
        <f t="shared" si="104"/>
        <v>#REF!</v>
      </c>
      <c r="IUT22" s="139" t="e">
        <f t="shared" si="104"/>
        <v>#REF!</v>
      </c>
      <c r="IUU22" s="139" t="e">
        <f t="shared" si="104"/>
        <v>#REF!</v>
      </c>
      <c r="IUV22" s="139" t="e">
        <f t="shared" si="104"/>
        <v>#REF!</v>
      </c>
      <c r="IUW22" s="139" t="e">
        <f t="shared" si="104"/>
        <v>#REF!</v>
      </c>
      <c r="IUX22" s="139" t="e">
        <f t="shared" si="104"/>
        <v>#REF!</v>
      </c>
      <c r="IUY22" s="139" t="e">
        <f t="shared" si="104"/>
        <v>#REF!</v>
      </c>
      <c r="IUZ22" s="139" t="e">
        <f t="shared" si="104"/>
        <v>#REF!</v>
      </c>
      <c r="IVA22" s="139" t="e">
        <f t="shared" si="104"/>
        <v>#REF!</v>
      </c>
      <c r="IVB22" s="139" t="e">
        <f t="shared" si="104"/>
        <v>#REF!</v>
      </c>
      <c r="IVC22" s="139" t="e">
        <f t="shared" si="104"/>
        <v>#REF!</v>
      </c>
      <c r="IVD22" s="139" t="e">
        <f t="shared" si="104"/>
        <v>#REF!</v>
      </c>
      <c r="IVE22" s="139" t="e">
        <f t="shared" si="104"/>
        <v>#REF!</v>
      </c>
      <c r="IVF22" s="139" t="e">
        <f t="shared" si="104"/>
        <v>#REF!</v>
      </c>
      <c r="IVG22" s="139" t="e">
        <f t="shared" si="104"/>
        <v>#REF!</v>
      </c>
      <c r="IVH22" s="139" t="e">
        <f t="shared" si="104"/>
        <v>#REF!</v>
      </c>
      <c r="IVI22" s="139" t="e">
        <f t="shared" si="104"/>
        <v>#REF!</v>
      </c>
      <c r="IVJ22" s="139" t="e">
        <f t="shared" si="104"/>
        <v>#REF!</v>
      </c>
      <c r="IVK22" s="139" t="e">
        <f t="shared" si="104"/>
        <v>#REF!</v>
      </c>
      <c r="IVL22" s="139" t="e">
        <f t="shared" si="104"/>
        <v>#REF!</v>
      </c>
      <c r="IVM22" s="139" t="e">
        <f t="shared" si="104"/>
        <v>#REF!</v>
      </c>
      <c r="IVN22" s="139" t="e">
        <f t="shared" si="104"/>
        <v>#REF!</v>
      </c>
      <c r="IVO22" s="139" t="e">
        <f t="shared" si="104"/>
        <v>#REF!</v>
      </c>
      <c r="IVP22" s="139" t="e">
        <f t="shared" si="104"/>
        <v>#REF!</v>
      </c>
      <c r="IVQ22" s="139" t="e">
        <f t="shared" si="104"/>
        <v>#REF!</v>
      </c>
      <c r="IVR22" s="139" t="e">
        <f t="shared" si="104"/>
        <v>#REF!</v>
      </c>
      <c r="IVS22" s="139" t="e">
        <f t="shared" si="104"/>
        <v>#REF!</v>
      </c>
      <c r="IVT22" s="139" t="e">
        <f t="shared" si="104"/>
        <v>#REF!</v>
      </c>
      <c r="IVU22" s="139" t="e">
        <f t="shared" ref="IVU22:IYF22" si="105">IWA22</f>
        <v>#REF!</v>
      </c>
      <c r="IVV22" s="139" t="e">
        <f t="shared" si="105"/>
        <v>#REF!</v>
      </c>
      <c r="IVW22" s="139" t="e">
        <f t="shared" si="105"/>
        <v>#REF!</v>
      </c>
      <c r="IVX22" s="139" t="e">
        <f t="shared" si="105"/>
        <v>#REF!</v>
      </c>
      <c r="IVY22" s="139" t="e">
        <f t="shared" si="105"/>
        <v>#REF!</v>
      </c>
      <c r="IVZ22" s="139" t="e">
        <f t="shared" si="105"/>
        <v>#REF!</v>
      </c>
      <c r="IWA22" s="139" t="e">
        <f t="shared" si="105"/>
        <v>#REF!</v>
      </c>
      <c r="IWB22" s="139" t="e">
        <f t="shared" si="105"/>
        <v>#REF!</v>
      </c>
      <c r="IWC22" s="139" t="e">
        <f t="shared" si="105"/>
        <v>#REF!</v>
      </c>
      <c r="IWD22" s="139" t="e">
        <f t="shared" si="105"/>
        <v>#REF!</v>
      </c>
      <c r="IWE22" s="139" t="e">
        <f t="shared" si="105"/>
        <v>#REF!</v>
      </c>
      <c r="IWF22" s="139" t="e">
        <f t="shared" si="105"/>
        <v>#REF!</v>
      </c>
      <c r="IWG22" s="139" t="e">
        <f t="shared" si="105"/>
        <v>#REF!</v>
      </c>
      <c r="IWH22" s="139" t="e">
        <f t="shared" si="105"/>
        <v>#REF!</v>
      </c>
      <c r="IWI22" s="139" t="e">
        <f t="shared" si="105"/>
        <v>#REF!</v>
      </c>
      <c r="IWJ22" s="139" t="e">
        <f t="shared" si="105"/>
        <v>#REF!</v>
      </c>
      <c r="IWK22" s="139" t="e">
        <f t="shared" si="105"/>
        <v>#REF!</v>
      </c>
      <c r="IWL22" s="139" t="e">
        <f t="shared" si="105"/>
        <v>#REF!</v>
      </c>
      <c r="IWM22" s="139" t="e">
        <f t="shared" si="105"/>
        <v>#REF!</v>
      </c>
      <c r="IWN22" s="139" t="e">
        <f t="shared" si="105"/>
        <v>#REF!</v>
      </c>
      <c r="IWO22" s="139" t="e">
        <f t="shared" si="105"/>
        <v>#REF!</v>
      </c>
      <c r="IWP22" s="139" t="e">
        <f t="shared" si="105"/>
        <v>#REF!</v>
      </c>
      <c r="IWQ22" s="139" t="e">
        <f t="shared" si="105"/>
        <v>#REF!</v>
      </c>
      <c r="IWR22" s="139" t="e">
        <f t="shared" si="105"/>
        <v>#REF!</v>
      </c>
      <c r="IWS22" s="139" t="e">
        <f t="shared" si="105"/>
        <v>#REF!</v>
      </c>
      <c r="IWT22" s="139" t="e">
        <f t="shared" si="105"/>
        <v>#REF!</v>
      </c>
      <c r="IWU22" s="139" t="e">
        <f t="shared" si="105"/>
        <v>#REF!</v>
      </c>
      <c r="IWV22" s="139" t="e">
        <f t="shared" si="105"/>
        <v>#REF!</v>
      </c>
      <c r="IWW22" s="139" t="e">
        <f t="shared" si="105"/>
        <v>#REF!</v>
      </c>
      <c r="IWX22" s="139" t="e">
        <f t="shared" si="105"/>
        <v>#REF!</v>
      </c>
      <c r="IWY22" s="139" t="e">
        <f t="shared" si="105"/>
        <v>#REF!</v>
      </c>
      <c r="IWZ22" s="139" t="e">
        <f t="shared" si="105"/>
        <v>#REF!</v>
      </c>
      <c r="IXA22" s="139" t="e">
        <f t="shared" si="105"/>
        <v>#REF!</v>
      </c>
      <c r="IXB22" s="139" t="e">
        <f t="shared" si="105"/>
        <v>#REF!</v>
      </c>
      <c r="IXC22" s="139" t="e">
        <f t="shared" si="105"/>
        <v>#REF!</v>
      </c>
      <c r="IXD22" s="139" t="e">
        <f t="shared" si="105"/>
        <v>#REF!</v>
      </c>
      <c r="IXE22" s="139" t="e">
        <f t="shared" si="105"/>
        <v>#REF!</v>
      </c>
      <c r="IXF22" s="139" t="e">
        <f t="shared" si="105"/>
        <v>#REF!</v>
      </c>
      <c r="IXG22" s="139" t="e">
        <f t="shared" si="105"/>
        <v>#REF!</v>
      </c>
      <c r="IXH22" s="139" t="e">
        <f t="shared" si="105"/>
        <v>#REF!</v>
      </c>
      <c r="IXI22" s="139" t="e">
        <f t="shared" si="105"/>
        <v>#REF!</v>
      </c>
      <c r="IXJ22" s="139" t="e">
        <f t="shared" si="105"/>
        <v>#REF!</v>
      </c>
      <c r="IXK22" s="139" t="e">
        <f t="shared" si="105"/>
        <v>#REF!</v>
      </c>
      <c r="IXL22" s="139" t="e">
        <f t="shared" si="105"/>
        <v>#REF!</v>
      </c>
      <c r="IXM22" s="139" t="e">
        <f t="shared" si="105"/>
        <v>#REF!</v>
      </c>
      <c r="IXN22" s="139" t="e">
        <f t="shared" si="105"/>
        <v>#REF!</v>
      </c>
      <c r="IXO22" s="139" t="e">
        <f t="shared" si="105"/>
        <v>#REF!</v>
      </c>
      <c r="IXP22" s="139" t="e">
        <f t="shared" si="105"/>
        <v>#REF!</v>
      </c>
      <c r="IXQ22" s="139" t="e">
        <f t="shared" si="105"/>
        <v>#REF!</v>
      </c>
      <c r="IXR22" s="139" t="e">
        <f t="shared" si="105"/>
        <v>#REF!</v>
      </c>
      <c r="IXS22" s="139" t="e">
        <f t="shared" si="105"/>
        <v>#REF!</v>
      </c>
      <c r="IXT22" s="139" t="e">
        <f t="shared" si="105"/>
        <v>#REF!</v>
      </c>
      <c r="IXU22" s="139" t="e">
        <f t="shared" si="105"/>
        <v>#REF!</v>
      </c>
      <c r="IXV22" s="139" t="e">
        <f t="shared" si="105"/>
        <v>#REF!</v>
      </c>
      <c r="IXW22" s="139" t="e">
        <f t="shared" si="105"/>
        <v>#REF!</v>
      </c>
      <c r="IXX22" s="139" t="e">
        <f t="shared" si="105"/>
        <v>#REF!</v>
      </c>
      <c r="IXY22" s="139" t="e">
        <f t="shared" si="105"/>
        <v>#REF!</v>
      </c>
      <c r="IXZ22" s="139" t="e">
        <f t="shared" si="105"/>
        <v>#REF!</v>
      </c>
      <c r="IYA22" s="139" t="e">
        <f t="shared" si="105"/>
        <v>#REF!</v>
      </c>
      <c r="IYB22" s="139" t="e">
        <f t="shared" si="105"/>
        <v>#REF!</v>
      </c>
      <c r="IYC22" s="139" t="e">
        <f t="shared" si="105"/>
        <v>#REF!</v>
      </c>
      <c r="IYD22" s="139" t="e">
        <f t="shared" si="105"/>
        <v>#REF!</v>
      </c>
      <c r="IYE22" s="139" t="e">
        <f t="shared" si="105"/>
        <v>#REF!</v>
      </c>
      <c r="IYF22" s="139" t="e">
        <f t="shared" si="105"/>
        <v>#REF!</v>
      </c>
      <c r="IYG22" s="139" t="e">
        <f t="shared" ref="IYG22:JAR22" si="106">IYM22</f>
        <v>#REF!</v>
      </c>
      <c r="IYH22" s="139" t="e">
        <f t="shared" si="106"/>
        <v>#REF!</v>
      </c>
      <c r="IYI22" s="139" t="e">
        <f t="shared" si="106"/>
        <v>#REF!</v>
      </c>
      <c r="IYJ22" s="139" t="e">
        <f t="shared" si="106"/>
        <v>#REF!</v>
      </c>
      <c r="IYK22" s="139" t="e">
        <f t="shared" si="106"/>
        <v>#REF!</v>
      </c>
      <c r="IYL22" s="139" t="e">
        <f t="shared" si="106"/>
        <v>#REF!</v>
      </c>
      <c r="IYM22" s="139" t="e">
        <f t="shared" si="106"/>
        <v>#REF!</v>
      </c>
      <c r="IYN22" s="139" t="e">
        <f t="shared" si="106"/>
        <v>#REF!</v>
      </c>
      <c r="IYO22" s="139" t="e">
        <f t="shared" si="106"/>
        <v>#REF!</v>
      </c>
      <c r="IYP22" s="139" t="e">
        <f t="shared" si="106"/>
        <v>#REF!</v>
      </c>
      <c r="IYQ22" s="139" t="e">
        <f t="shared" si="106"/>
        <v>#REF!</v>
      </c>
      <c r="IYR22" s="139" t="e">
        <f t="shared" si="106"/>
        <v>#REF!</v>
      </c>
      <c r="IYS22" s="139" t="e">
        <f t="shared" si="106"/>
        <v>#REF!</v>
      </c>
      <c r="IYT22" s="139" t="e">
        <f t="shared" si="106"/>
        <v>#REF!</v>
      </c>
      <c r="IYU22" s="139" t="e">
        <f t="shared" si="106"/>
        <v>#REF!</v>
      </c>
      <c r="IYV22" s="139" t="e">
        <f t="shared" si="106"/>
        <v>#REF!</v>
      </c>
      <c r="IYW22" s="139" t="e">
        <f t="shared" si="106"/>
        <v>#REF!</v>
      </c>
      <c r="IYX22" s="139" t="e">
        <f t="shared" si="106"/>
        <v>#REF!</v>
      </c>
      <c r="IYY22" s="139" t="e">
        <f t="shared" si="106"/>
        <v>#REF!</v>
      </c>
      <c r="IYZ22" s="139" t="e">
        <f t="shared" si="106"/>
        <v>#REF!</v>
      </c>
      <c r="IZA22" s="139" t="e">
        <f t="shared" si="106"/>
        <v>#REF!</v>
      </c>
      <c r="IZB22" s="139" t="e">
        <f t="shared" si="106"/>
        <v>#REF!</v>
      </c>
      <c r="IZC22" s="139" t="e">
        <f t="shared" si="106"/>
        <v>#REF!</v>
      </c>
      <c r="IZD22" s="139" t="e">
        <f t="shared" si="106"/>
        <v>#REF!</v>
      </c>
      <c r="IZE22" s="139" t="e">
        <f t="shared" si="106"/>
        <v>#REF!</v>
      </c>
      <c r="IZF22" s="139" t="e">
        <f t="shared" si="106"/>
        <v>#REF!</v>
      </c>
      <c r="IZG22" s="139" t="e">
        <f t="shared" si="106"/>
        <v>#REF!</v>
      </c>
      <c r="IZH22" s="139" t="e">
        <f t="shared" si="106"/>
        <v>#REF!</v>
      </c>
      <c r="IZI22" s="139" t="e">
        <f t="shared" si="106"/>
        <v>#REF!</v>
      </c>
      <c r="IZJ22" s="139" t="e">
        <f t="shared" si="106"/>
        <v>#REF!</v>
      </c>
      <c r="IZK22" s="139" t="e">
        <f t="shared" si="106"/>
        <v>#REF!</v>
      </c>
      <c r="IZL22" s="139" t="e">
        <f t="shared" si="106"/>
        <v>#REF!</v>
      </c>
      <c r="IZM22" s="139" t="e">
        <f t="shared" si="106"/>
        <v>#REF!</v>
      </c>
      <c r="IZN22" s="139" t="e">
        <f t="shared" si="106"/>
        <v>#REF!</v>
      </c>
      <c r="IZO22" s="139" t="e">
        <f t="shared" si="106"/>
        <v>#REF!</v>
      </c>
      <c r="IZP22" s="139" t="e">
        <f t="shared" si="106"/>
        <v>#REF!</v>
      </c>
      <c r="IZQ22" s="139" t="e">
        <f t="shared" si="106"/>
        <v>#REF!</v>
      </c>
      <c r="IZR22" s="139" t="e">
        <f t="shared" si="106"/>
        <v>#REF!</v>
      </c>
      <c r="IZS22" s="139" t="e">
        <f t="shared" si="106"/>
        <v>#REF!</v>
      </c>
      <c r="IZT22" s="139" t="e">
        <f t="shared" si="106"/>
        <v>#REF!</v>
      </c>
      <c r="IZU22" s="139" t="e">
        <f t="shared" si="106"/>
        <v>#REF!</v>
      </c>
      <c r="IZV22" s="139" t="e">
        <f t="shared" si="106"/>
        <v>#REF!</v>
      </c>
      <c r="IZW22" s="139" t="e">
        <f t="shared" si="106"/>
        <v>#REF!</v>
      </c>
      <c r="IZX22" s="139" t="e">
        <f t="shared" si="106"/>
        <v>#REF!</v>
      </c>
      <c r="IZY22" s="139" t="e">
        <f t="shared" si="106"/>
        <v>#REF!</v>
      </c>
      <c r="IZZ22" s="139" t="e">
        <f t="shared" si="106"/>
        <v>#REF!</v>
      </c>
      <c r="JAA22" s="139" t="e">
        <f t="shared" si="106"/>
        <v>#REF!</v>
      </c>
      <c r="JAB22" s="139" t="e">
        <f t="shared" si="106"/>
        <v>#REF!</v>
      </c>
      <c r="JAC22" s="139" t="e">
        <f t="shared" si="106"/>
        <v>#REF!</v>
      </c>
      <c r="JAD22" s="139" t="e">
        <f t="shared" si="106"/>
        <v>#REF!</v>
      </c>
      <c r="JAE22" s="139" t="e">
        <f t="shared" si="106"/>
        <v>#REF!</v>
      </c>
      <c r="JAF22" s="139" t="e">
        <f t="shared" si="106"/>
        <v>#REF!</v>
      </c>
      <c r="JAG22" s="139" t="e">
        <f t="shared" si="106"/>
        <v>#REF!</v>
      </c>
      <c r="JAH22" s="139" t="e">
        <f t="shared" si="106"/>
        <v>#REF!</v>
      </c>
      <c r="JAI22" s="139" t="e">
        <f t="shared" si="106"/>
        <v>#REF!</v>
      </c>
      <c r="JAJ22" s="139" t="e">
        <f t="shared" si="106"/>
        <v>#REF!</v>
      </c>
      <c r="JAK22" s="139" t="e">
        <f t="shared" si="106"/>
        <v>#REF!</v>
      </c>
      <c r="JAL22" s="139" t="e">
        <f t="shared" si="106"/>
        <v>#REF!</v>
      </c>
      <c r="JAM22" s="139" t="e">
        <f t="shared" si="106"/>
        <v>#REF!</v>
      </c>
      <c r="JAN22" s="139" t="e">
        <f t="shared" si="106"/>
        <v>#REF!</v>
      </c>
      <c r="JAO22" s="139" t="e">
        <f t="shared" si="106"/>
        <v>#REF!</v>
      </c>
      <c r="JAP22" s="139" t="e">
        <f t="shared" si="106"/>
        <v>#REF!</v>
      </c>
      <c r="JAQ22" s="139" t="e">
        <f t="shared" si="106"/>
        <v>#REF!</v>
      </c>
      <c r="JAR22" s="139" t="e">
        <f t="shared" si="106"/>
        <v>#REF!</v>
      </c>
      <c r="JAS22" s="139" t="e">
        <f t="shared" ref="JAS22:JDD22" si="107">JAY22</f>
        <v>#REF!</v>
      </c>
      <c r="JAT22" s="139" t="e">
        <f t="shared" si="107"/>
        <v>#REF!</v>
      </c>
      <c r="JAU22" s="139" t="e">
        <f t="shared" si="107"/>
        <v>#REF!</v>
      </c>
      <c r="JAV22" s="139" t="e">
        <f t="shared" si="107"/>
        <v>#REF!</v>
      </c>
      <c r="JAW22" s="139" t="e">
        <f t="shared" si="107"/>
        <v>#REF!</v>
      </c>
      <c r="JAX22" s="139" t="e">
        <f t="shared" si="107"/>
        <v>#REF!</v>
      </c>
      <c r="JAY22" s="139" t="e">
        <f t="shared" si="107"/>
        <v>#REF!</v>
      </c>
      <c r="JAZ22" s="139" t="e">
        <f t="shared" si="107"/>
        <v>#REF!</v>
      </c>
      <c r="JBA22" s="139" t="e">
        <f t="shared" si="107"/>
        <v>#REF!</v>
      </c>
      <c r="JBB22" s="139" t="e">
        <f t="shared" si="107"/>
        <v>#REF!</v>
      </c>
      <c r="JBC22" s="139" t="e">
        <f t="shared" si="107"/>
        <v>#REF!</v>
      </c>
      <c r="JBD22" s="139" t="e">
        <f t="shared" si="107"/>
        <v>#REF!</v>
      </c>
      <c r="JBE22" s="139" t="e">
        <f t="shared" si="107"/>
        <v>#REF!</v>
      </c>
      <c r="JBF22" s="139" t="e">
        <f t="shared" si="107"/>
        <v>#REF!</v>
      </c>
      <c r="JBG22" s="139" t="e">
        <f t="shared" si="107"/>
        <v>#REF!</v>
      </c>
      <c r="JBH22" s="139" t="e">
        <f t="shared" si="107"/>
        <v>#REF!</v>
      </c>
      <c r="JBI22" s="139" t="e">
        <f t="shared" si="107"/>
        <v>#REF!</v>
      </c>
      <c r="JBJ22" s="139" t="e">
        <f t="shared" si="107"/>
        <v>#REF!</v>
      </c>
      <c r="JBK22" s="139" t="e">
        <f t="shared" si="107"/>
        <v>#REF!</v>
      </c>
      <c r="JBL22" s="139" t="e">
        <f t="shared" si="107"/>
        <v>#REF!</v>
      </c>
      <c r="JBM22" s="139" t="e">
        <f t="shared" si="107"/>
        <v>#REF!</v>
      </c>
      <c r="JBN22" s="139" t="e">
        <f t="shared" si="107"/>
        <v>#REF!</v>
      </c>
      <c r="JBO22" s="139" t="e">
        <f t="shared" si="107"/>
        <v>#REF!</v>
      </c>
      <c r="JBP22" s="139" t="e">
        <f t="shared" si="107"/>
        <v>#REF!</v>
      </c>
      <c r="JBQ22" s="139" t="e">
        <f t="shared" si="107"/>
        <v>#REF!</v>
      </c>
      <c r="JBR22" s="139" t="e">
        <f t="shared" si="107"/>
        <v>#REF!</v>
      </c>
      <c r="JBS22" s="139" t="e">
        <f t="shared" si="107"/>
        <v>#REF!</v>
      </c>
      <c r="JBT22" s="139" t="e">
        <f t="shared" si="107"/>
        <v>#REF!</v>
      </c>
      <c r="JBU22" s="139" t="e">
        <f t="shared" si="107"/>
        <v>#REF!</v>
      </c>
      <c r="JBV22" s="139" t="e">
        <f t="shared" si="107"/>
        <v>#REF!</v>
      </c>
      <c r="JBW22" s="139" t="e">
        <f t="shared" si="107"/>
        <v>#REF!</v>
      </c>
      <c r="JBX22" s="139" t="e">
        <f t="shared" si="107"/>
        <v>#REF!</v>
      </c>
      <c r="JBY22" s="139" t="e">
        <f t="shared" si="107"/>
        <v>#REF!</v>
      </c>
      <c r="JBZ22" s="139" t="e">
        <f t="shared" si="107"/>
        <v>#REF!</v>
      </c>
      <c r="JCA22" s="139" t="e">
        <f t="shared" si="107"/>
        <v>#REF!</v>
      </c>
      <c r="JCB22" s="139" t="e">
        <f t="shared" si="107"/>
        <v>#REF!</v>
      </c>
      <c r="JCC22" s="139" t="e">
        <f t="shared" si="107"/>
        <v>#REF!</v>
      </c>
      <c r="JCD22" s="139" t="e">
        <f t="shared" si="107"/>
        <v>#REF!</v>
      </c>
      <c r="JCE22" s="139" t="e">
        <f t="shared" si="107"/>
        <v>#REF!</v>
      </c>
      <c r="JCF22" s="139" t="e">
        <f t="shared" si="107"/>
        <v>#REF!</v>
      </c>
      <c r="JCG22" s="139" t="e">
        <f t="shared" si="107"/>
        <v>#REF!</v>
      </c>
      <c r="JCH22" s="139" t="e">
        <f t="shared" si="107"/>
        <v>#REF!</v>
      </c>
      <c r="JCI22" s="139" t="e">
        <f t="shared" si="107"/>
        <v>#REF!</v>
      </c>
      <c r="JCJ22" s="139" t="e">
        <f t="shared" si="107"/>
        <v>#REF!</v>
      </c>
      <c r="JCK22" s="139" t="e">
        <f t="shared" si="107"/>
        <v>#REF!</v>
      </c>
      <c r="JCL22" s="139" t="e">
        <f t="shared" si="107"/>
        <v>#REF!</v>
      </c>
      <c r="JCM22" s="139" t="e">
        <f t="shared" si="107"/>
        <v>#REF!</v>
      </c>
      <c r="JCN22" s="139" t="e">
        <f t="shared" si="107"/>
        <v>#REF!</v>
      </c>
      <c r="JCO22" s="139" t="e">
        <f t="shared" si="107"/>
        <v>#REF!</v>
      </c>
      <c r="JCP22" s="139" t="e">
        <f t="shared" si="107"/>
        <v>#REF!</v>
      </c>
      <c r="JCQ22" s="139" t="e">
        <f t="shared" si="107"/>
        <v>#REF!</v>
      </c>
      <c r="JCR22" s="139" t="e">
        <f t="shared" si="107"/>
        <v>#REF!</v>
      </c>
      <c r="JCS22" s="139" t="e">
        <f t="shared" si="107"/>
        <v>#REF!</v>
      </c>
      <c r="JCT22" s="139" t="e">
        <f t="shared" si="107"/>
        <v>#REF!</v>
      </c>
      <c r="JCU22" s="139" t="e">
        <f t="shared" si="107"/>
        <v>#REF!</v>
      </c>
      <c r="JCV22" s="139" t="e">
        <f t="shared" si="107"/>
        <v>#REF!</v>
      </c>
      <c r="JCW22" s="139" t="e">
        <f t="shared" si="107"/>
        <v>#REF!</v>
      </c>
      <c r="JCX22" s="139" t="e">
        <f t="shared" si="107"/>
        <v>#REF!</v>
      </c>
      <c r="JCY22" s="139" t="e">
        <f t="shared" si="107"/>
        <v>#REF!</v>
      </c>
      <c r="JCZ22" s="139" t="e">
        <f t="shared" si="107"/>
        <v>#REF!</v>
      </c>
      <c r="JDA22" s="139" t="e">
        <f t="shared" si="107"/>
        <v>#REF!</v>
      </c>
      <c r="JDB22" s="139" t="e">
        <f t="shared" si="107"/>
        <v>#REF!</v>
      </c>
      <c r="JDC22" s="139" t="e">
        <f t="shared" si="107"/>
        <v>#REF!</v>
      </c>
      <c r="JDD22" s="139" t="e">
        <f t="shared" si="107"/>
        <v>#REF!</v>
      </c>
      <c r="JDE22" s="139" t="e">
        <f t="shared" ref="JDE22:JFP22" si="108">JDK22</f>
        <v>#REF!</v>
      </c>
      <c r="JDF22" s="139" t="e">
        <f t="shared" si="108"/>
        <v>#REF!</v>
      </c>
      <c r="JDG22" s="139" t="e">
        <f t="shared" si="108"/>
        <v>#REF!</v>
      </c>
      <c r="JDH22" s="139" t="e">
        <f t="shared" si="108"/>
        <v>#REF!</v>
      </c>
      <c r="JDI22" s="139" t="e">
        <f t="shared" si="108"/>
        <v>#REF!</v>
      </c>
      <c r="JDJ22" s="139" t="e">
        <f t="shared" si="108"/>
        <v>#REF!</v>
      </c>
      <c r="JDK22" s="139" t="e">
        <f t="shared" si="108"/>
        <v>#REF!</v>
      </c>
      <c r="JDL22" s="139" t="e">
        <f t="shared" si="108"/>
        <v>#REF!</v>
      </c>
      <c r="JDM22" s="139" t="e">
        <f t="shared" si="108"/>
        <v>#REF!</v>
      </c>
      <c r="JDN22" s="139" t="e">
        <f t="shared" si="108"/>
        <v>#REF!</v>
      </c>
      <c r="JDO22" s="139" t="e">
        <f t="shared" si="108"/>
        <v>#REF!</v>
      </c>
      <c r="JDP22" s="139" t="e">
        <f t="shared" si="108"/>
        <v>#REF!</v>
      </c>
      <c r="JDQ22" s="139" t="e">
        <f t="shared" si="108"/>
        <v>#REF!</v>
      </c>
      <c r="JDR22" s="139" t="e">
        <f t="shared" si="108"/>
        <v>#REF!</v>
      </c>
      <c r="JDS22" s="139" t="e">
        <f t="shared" si="108"/>
        <v>#REF!</v>
      </c>
      <c r="JDT22" s="139" t="e">
        <f t="shared" si="108"/>
        <v>#REF!</v>
      </c>
      <c r="JDU22" s="139" t="e">
        <f t="shared" si="108"/>
        <v>#REF!</v>
      </c>
      <c r="JDV22" s="139" t="e">
        <f t="shared" si="108"/>
        <v>#REF!</v>
      </c>
      <c r="JDW22" s="139" t="e">
        <f t="shared" si="108"/>
        <v>#REF!</v>
      </c>
      <c r="JDX22" s="139" t="e">
        <f t="shared" si="108"/>
        <v>#REF!</v>
      </c>
      <c r="JDY22" s="139" t="e">
        <f t="shared" si="108"/>
        <v>#REF!</v>
      </c>
      <c r="JDZ22" s="139" t="e">
        <f t="shared" si="108"/>
        <v>#REF!</v>
      </c>
      <c r="JEA22" s="139" t="e">
        <f t="shared" si="108"/>
        <v>#REF!</v>
      </c>
      <c r="JEB22" s="139" t="e">
        <f t="shared" si="108"/>
        <v>#REF!</v>
      </c>
      <c r="JEC22" s="139" t="e">
        <f t="shared" si="108"/>
        <v>#REF!</v>
      </c>
      <c r="JED22" s="139" t="e">
        <f t="shared" si="108"/>
        <v>#REF!</v>
      </c>
      <c r="JEE22" s="139" t="e">
        <f t="shared" si="108"/>
        <v>#REF!</v>
      </c>
      <c r="JEF22" s="139" t="e">
        <f t="shared" si="108"/>
        <v>#REF!</v>
      </c>
      <c r="JEG22" s="139" t="e">
        <f t="shared" si="108"/>
        <v>#REF!</v>
      </c>
      <c r="JEH22" s="139" t="e">
        <f t="shared" si="108"/>
        <v>#REF!</v>
      </c>
      <c r="JEI22" s="139" t="e">
        <f t="shared" si="108"/>
        <v>#REF!</v>
      </c>
      <c r="JEJ22" s="139" t="e">
        <f t="shared" si="108"/>
        <v>#REF!</v>
      </c>
      <c r="JEK22" s="139" t="e">
        <f t="shared" si="108"/>
        <v>#REF!</v>
      </c>
      <c r="JEL22" s="139" t="e">
        <f t="shared" si="108"/>
        <v>#REF!</v>
      </c>
      <c r="JEM22" s="139" t="e">
        <f t="shared" si="108"/>
        <v>#REF!</v>
      </c>
      <c r="JEN22" s="139" t="e">
        <f t="shared" si="108"/>
        <v>#REF!</v>
      </c>
      <c r="JEO22" s="139" t="e">
        <f t="shared" si="108"/>
        <v>#REF!</v>
      </c>
      <c r="JEP22" s="139" t="e">
        <f t="shared" si="108"/>
        <v>#REF!</v>
      </c>
      <c r="JEQ22" s="139" t="e">
        <f t="shared" si="108"/>
        <v>#REF!</v>
      </c>
      <c r="JER22" s="139" t="e">
        <f t="shared" si="108"/>
        <v>#REF!</v>
      </c>
      <c r="JES22" s="139" t="e">
        <f t="shared" si="108"/>
        <v>#REF!</v>
      </c>
      <c r="JET22" s="139" t="e">
        <f t="shared" si="108"/>
        <v>#REF!</v>
      </c>
      <c r="JEU22" s="139" t="e">
        <f t="shared" si="108"/>
        <v>#REF!</v>
      </c>
      <c r="JEV22" s="139" t="e">
        <f t="shared" si="108"/>
        <v>#REF!</v>
      </c>
      <c r="JEW22" s="139" t="e">
        <f t="shared" si="108"/>
        <v>#REF!</v>
      </c>
      <c r="JEX22" s="139" t="e">
        <f t="shared" si="108"/>
        <v>#REF!</v>
      </c>
      <c r="JEY22" s="139" t="e">
        <f t="shared" si="108"/>
        <v>#REF!</v>
      </c>
      <c r="JEZ22" s="139" t="e">
        <f t="shared" si="108"/>
        <v>#REF!</v>
      </c>
      <c r="JFA22" s="139" t="e">
        <f t="shared" si="108"/>
        <v>#REF!</v>
      </c>
      <c r="JFB22" s="139" t="e">
        <f t="shared" si="108"/>
        <v>#REF!</v>
      </c>
      <c r="JFC22" s="139" t="e">
        <f t="shared" si="108"/>
        <v>#REF!</v>
      </c>
      <c r="JFD22" s="139" t="e">
        <f t="shared" si="108"/>
        <v>#REF!</v>
      </c>
      <c r="JFE22" s="139" t="e">
        <f t="shared" si="108"/>
        <v>#REF!</v>
      </c>
      <c r="JFF22" s="139" t="e">
        <f t="shared" si="108"/>
        <v>#REF!</v>
      </c>
      <c r="JFG22" s="139" t="e">
        <f t="shared" si="108"/>
        <v>#REF!</v>
      </c>
      <c r="JFH22" s="139" t="e">
        <f t="shared" si="108"/>
        <v>#REF!</v>
      </c>
      <c r="JFI22" s="139" t="e">
        <f t="shared" si="108"/>
        <v>#REF!</v>
      </c>
      <c r="JFJ22" s="139" t="e">
        <f t="shared" si="108"/>
        <v>#REF!</v>
      </c>
      <c r="JFK22" s="139" t="e">
        <f t="shared" si="108"/>
        <v>#REF!</v>
      </c>
      <c r="JFL22" s="139" t="e">
        <f t="shared" si="108"/>
        <v>#REF!</v>
      </c>
      <c r="JFM22" s="139" t="e">
        <f t="shared" si="108"/>
        <v>#REF!</v>
      </c>
      <c r="JFN22" s="139" t="e">
        <f t="shared" si="108"/>
        <v>#REF!</v>
      </c>
      <c r="JFO22" s="139" t="e">
        <f t="shared" si="108"/>
        <v>#REF!</v>
      </c>
      <c r="JFP22" s="139" t="e">
        <f t="shared" si="108"/>
        <v>#REF!</v>
      </c>
      <c r="JFQ22" s="139" t="e">
        <f t="shared" ref="JFQ22:JIB22" si="109">JFW22</f>
        <v>#REF!</v>
      </c>
      <c r="JFR22" s="139" t="e">
        <f t="shared" si="109"/>
        <v>#REF!</v>
      </c>
      <c r="JFS22" s="139" t="e">
        <f t="shared" si="109"/>
        <v>#REF!</v>
      </c>
      <c r="JFT22" s="139" t="e">
        <f t="shared" si="109"/>
        <v>#REF!</v>
      </c>
      <c r="JFU22" s="139" t="e">
        <f t="shared" si="109"/>
        <v>#REF!</v>
      </c>
      <c r="JFV22" s="139" t="e">
        <f t="shared" si="109"/>
        <v>#REF!</v>
      </c>
      <c r="JFW22" s="139" t="e">
        <f t="shared" si="109"/>
        <v>#REF!</v>
      </c>
      <c r="JFX22" s="139" t="e">
        <f t="shared" si="109"/>
        <v>#REF!</v>
      </c>
      <c r="JFY22" s="139" t="e">
        <f t="shared" si="109"/>
        <v>#REF!</v>
      </c>
      <c r="JFZ22" s="139" t="e">
        <f t="shared" si="109"/>
        <v>#REF!</v>
      </c>
      <c r="JGA22" s="139" t="e">
        <f t="shared" si="109"/>
        <v>#REF!</v>
      </c>
      <c r="JGB22" s="139" t="e">
        <f t="shared" si="109"/>
        <v>#REF!</v>
      </c>
      <c r="JGC22" s="139" t="e">
        <f t="shared" si="109"/>
        <v>#REF!</v>
      </c>
      <c r="JGD22" s="139" t="e">
        <f t="shared" si="109"/>
        <v>#REF!</v>
      </c>
      <c r="JGE22" s="139" t="e">
        <f t="shared" si="109"/>
        <v>#REF!</v>
      </c>
      <c r="JGF22" s="139" t="e">
        <f t="shared" si="109"/>
        <v>#REF!</v>
      </c>
      <c r="JGG22" s="139" t="e">
        <f t="shared" si="109"/>
        <v>#REF!</v>
      </c>
      <c r="JGH22" s="139" t="e">
        <f t="shared" si="109"/>
        <v>#REF!</v>
      </c>
      <c r="JGI22" s="139" t="e">
        <f t="shared" si="109"/>
        <v>#REF!</v>
      </c>
      <c r="JGJ22" s="139" t="e">
        <f t="shared" si="109"/>
        <v>#REF!</v>
      </c>
      <c r="JGK22" s="139" t="e">
        <f t="shared" si="109"/>
        <v>#REF!</v>
      </c>
      <c r="JGL22" s="139" t="e">
        <f t="shared" si="109"/>
        <v>#REF!</v>
      </c>
      <c r="JGM22" s="139" t="e">
        <f t="shared" si="109"/>
        <v>#REF!</v>
      </c>
      <c r="JGN22" s="139" t="e">
        <f t="shared" si="109"/>
        <v>#REF!</v>
      </c>
      <c r="JGO22" s="139" t="e">
        <f t="shared" si="109"/>
        <v>#REF!</v>
      </c>
      <c r="JGP22" s="139" t="e">
        <f t="shared" si="109"/>
        <v>#REF!</v>
      </c>
      <c r="JGQ22" s="139" t="e">
        <f t="shared" si="109"/>
        <v>#REF!</v>
      </c>
      <c r="JGR22" s="139" t="e">
        <f t="shared" si="109"/>
        <v>#REF!</v>
      </c>
      <c r="JGS22" s="139" t="e">
        <f t="shared" si="109"/>
        <v>#REF!</v>
      </c>
      <c r="JGT22" s="139" t="e">
        <f t="shared" si="109"/>
        <v>#REF!</v>
      </c>
      <c r="JGU22" s="139" t="e">
        <f t="shared" si="109"/>
        <v>#REF!</v>
      </c>
      <c r="JGV22" s="139" t="e">
        <f t="shared" si="109"/>
        <v>#REF!</v>
      </c>
      <c r="JGW22" s="139" t="e">
        <f t="shared" si="109"/>
        <v>#REF!</v>
      </c>
      <c r="JGX22" s="139" t="e">
        <f t="shared" si="109"/>
        <v>#REF!</v>
      </c>
      <c r="JGY22" s="139" t="e">
        <f t="shared" si="109"/>
        <v>#REF!</v>
      </c>
      <c r="JGZ22" s="139" t="e">
        <f t="shared" si="109"/>
        <v>#REF!</v>
      </c>
      <c r="JHA22" s="139" t="e">
        <f t="shared" si="109"/>
        <v>#REF!</v>
      </c>
      <c r="JHB22" s="139" t="e">
        <f t="shared" si="109"/>
        <v>#REF!</v>
      </c>
      <c r="JHC22" s="139" t="e">
        <f t="shared" si="109"/>
        <v>#REF!</v>
      </c>
      <c r="JHD22" s="139" t="e">
        <f t="shared" si="109"/>
        <v>#REF!</v>
      </c>
      <c r="JHE22" s="139" t="e">
        <f t="shared" si="109"/>
        <v>#REF!</v>
      </c>
      <c r="JHF22" s="139" t="e">
        <f t="shared" si="109"/>
        <v>#REF!</v>
      </c>
      <c r="JHG22" s="139" t="e">
        <f t="shared" si="109"/>
        <v>#REF!</v>
      </c>
      <c r="JHH22" s="139" t="e">
        <f t="shared" si="109"/>
        <v>#REF!</v>
      </c>
      <c r="JHI22" s="139" t="e">
        <f t="shared" si="109"/>
        <v>#REF!</v>
      </c>
      <c r="JHJ22" s="139" t="e">
        <f t="shared" si="109"/>
        <v>#REF!</v>
      </c>
      <c r="JHK22" s="139" t="e">
        <f t="shared" si="109"/>
        <v>#REF!</v>
      </c>
      <c r="JHL22" s="139" t="e">
        <f t="shared" si="109"/>
        <v>#REF!</v>
      </c>
      <c r="JHM22" s="139" t="e">
        <f t="shared" si="109"/>
        <v>#REF!</v>
      </c>
      <c r="JHN22" s="139" t="e">
        <f t="shared" si="109"/>
        <v>#REF!</v>
      </c>
      <c r="JHO22" s="139" t="e">
        <f t="shared" si="109"/>
        <v>#REF!</v>
      </c>
      <c r="JHP22" s="139" t="e">
        <f t="shared" si="109"/>
        <v>#REF!</v>
      </c>
      <c r="JHQ22" s="139" t="e">
        <f t="shared" si="109"/>
        <v>#REF!</v>
      </c>
      <c r="JHR22" s="139" t="e">
        <f t="shared" si="109"/>
        <v>#REF!</v>
      </c>
      <c r="JHS22" s="139" t="e">
        <f t="shared" si="109"/>
        <v>#REF!</v>
      </c>
      <c r="JHT22" s="139" t="e">
        <f t="shared" si="109"/>
        <v>#REF!</v>
      </c>
      <c r="JHU22" s="139" t="e">
        <f t="shared" si="109"/>
        <v>#REF!</v>
      </c>
      <c r="JHV22" s="139" t="e">
        <f t="shared" si="109"/>
        <v>#REF!</v>
      </c>
      <c r="JHW22" s="139" t="e">
        <f t="shared" si="109"/>
        <v>#REF!</v>
      </c>
      <c r="JHX22" s="139" t="e">
        <f t="shared" si="109"/>
        <v>#REF!</v>
      </c>
      <c r="JHY22" s="139" t="e">
        <f t="shared" si="109"/>
        <v>#REF!</v>
      </c>
      <c r="JHZ22" s="139" t="e">
        <f t="shared" si="109"/>
        <v>#REF!</v>
      </c>
      <c r="JIA22" s="139" t="e">
        <f t="shared" si="109"/>
        <v>#REF!</v>
      </c>
      <c r="JIB22" s="139" t="e">
        <f t="shared" si="109"/>
        <v>#REF!</v>
      </c>
      <c r="JIC22" s="139" t="e">
        <f t="shared" ref="JIC22:JKN22" si="110">JII22</f>
        <v>#REF!</v>
      </c>
      <c r="JID22" s="139" t="e">
        <f t="shared" si="110"/>
        <v>#REF!</v>
      </c>
      <c r="JIE22" s="139" t="e">
        <f t="shared" si="110"/>
        <v>#REF!</v>
      </c>
      <c r="JIF22" s="139" t="e">
        <f t="shared" si="110"/>
        <v>#REF!</v>
      </c>
      <c r="JIG22" s="139" t="e">
        <f t="shared" si="110"/>
        <v>#REF!</v>
      </c>
      <c r="JIH22" s="139" t="e">
        <f t="shared" si="110"/>
        <v>#REF!</v>
      </c>
      <c r="JII22" s="139" t="e">
        <f t="shared" si="110"/>
        <v>#REF!</v>
      </c>
      <c r="JIJ22" s="139" t="e">
        <f t="shared" si="110"/>
        <v>#REF!</v>
      </c>
      <c r="JIK22" s="139" t="e">
        <f t="shared" si="110"/>
        <v>#REF!</v>
      </c>
      <c r="JIL22" s="139" t="e">
        <f t="shared" si="110"/>
        <v>#REF!</v>
      </c>
      <c r="JIM22" s="139" t="e">
        <f t="shared" si="110"/>
        <v>#REF!</v>
      </c>
      <c r="JIN22" s="139" t="e">
        <f t="shared" si="110"/>
        <v>#REF!</v>
      </c>
      <c r="JIO22" s="139" t="e">
        <f t="shared" si="110"/>
        <v>#REF!</v>
      </c>
      <c r="JIP22" s="139" t="e">
        <f t="shared" si="110"/>
        <v>#REF!</v>
      </c>
      <c r="JIQ22" s="139" t="e">
        <f t="shared" si="110"/>
        <v>#REF!</v>
      </c>
      <c r="JIR22" s="139" t="e">
        <f t="shared" si="110"/>
        <v>#REF!</v>
      </c>
      <c r="JIS22" s="139" t="e">
        <f t="shared" si="110"/>
        <v>#REF!</v>
      </c>
      <c r="JIT22" s="139" t="e">
        <f t="shared" si="110"/>
        <v>#REF!</v>
      </c>
      <c r="JIU22" s="139" t="e">
        <f t="shared" si="110"/>
        <v>#REF!</v>
      </c>
      <c r="JIV22" s="139" t="e">
        <f t="shared" si="110"/>
        <v>#REF!</v>
      </c>
      <c r="JIW22" s="139" t="e">
        <f t="shared" si="110"/>
        <v>#REF!</v>
      </c>
      <c r="JIX22" s="139" t="e">
        <f t="shared" si="110"/>
        <v>#REF!</v>
      </c>
      <c r="JIY22" s="139" t="e">
        <f t="shared" si="110"/>
        <v>#REF!</v>
      </c>
      <c r="JIZ22" s="139" t="e">
        <f t="shared" si="110"/>
        <v>#REF!</v>
      </c>
      <c r="JJA22" s="139" t="e">
        <f t="shared" si="110"/>
        <v>#REF!</v>
      </c>
      <c r="JJB22" s="139" t="e">
        <f t="shared" si="110"/>
        <v>#REF!</v>
      </c>
      <c r="JJC22" s="139" t="e">
        <f t="shared" si="110"/>
        <v>#REF!</v>
      </c>
      <c r="JJD22" s="139" t="e">
        <f t="shared" si="110"/>
        <v>#REF!</v>
      </c>
      <c r="JJE22" s="139" t="e">
        <f t="shared" si="110"/>
        <v>#REF!</v>
      </c>
      <c r="JJF22" s="139" t="e">
        <f t="shared" si="110"/>
        <v>#REF!</v>
      </c>
      <c r="JJG22" s="139" t="e">
        <f t="shared" si="110"/>
        <v>#REF!</v>
      </c>
      <c r="JJH22" s="139" t="e">
        <f t="shared" si="110"/>
        <v>#REF!</v>
      </c>
      <c r="JJI22" s="139" t="e">
        <f t="shared" si="110"/>
        <v>#REF!</v>
      </c>
      <c r="JJJ22" s="139" t="e">
        <f t="shared" si="110"/>
        <v>#REF!</v>
      </c>
      <c r="JJK22" s="139" t="e">
        <f t="shared" si="110"/>
        <v>#REF!</v>
      </c>
      <c r="JJL22" s="139" t="e">
        <f t="shared" si="110"/>
        <v>#REF!</v>
      </c>
      <c r="JJM22" s="139" t="e">
        <f t="shared" si="110"/>
        <v>#REF!</v>
      </c>
      <c r="JJN22" s="139" t="e">
        <f t="shared" si="110"/>
        <v>#REF!</v>
      </c>
      <c r="JJO22" s="139" t="e">
        <f t="shared" si="110"/>
        <v>#REF!</v>
      </c>
      <c r="JJP22" s="139" t="e">
        <f t="shared" si="110"/>
        <v>#REF!</v>
      </c>
      <c r="JJQ22" s="139" t="e">
        <f t="shared" si="110"/>
        <v>#REF!</v>
      </c>
      <c r="JJR22" s="139" t="e">
        <f t="shared" si="110"/>
        <v>#REF!</v>
      </c>
      <c r="JJS22" s="139" t="e">
        <f t="shared" si="110"/>
        <v>#REF!</v>
      </c>
      <c r="JJT22" s="139" t="e">
        <f t="shared" si="110"/>
        <v>#REF!</v>
      </c>
      <c r="JJU22" s="139" t="e">
        <f t="shared" si="110"/>
        <v>#REF!</v>
      </c>
      <c r="JJV22" s="139" t="e">
        <f t="shared" si="110"/>
        <v>#REF!</v>
      </c>
      <c r="JJW22" s="139" t="e">
        <f t="shared" si="110"/>
        <v>#REF!</v>
      </c>
      <c r="JJX22" s="139" t="e">
        <f t="shared" si="110"/>
        <v>#REF!</v>
      </c>
      <c r="JJY22" s="139" t="e">
        <f t="shared" si="110"/>
        <v>#REF!</v>
      </c>
      <c r="JJZ22" s="139" t="e">
        <f t="shared" si="110"/>
        <v>#REF!</v>
      </c>
      <c r="JKA22" s="139" t="e">
        <f t="shared" si="110"/>
        <v>#REF!</v>
      </c>
      <c r="JKB22" s="139" t="e">
        <f t="shared" si="110"/>
        <v>#REF!</v>
      </c>
      <c r="JKC22" s="139" t="e">
        <f t="shared" si="110"/>
        <v>#REF!</v>
      </c>
      <c r="JKD22" s="139" t="e">
        <f t="shared" si="110"/>
        <v>#REF!</v>
      </c>
      <c r="JKE22" s="139" t="e">
        <f t="shared" si="110"/>
        <v>#REF!</v>
      </c>
      <c r="JKF22" s="139" t="e">
        <f t="shared" si="110"/>
        <v>#REF!</v>
      </c>
      <c r="JKG22" s="139" t="e">
        <f t="shared" si="110"/>
        <v>#REF!</v>
      </c>
      <c r="JKH22" s="139" t="e">
        <f t="shared" si="110"/>
        <v>#REF!</v>
      </c>
      <c r="JKI22" s="139" t="e">
        <f t="shared" si="110"/>
        <v>#REF!</v>
      </c>
      <c r="JKJ22" s="139" t="e">
        <f t="shared" si="110"/>
        <v>#REF!</v>
      </c>
      <c r="JKK22" s="139" t="e">
        <f t="shared" si="110"/>
        <v>#REF!</v>
      </c>
      <c r="JKL22" s="139" t="e">
        <f t="shared" si="110"/>
        <v>#REF!</v>
      </c>
      <c r="JKM22" s="139" t="e">
        <f t="shared" si="110"/>
        <v>#REF!</v>
      </c>
      <c r="JKN22" s="139" t="e">
        <f t="shared" si="110"/>
        <v>#REF!</v>
      </c>
      <c r="JKO22" s="139" t="e">
        <f t="shared" ref="JKO22:JMZ22" si="111">JKU22</f>
        <v>#REF!</v>
      </c>
      <c r="JKP22" s="139" t="e">
        <f t="shared" si="111"/>
        <v>#REF!</v>
      </c>
      <c r="JKQ22" s="139" t="e">
        <f t="shared" si="111"/>
        <v>#REF!</v>
      </c>
      <c r="JKR22" s="139" t="e">
        <f t="shared" si="111"/>
        <v>#REF!</v>
      </c>
      <c r="JKS22" s="139" t="e">
        <f t="shared" si="111"/>
        <v>#REF!</v>
      </c>
      <c r="JKT22" s="139" t="e">
        <f t="shared" si="111"/>
        <v>#REF!</v>
      </c>
      <c r="JKU22" s="139" t="e">
        <f t="shared" si="111"/>
        <v>#REF!</v>
      </c>
      <c r="JKV22" s="139" t="e">
        <f t="shared" si="111"/>
        <v>#REF!</v>
      </c>
      <c r="JKW22" s="139" t="e">
        <f t="shared" si="111"/>
        <v>#REF!</v>
      </c>
      <c r="JKX22" s="139" t="e">
        <f t="shared" si="111"/>
        <v>#REF!</v>
      </c>
      <c r="JKY22" s="139" t="e">
        <f t="shared" si="111"/>
        <v>#REF!</v>
      </c>
      <c r="JKZ22" s="139" t="e">
        <f t="shared" si="111"/>
        <v>#REF!</v>
      </c>
      <c r="JLA22" s="139" t="e">
        <f t="shared" si="111"/>
        <v>#REF!</v>
      </c>
      <c r="JLB22" s="139" t="e">
        <f t="shared" si="111"/>
        <v>#REF!</v>
      </c>
      <c r="JLC22" s="139" t="e">
        <f t="shared" si="111"/>
        <v>#REF!</v>
      </c>
      <c r="JLD22" s="139" t="e">
        <f t="shared" si="111"/>
        <v>#REF!</v>
      </c>
      <c r="JLE22" s="139" t="e">
        <f t="shared" si="111"/>
        <v>#REF!</v>
      </c>
      <c r="JLF22" s="139" t="e">
        <f t="shared" si="111"/>
        <v>#REF!</v>
      </c>
      <c r="JLG22" s="139" t="e">
        <f t="shared" si="111"/>
        <v>#REF!</v>
      </c>
      <c r="JLH22" s="139" t="e">
        <f t="shared" si="111"/>
        <v>#REF!</v>
      </c>
      <c r="JLI22" s="139" t="e">
        <f t="shared" si="111"/>
        <v>#REF!</v>
      </c>
      <c r="JLJ22" s="139" t="e">
        <f t="shared" si="111"/>
        <v>#REF!</v>
      </c>
      <c r="JLK22" s="139" t="e">
        <f t="shared" si="111"/>
        <v>#REF!</v>
      </c>
      <c r="JLL22" s="139" t="e">
        <f t="shared" si="111"/>
        <v>#REF!</v>
      </c>
      <c r="JLM22" s="139" t="e">
        <f t="shared" si="111"/>
        <v>#REF!</v>
      </c>
      <c r="JLN22" s="139" t="e">
        <f t="shared" si="111"/>
        <v>#REF!</v>
      </c>
      <c r="JLO22" s="139" t="e">
        <f t="shared" si="111"/>
        <v>#REF!</v>
      </c>
      <c r="JLP22" s="139" t="e">
        <f t="shared" si="111"/>
        <v>#REF!</v>
      </c>
      <c r="JLQ22" s="139" t="e">
        <f t="shared" si="111"/>
        <v>#REF!</v>
      </c>
      <c r="JLR22" s="139" t="e">
        <f t="shared" si="111"/>
        <v>#REF!</v>
      </c>
      <c r="JLS22" s="139" t="e">
        <f t="shared" si="111"/>
        <v>#REF!</v>
      </c>
      <c r="JLT22" s="139" t="e">
        <f t="shared" si="111"/>
        <v>#REF!</v>
      </c>
      <c r="JLU22" s="139" t="e">
        <f t="shared" si="111"/>
        <v>#REF!</v>
      </c>
      <c r="JLV22" s="139" t="e">
        <f t="shared" si="111"/>
        <v>#REF!</v>
      </c>
      <c r="JLW22" s="139" t="e">
        <f t="shared" si="111"/>
        <v>#REF!</v>
      </c>
      <c r="JLX22" s="139" t="e">
        <f t="shared" si="111"/>
        <v>#REF!</v>
      </c>
      <c r="JLY22" s="139" t="e">
        <f t="shared" si="111"/>
        <v>#REF!</v>
      </c>
      <c r="JLZ22" s="139" t="e">
        <f t="shared" si="111"/>
        <v>#REF!</v>
      </c>
      <c r="JMA22" s="139" t="e">
        <f t="shared" si="111"/>
        <v>#REF!</v>
      </c>
      <c r="JMB22" s="139" t="e">
        <f t="shared" si="111"/>
        <v>#REF!</v>
      </c>
      <c r="JMC22" s="139" t="e">
        <f t="shared" si="111"/>
        <v>#REF!</v>
      </c>
      <c r="JMD22" s="139" t="e">
        <f t="shared" si="111"/>
        <v>#REF!</v>
      </c>
      <c r="JME22" s="139" t="e">
        <f t="shared" si="111"/>
        <v>#REF!</v>
      </c>
      <c r="JMF22" s="139" t="e">
        <f t="shared" si="111"/>
        <v>#REF!</v>
      </c>
      <c r="JMG22" s="139" t="e">
        <f t="shared" si="111"/>
        <v>#REF!</v>
      </c>
      <c r="JMH22" s="139" t="e">
        <f t="shared" si="111"/>
        <v>#REF!</v>
      </c>
      <c r="JMI22" s="139" t="e">
        <f t="shared" si="111"/>
        <v>#REF!</v>
      </c>
      <c r="JMJ22" s="139" t="e">
        <f t="shared" si="111"/>
        <v>#REF!</v>
      </c>
      <c r="JMK22" s="139" t="e">
        <f t="shared" si="111"/>
        <v>#REF!</v>
      </c>
      <c r="JML22" s="139" t="e">
        <f t="shared" si="111"/>
        <v>#REF!</v>
      </c>
      <c r="JMM22" s="139" t="e">
        <f t="shared" si="111"/>
        <v>#REF!</v>
      </c>
      <c r="JMN22" s="139" t="e">
        <f t="shared" si="111"/>
        <v>#REF!</v>
      </c>
      <c r="JMO22" s="139" t="e">
        <f t="shared" si="111"/>
        <v>#REF!</v>
      </c>
      <c r="JMP22" s="139" t="e">
        <f t="shared" si="111"/>
        <v>#REF!</v>
      </c>
      <c r="JMQ22" s="139" t="e">
        <f t="shared" si="111"/>
        <v>#REF!</v>
      </c>
      <c r="JMR22" s="139" t="e">
        <f t="shared" si="111"/>
        <v>#REF!</v>
      </c>
      <c r="JMS22" s="139" t="e">
        <f t="shared" si="111"/>
        <v>#REF!</v>
      </c>
      <c r="JMT22" s="139" t="e">
        <f t="shared" si="111"/>
        <v>#REF!</v>
      </c>
      <c r="JMU22" s="139" t="e">
        <f t="shared" si="111"/>
        <v>#REF!</v>
      </c>
      <c r="JMV22" s="139" t="e">
        <f t="shared" si="111"/>
        <v>#REF!</v>
      </c>
      <c r="JMW22" s="139" t="e">
        <f t="shared" si="111"/>
        <v>#REF!</v>
      </c>
      <c r="JMX22" s="139" t="e">
        <f t="shared" si="111"/>
        <v>#REF!</v>
      </c>
      <c r="JMY22" s="139" t="e">
        <f t="shared" si="111"/>
        <v>#REF!</v>
      </c>
      <c r="JMZ22" s="139" t="e">
        <f t="shared" si="111"/>
        <v>#REF!</v>
      </c>
      <c r="JNA22" s="139" t="e">
        <f t="shared" ref="JNA22:JPL22" si="112">JNG22</f>
        <v>#REF!</v>
      </c>
      <c r="JNB22" s="139" t="e">
        <f t="shared" si="112"/>
        <v>#REF!</v>
      </c>
      <c r="JNC22" s="139" t="e">
        <f t="shared" si="112"/>
        <v>#REF!</v>
      </c>
      <c r="JND22" s="139" t="e">
        <f t="shared" si="112"/>
        <v>#REF!</v>
      </c>
      <c r="JNE22" s="139" t="e">
        <f t="shared" si="112"/>
        <v>#REF!</v>
      </c>
      <c r="JNF22" s="139" t="e">
        <f t="shared" si="112"/>
        <v>#REF!</v>
      </c>
      <c r="JNG22" s="139" t="e">
        <f t="shared" si="112"/>
        <v>#REF!</v>
      </c>
      <c r="JNH22" s="139" t="e">
        <f t="shared" si="112"/>
        <v>#REF!</v>
      </c>
      <c r="JNI22" s="139" t="e">
        <f t="shared" si="112"/>
        <v>#REF!</v>
      </c>
      <c r="JNJ22" s="139" t="e">
        <f t="shared" si="112"/>
        <v>#REF!</v>
      </c>
      <c r="JNK22" s="139" t="e">
        <f t="shared" si="112"/>
        <v>#REF!</v>
      </c>
      <c r="JNL22" s="139" t="e">
        <f t="shared" si="112"/>
        <v>#REF!</v>
      </c>
      <c r="JNM22" s="139" t="e">
        <f t="shared" si="112"/>
        <v>#REF!</v>
      </c>
      <c r="JNN22" s="139" t="e">
        <f t="shared" si="112"/>
        <v>#REF!</v>
      </c>
      <c r="JNO22" s="139" t="e">
        <f t="shared" si="112"/>
        <v>#REF!</v>
      </c>
      <c r="JNP22" s="139" t="e">
        <f t="shared" si="112"/>
        <v>#REF!</v>
      </c>
      <c r="JNQ22" s="139" t="e">
        <f t="shared" si="112"/>
        <v>#REF!</v>
      </c>
      <c r="JNR22" s="139" t="e">
        <f t="shared" si="112"/>
        <v>#REF!</v>
      </c>
      <c r="JNS22" s="139" t="e">
        <f t="shared" si="112"/>
        <v>#REF!</v>
      </c>
      <c r="JNT22" s="139" t="e">
        <f t="shared" si="112"/>
        <v>#REF!</v>
      </c>
      <c r="JNU22" s="139" t="e">
        <f t="shared" si="112"/>
        <v>#REF!</v>
      </c>
      <c r="JNV22" s="139" t="e">
        <f t="shared" si="112"/>
        <v>#REF!</v>
      </c>
      <c r="JNW22" s="139" t="e">
        <f t="shared" si="112"/>
        <v>#REF!</v>
      </c>
      <c r="JNX22" s="139" t="e">
        <f t="shared" si="112"/>
        <v>#REF!</v>
      </c>
      <c r="JNY22" s="139" t="e">
        <f t="shared" si="112"/>
        <v>#REF!</v>
      </c>
      <c r="JNZ22" s="139" t="e">
        <f t="shared" si="112"/>
        <v>#REF!</v>
      </c>
      <c r="JOA22" s="139" t="e">
        <f t="shared" si="112"/>
        <v>#REF!</v>
      </c>
      <c r="JOB22" s="139" t="e">
        <f t="shared" si="112"/>
        <v>#REF!</v>
      </c>
      <c r="JOC22" s="139" t="e">
        <f t="shared" si="112"/>
        <v>#REF!</v>
      </c>
      <c r="JOD22" s="139" t="e">
        <f t="shared" si="112"/>
        <v>#REF!</v>
      </c>
      <c r="JOE22" s="139" t="e">
        <f t="shared" si="112"/>
        <v>#REF!</v>
      </c>
      <c r="JOF22" s="139" t="e">
        <f t="shared" si="112"/>
        <v>#REF!</v>
      </c>
      <c r="JOG22" s="139" t="e">
        <f t="shared" si="112"/>
        <v>#REF!</v>
      </c>
      <c r="JOH22" s="139" t="e">
        <f t="shared" si="112"/>
        <v>#REF!</v>
      </c>
      <c r="JOI22" s="139" t="e">
        <f t="shared" si="112"/>
        <v>#REF!</v>
      </c>
      <c r="JOJ22" s="139" t="e">
        <f t="shared" si="112"/>
        <v>#REF!</v>
      </c>
      <c r="JOK22" s="139" t="e">
        <f t="shared" si="112"/>
        <v>#REF!</v>
      </c>
      <c r="JOL22" s="139" t="e">
        <f t="shared" si="112"/>
        <v>#REF!</v>
      </c>
      <c r="JOM22" s="139" t="e">
        <f t="shared" si="112"/>
        <v>#REF!</v>
      </c>
      <c r="JON22" s="139" t="e">
        <f t="shared" si="112"/>
        <v>#REF!</v>
      </c>
      <c r="JOO22" s="139" t="e">
        <f t="shared" si="112"/>
        <v>#REF!</v>
      </c>
      <c r="JOP22" s="139" t="e">
        <f t="shared" si="112"/>
        <v>#REF!</v>
      </c>
      <c r="JOQ22" s="139" t="e">
        <f t="shared" si="112"/>
        <v>#REF!</v>
      </c>
      <c r="JOR22" s="139" t="e">
        <f t="shared" si="112"/>
        <v>#REF!</v>
      </c>
      <c r="JOS22" s="139" t="e">
        <f t="shared" si="112"/>
        <v>#REF!</v>
      </c>
      <c r="JOT22" s="139" t="e">
        <f t="shared" si="112"/>
        <v>#REF!</v>
      </c>
      <c r="JOU22" s="139" t="e">
        <f t="shared" si="112"/>
        <v>#REF!</v>
      </c>
      <c r="JOV22" s="139" t="e">
        <f t="shared" si="112"/>
        <v>#REF!</v>
      </c>
      <c r="JOW22" s="139" t="e">
        <f t="shared" si="112"/>
        <v>#REF!</v>
      </c>
      <c r="JOX22" s="139" t="e">
        <f t="shared" si="112"/>
        <v>#REF!</v>
      </c>
      <c r="JOY22" s="139" t="e">
        <f t="shared" si="112"/>
        <v>#REF!</v>
      </c>
      <c r="JOZ22" s="139" t="e">
        <f t="shared" si="112"/>
        <v>#REF!</v>
      </c>
      <c r="JPA22" s="139" t="e">
        <f t="shared" si="112"/>
        <v>#REF!</v>
      </c>
      <c r="JPB22" s="139" t="e">
        <f t="shared" si="112"/>
        <v>#REF!</v>
      </c>
      <c r="JPC22" s="139" t="e">
        <f t="shared" si="112"/>
        <v>#REF!</v>
      </c>
      <c r="JPD22" s="139" t="e">
        <f t="shared" si="112"/>
        <v>#REF!</v>
      </c>
      <c r="JPE22" s="139" t="e">
        <f t="shared" si="112"/>
        <v>#REF!</v>
      </c>
      <c r="JPF22" s="139" t="e">
        <f t="shared" si="112"/>
        <v>#REF!</v>
      </c>
      <c r="JPG22" s="139" t="e">
        <f t="shared" si="112"/>
        <v>#REF!</v>
      </c>
      <c r="JPH22" s="139" t="e">
        <f t="shared" si="112"/>
        <v>#REF!</v>
      </c>
      <c r="JPI22" s="139" t="e">
        <f t="shared" si="112"/>
        <v>#REF!</v>
      </c>
      <c r="JPJ22" s="139" t="e">
        <f t="shared" si="112"/>
        <v>#REF!</v>
      </c>
      <c r="JPK22" s="139" t="e">
        <f t="shared" si="112"/>
        <v>#REF!</v>
      </c>
      <c r="JPL22" s="139" t="e">
        <f t="shared" si="112"/>
        <v>#REF!</v>
      </c>
      <c r="JPM22" s="139" t="e">
        <f t="shared" ref="JPM22:JRX22" si="113">JPS22</f>
        <v>#REF!</v>
      </c>
      <c r="JPN22" s="139" t="e">
        <f t="shared" si="113"/>
        <v>#REF!</v>
      </c>
      <c r="JPO22" s="139" t="e">
        <f t="shared" si="113"/>
        <v>#REF!</v>
      </c>
      <c r="JPP22" s="139" t="e">
        <f t="shared" si="113"/>
        <v>#REF!</v>
      </c>
      <c r="JPQ22" s="139" t="e">
        <f t="shared" si="113"/>
        <v>#REF!</v>
      </c>
      <c r="JPR22" s="139" t="e">
        <f t="shared" si="113"/>
        <v>#REF!</v>
      </c>
      <c r="JPS22" s="139" t="e">
        <f t="shared" si="113"/>
        <v>#REF!</v>
      </c>
      <c r="JPT22" s="139" t="e">
        <f t="shared" si="113"/>
        <v>#REF!</v>
      </c>
      <c r="JPU22" s="139" t="e">
        <f t="shared" si="113"/>
        <v>#REF!</v>
      </c>
      <c r="JPV22" s="139" t="e">
        <f t="shared" si="113"/>
        <v>#REF!</v>
      </c>
      <c r="JPW22" s="139" t="e">
        <f t="shared" si="113"/>
        <v>#REF!</v>
      </c>
      <c r="JPX22" s="139" t="e">
        <f t="shared" si="113"/>
        <v>#REF!</v>
      </c>
      <c r="JPY22" s="139" t="e">
        <f t="shared" si="113"/>
        <v>#REF!</v>
      </c>
      <c r="JPZ22" s="139" t="e">
        <f t="shared" si="113"/>
        <v>#REF!</v>
      </c>
      <c r="JQA22" s="139" t="e">
        <f t="shared" si="113"/>
        <v>#REF!</v>
      </c>
      <c r="JQB22" s="139" t="e">
        <f t="shared" si="113"/>
        <v>#REF!</v>
      </c>
      <c r="JQC22" s="139" t="e">
        <f t="shared" si="113"/>
        <v>#REF!</v>
      </c>
      <c r="JQD22" s="139" t="e">
        <f t="shared" si="113"/>
        <v>#REF!</v>
      </c>
      <c r="JQE22" s="139" t="e">
        <f t="shared" si="113"/>
        <v>#REF!</v>
      </c>
      <c r="JQF22" s="139" t="e">
        <f t="shared" si="113"/>
        <v>#REF!</v>
      </c>
      <c r="JQG22" s="139" t="e">
        <f t="shared" si="113"/>
        <v>#REF!</v>
      </c>
      <c r="JQH22" s="139" t="e">
        <f t="shared" si="113"/>
        <v>#REF!</v>
      </c>
      <c r="JQI22" s="139" t="e">
        <f t="shared" si="113"/>
        <v>#REF!</v>
      </c>
      <c r="JQJ22" s="139" t="e">
        <f t="shared" si="113"/>
        <v>#REF!</v>
      </c>
      <c r="JQK22" s="139" t="e">
        <f t="shared" si="113"/>
        <v>#REF!</v>
      </c>
      <c r="JQL22" s="139" t="e">
        <f t="shared" si="113"/>
        <v>#REF!</v>
      </c>
      <c r="JQM22" s="139" t="e">
        <f t="shared" si="113"/>
        <v>#REF!</v>
      </c>
      <c r="JQN22" s="139" t="e">
        <f t="shared" si="113"/>
        <v>#REF!</v>
      </c>
      <c r="JQO22" s="139" t="e">
        <f t="shared" si="113"/>
        <v>#REF!</v>
      </c>
      <c r="JQP22" s="139" t="e">
        <f t="shared" si="113"/>
        <v>#REF!</v>
      </c>
      <c r="JQQ22" s="139" t="e">
        <f t="shared" si="113"/>
        <v>#REF!</v>
      </c>
      <c r="JQR22" s="139" t="e">
        <f t="shared" si="113"/>
        <v>#REF!</v>
      </c>
      <c r="JQS22" s="139" t="e">
        <f t="shared" si="113"/>
        <v>#REF!</v>
      </c>
      <c r="JQT22" s="139" t="e">
        <f t="shared" si="113"/>
        <v>#REF!</v>
      </c>
      <c r="JQU22" s="139" t="e">
        <f t="shared" si="113"/>
        <v>#REF!</v>
      </c>
      <c r="JQV22" s="139" t="e">
        <f t="shared" si="113"/>
        <v>#REF!</v>
      </c>
      <c r="JQW22" s="139" t="e">
        <f t="shared" si="113"/>
        <v>#REF!</v>
      </c>
      <c r="JQX22" s="139" t="e">
        <f t="shared" si="113"/>
        <v>#REF!</v>
      </c>
      <c r="JQY22" s="139" t="e">
        <f t="shared" si="113"/>
        <v>#REF!</v>
      </c>
      <c r="JQZ22" s="139" t="e">
        <f t="shared" si="113"/>
        <v>#REF!</v>
      </c>
      <c r="JRA22" s="139" t="e">
        <f t="shared" si="113"/>
        <v>#REF!</v>
      </c>
      <c r="JRB22" s="139" t="e">
        <f t="shared" si="113"/>
        <v>#REF!</v>
      </c>
      <c r="JRC22" s="139" t="e">
        <f t="shared" si="113"/>
        <v>#REF!</v>
      </c>
      <c r="JRD22" s="139" t="e">
        <f t="shared" si="113"/>
        <v>#REF!</v>
      </c>
      <c r="JRE22" s="139" t="e">
        <f t="shared" si="113"/>
        <v>#REF!</v>
      </c>
      <c r="JRF22" s="139" t="e">
        <f t="shared" si="113"/>
        <v>#REF!</v>
      </c>
      <c r="JRG22" s="139" t="e">
        <f t="shared" si="113"/>
        <v>#REF!</v>
      </c>
      <c r="JRH22" s="139" t="e">
        <f t="shared" si="113"/>
        <v>#REF!</v>
      </c>
      <c r="JRI22" s="139" t="e">
        <f t="shared" si="113"/>
        <v>#REF!</v>
      </c>
      <c r="JRJ22" s="139" t="e">
        <f t="shared" si="113"/>
        <v>#REF!</v>
      </c>
      <c r="JRK22" s="139" t="e">
        <f t="shared" si="113"/>
        <v>#REF!</v>
      </c>
      <c r="JRL22" s="139" t="e">
        <f t="shared" si="113"/>
        <v>#REF!</v>
      </c>
      <c r="JRM22" s="139" t="e">
        <f t="shared" si="113"/>
        <v>#REF!</v>
      </c>
      <c r="JRN22" s="139" t="e">
        <f t="shared" si="113"/>
        <v>#REF!</v>
      </c>
      <c r="JRO22" s="139" t="e">
        <f t="shared" si="113"/>
        <v>#REF!</v>
      </c>
      <c r="JRP22" s="139" t="e">
        <f t="shared" si="113"/>
        <v>#REF!</v>
      </c>
      <c r="JRQ22" s="139" t="e">
        <f t="shared" si="113"/>
        <v>#REF!</v>
      </c>
      <c r="JRR22" s="139" t="e">
        <f t="shared" si="113"/>
        <v>#REF!</v>
      </c>
      <c r="JRS22" s="139" t="e">
        <f t="shared" si="113"/>
        <v>#REF!</v>
      </c>
      <c r="JRT22" s="139" t="e">
        <f t="shared" si="113"/>
        <v>#REF!</v>
      </c>
      <c r="JRU22" s="139" t="e">
        <f t="shared" si="113"/>
        <v>#REF!</v>
      </c>
      <c r="JRV22" s="139" t="e">
        <f t="shared" si="113"/>
        <v>#REF!</v>
      </c>
      <c r="JRW22" s="139" t="e">
        <f t="shared" si="113"/>
        <v>#REF!</v>
      </c>
      <c r="JRX22" s="139" t="e">
        <f t="shared" si="113"/>
        <v>#REF!</v>
      </c>
      <c r="JRY22" s="139" t="e">
        <f t="shared" ref="JRY22:JUJ22" si="114">JSE22</f>
        <v>#REF!</v>
      </c>
      <c r="JRZ22" s="139" t="e">
        <f t="shared" si="114"/>
        <v>#REF!</v>
      </c>
      <c r="JSA22" s="139" t="e">
        <f t="shared" si="114"/>
        <v>#REF!</v>
      </c>
      <c r="JSB22" s="139" t="e">
        <f t="shared" si="114"/>
        <v>#REF!</v>
      </c>
      <c r="JSC22" s="139" t="e">
        <f t="shared" si="114"/>
        <v>#REF!</v>
      </c>
      <c r="JSD22" s="139" t="e">
        <f t="shared" si="114"/>
        <v>#REF!</v>
      </c>
      <c r="JSE22" s="139" t="e">
        <f t="shared" si="114"/>
        <v>#REF!</v>
      </c>
      <c r="JSF22" s="139" t="e">
        <f t="shared" si="114"/>
        <v>#REF!</v>
      </c>
      <c r="JSG22" s="139" t="e">
        <f t="shared" si="114"/>
        <v>#REF!</v>
      </c>
      <c r="JSH22" s="139" t="e">
        <f t="shared" si="114"/>
        <v>#REF!</v>
      </c>
      <c r="JSI22" s="139" t="e">
        <f t="shared" si="114"/>
        <v>#REF!</v>
      </c>
      <c r="JSJ22" s="139" t="e">
        <f t="shared" si="114"/>
        <v>#REF!</v>
      </c>
      <c r="JSK22" s="139" t="e">
        <f t="shared" si="114"/>
        <v>#REF!</v>
      </c>
      <c r="JSL22" s="139" t="e">
        <f t="shared" si="114"/>
        <v>#REF!</v>
      </c>
      <c r="JSM22" s="139" t="e">
        <f t="shared" si="114"/>
        <v>#REF!</v>
      </c>
      <c r="JSN22" s="139" t="e">
        <f t="shared" si="114"/>
        <v>#REF!</v>
      </c>
      <c r="JSO22" s="139" t="e">
        <f t="shared" si="114"/>
        <v>#REF!</v>
      </c>
      <c r="JSP22" s="139" t="e">
        <f t="shared" si="114"/>
        <v>#REF!</v>
      </c>
      <c r="JSQ22" s="139" t="e">
        <f t="shared" si="114"/>
        <v>#REF!</v>
      </c>
      <c r="JSR22" s="139" t="e">
        <f t="shared" si="114"/>
        <v>#REF!</v>
      </c>
      <c r="JSS22" s="139" t="e">
        <f t="shared" si="114"/>
        <v>#REF!</v>
      </c>
      <c r="JST22" s="139" t="e">
        <f t="shared" si="114"/>
        <v>#REF!</v>
      </c>
      <c r="JSU22" s="139" t="e">
        <f t="shared" si="114"/>
        <v>#REF!</v>
      </c>
      <c r="JSV22" s="139" t="e">
        <f t="shared" si="114"/>
        <v>#REF!</v>
      </c>
      <c r="JSW22" s="139" t="e">
        <f t="shared" si="114"/>
        <v>#REF!</v>
      </c>
      <c r="JSX22" s="139" t="e">
        <f t="shared" si="114"/>
        <v>#REF!</v>
      </c>
      <c r="JSY22" s="139" t="e">
        <f t="shared" si="114"/>
        <v>#REF!</v>
      </c>
      <c r="JSZ22" s="139" t="e">
        <f t="shared" si="114"/>
        <v>#REF!</v>
      </c>
      <c r="JTA22" s="139" t="e">
        <f t="shared" si="114"/>
        <v>#REF!</v>
      </c>
      <c r="JTB22" s="139" t="e">
        <f t="shared" si="114"/>
        <v>#REF!</v>
      </c>
      <c r="JTC22" s="139" t="e">
        <f t="shared" si="114"/>
        <v>#REF!</v>
      </c>
      <c r="JTD22" s="139" t="e">
        <f t="shared" si="114"/>
        <v>#REF!</v>
      </c>
      <c r="JTE22" s="139" t="e">
        <f t="shared" si="114"/>
        <v>#REF!</v>
      </c>
      <c r="JTF22" s="139" t="e">
        <f t="shared" si="114"/>
        <v>#REF!</v>
      </c>
      <c r="JTG22" s="139" t="e">
        <f t="shared" si="114"/>
        <v>#REF!</v>
      </c>
      <c r="JTH22" s="139" t="e">
        <f t="shared" si="114"/>
        <v>#REF!</v>
      </c>
      <c r="JTI22" s="139" t="e">
        <f t="shared" si="114"/>
        <v>#REF!</v>
      </c>
      <c r="JTJ22" s="139" t="e">
        <f t="shared" si="114"/>
        <v>#REF!</v>
      </c>
      <c r="JTK22" s="139" t="e">
        <f t="shared" si="114"/>
        <v>#REF!</v>
      </c>
      <c r="JTL22" s="139" t="e">
        <f t="shared" si="114"/>
        <v>#REF!</v>
      </c>
      <c r="JTM22" s="139" t="e">
        <f t="shared" si="114"/>
        <v>#REF!</v>
      </c>
      <c r="JTN22" s="139" t="e">
        <f t="shared" si="114"/>
        <v>#REF!</v>
      </c>
      <c r="JTO22" s="139" t="e">
        <f t="shared" si="114"/>
        <v>#REF!</v>
      </c>
      <c r="JTP22" s="139" t="e">
        <f t="shared" si="114"/>
        <v>#REF!</v>
      </c>
      <c r="JTQ22" s="139" t="e">
        <f t="shared" si="114"/>
        <v>#REF!</v>
      </c>
      <c r="JTR22" s="139" t="e">
        <f t="shared" si="114"/>
        <v>#REF!</v>
      </c>
      <c r="JTS22" s="139" t="e">
        <f t="shared" si="114"/>
        <v>#REF!</v>
      </c>
      <c r="JTT22" s="139" t="e">
        <f t="shared" si="114"/>
        <v>#REF!</v>
      </c>
      <c r="JTU22" s="139" t="e">
        <f t="shared" si="114"/>
        <v>#REF!</v>
      </c>
      <c r="JTV22" s="139" t="e">
        <f t="shared" si="114"/>
        <v>#REF!</v>
      </c>
      <c r="JTW22" s="139" t="e">
        <f t="shared" si="114"/>
        <v>#REF!</v>
      </c>
      <c r="JTX22" s="139" t="e">
        <f t="shared" si="114"/>
        <v>#REF!</v>
      </c>
      <c r="JTY22" s="139" t="e">
        <f t="shared" si="114"/>
        <v>#REF!</v>
      </c>
      <c r="JTZ22" s="139" t="e">
        <f t="shared" si="114"/>
        <v>#REF!</v>
      </c>
      <c r="JUA22" s="139" t="e">
        <f t="shared" si="114"/>
        <v>#REF!</v>
      </c>
      <c r="JUB22" s="139" t="e">
        <f t="shared" si="114"/>
        <v>#REF!</v>
      </c>
      <c r="JUC22" s="139" t="e">
        <f t="shared" si="114"/>
        <v>#REF!</v>
      </c>
      <c r="JUD22" s="139" t="e">
        <f t="shared" si="114"/>
        <v>#REF!</v>
      </c>
      <c r="JUE22" s="139" t="e">
        <f t="shared" si="114"/>
        <v>#REF!</v>
      </c>
      <c r="JUF22" s="139" t="e">
        <f t="shared" si="114"/>
        <v>#REF!</v>
      </c>
      <c r="JUG22" s="139" t="e">
        <f t="shared" si="114"/>
        <v>#REF!</v>
      </c>
      <c r="JUH22" s="139" t="e">
        <f t="shared" si="114"/>
        <v>#REF!</v>
      </c>
      <c r="JUI22" s="139" t="e">
        <f t="shared" si="114"/>
        <v>#REF!</v>
      </c>
      <c r="JUJ22" s="139" t="e">
        <f t="shared" si="114"/>
        <v>#REF!</v>
      </c>
      <c r="JUK22" s="139" t="e">
        <f t="shared" ref="JUK22:JWV22" si="115">JUQ22</f>
        <v>#REF!</v>
      </c>
      <c r="JUL22" s="139" t="e">
        <f t="shared" si="115"/>
        <v>#REF!</v>
      </c>
      <c r="JUM22" s="139" t="e">
        <f t="shared" si="115"/>
        <v>#REF!</v>
      </c>
      <c r="JUN22" s="139" t="e">
        <f t="shared" si="115"/>
        <v>#REF!</v>
      </c>
      <c r="JUO22" s="139" t="e">
        <f t="shared" si="115"/>
        <v>#REF!</v>
      </c>
      <c r="JUP22" s="139" t="e">
        <f t="shared" si="115"/>
        <v>#REF!</v>
      </c>
      <c r="JUQ22" s="139" t="e">
        <f t="shared" si="115"/>
        <v>#REF!</v>
      </c>
      <c r="JUR22" s="139" t="e">
        <f t="shared" si="115"/>
        <v>#REF!</v>
      </c>
      <c r="JUS22" s="139" t="e">
        <f t="shared" si="115"/>
        <v>#REF!</v>
      </c>
      <c r="JUT22" s="139" t="e">
        <f t="shared" si="115"/>
        <v>#REF!</v>
      </c>
      <c r="JUU22" s="139" t="e">
        <f t="shared" si="115"/>
        <v>#REF!</v>
      </c>
      <c r="JUV22" s="139" t="e">
        <f t="shared" si="115"/>
        <v>#REF!</v>
      </c>
      <c r="JUW22" s="139" t="e">
        <f t="shared" si="115"/>
        <v>#REF!</v>
      </c>
      <c r="JUX22" s="139" t="e">
        <f t="shared" si="115"/>
        <v>#REF!</v>
      </c>
      <c r="JUY22" s="139" t="e">
        <f t="shared" si="115"/>
        <v>#REF!</v>
      </c>
      <c r="JUZ22" s="139" t="e">
        <f t="shared" si="115"/>
        <v>#REF!</v>
      </c>
      <c r="JVA22" s="139" t="e">
        <f t="shared" si="115"/>
        <v>#REF!</v>
      </c>
      <c r="JVB22" s="139" t="e">
        <f t="shared" si="115"/>
        <v>#REF!</v>
      </c>
      <c r="JVC22" s="139" t="e">
        <f t="shared" si="115"/>
        <v>#REF!</v>
      </c>
      <c r="JVD22" s="139" t="e">
        <f t="shared" si="115"/>
        <v>#REF!</v>
      </c>
      <c r="JVE22" s="139" t="e">
        <f t="shared" si="115"/>
        <v>#REF!</v>
      </c>
      <c r="JVF22" s="139" t="e">
        <f t="shared" si="115"/>
        <v>#REF!</v>
      </c>
      <c r="JVG22" s="139" t="e">
        <f t="shared" si="115"/>
        <v>#REF!</v>
      </c>
      <c r="JVH22" s="139" t="e">
        <f t="shared" si="115"/>
        <v>#REF!</v>
      </c>
      <c r="JVI22" s="139" t="e">
        <f t="shared" si="115"/>
        <v>#REF!</v>
      </c>
      <c r="JVJ22" s="139" t="e">
        <f t="shared" si="115"/>
        <v>#REF!</v>
      </c>
      <c r="JVK22" s="139" t="e">
        <f t="shared" si="115"/>
        <v>#REF!</v>
      </c>
      <c r="JVL22" s="139" t="e">
        <f t="shared" si="115"/>
        <v>#REF!</v>
      </c>
      <c r="JVM22" s="139" t="e">
        <f t="shared" si="115"/>
        <v>#REF!</v>
      </c>
      <c r="JVN22" s="139" t="e">
        <f t="shared" si="115"/>
        <v>#REF!</v>
      </c>
      <c r="JVO22" s="139" t="e">
        <f t="shared" si="115"/>
        <v>#REF!</v>
      </c>
      <c r="JVP22" s="139" t="e">
        <f t="shared" si="115"/>
        <v>#REF!</v>
      </c>
      <c r="JVQ22" s="139" t="e">
        <f t="shared" si="115"/>
        <v>#REF!</v>
      </c>
      <c r="JVR22" s="139" t="e">
        <f t="shared" si="115"/>
        <v>#REF!</v>
      </c>
      <c r="JVS22" s="139" t="e">
        <f t="shared" si="115"/>
        <v>#REF!</v>
      </c>
      <c r="JVT22" s="139" t="e">
        <f t="shared" si="115"/>
        <v>#REF!</v>
      </c>
      <c r="JVU22" s="139" t="e">
        <f t="shared" si="115"/>
        <v>#REF!</v>
      </c>
      <c r="JVV22" s="139" t="e">
        <f t="shared" si="115"/>
        <v>#REF!</v>
      </c>
      <c r="JVW22" s="139" t="e">
        <f t="shared" si="115"/>
        <v>#REF!</v>
      </c>
      <c r="JVX22" s="139" t="e">
        <f t="shared" si="115"/>
        <v>#REF!</v>
      </c>
      <c r="JVY22" s="139" t="e">
        <f t="shared" si="115"/>
        <v>#REF!</v>
      </c>
      <c r="JVZ22" s="139" t="e">
        <f t="shared" si="115"/>
        <v>#REF!</v>
      </c>
      <c r="JWA22" s="139" t="e">
        <f t="shared" si="115"/>
        <v>#REF!</v>
      </c>
      <c r="JWB22" s="139" t="e">
        <f t="shared" si="115"/>
        <v>#REF!</v>
      </c>
      <c r="JWC22" s="139" t="e">
        <f t="shared" si="115"/>
        <v>#REF!</v>
      </c>
      <c r="JWD22" s="139" t="e">
        <f t="shared" si="115"/>
        <v>#REF!</v>
      </c>
      <c r="JWE22" s="139" t="e">
        <f t="shared" si="115"/>
        <v>#REF!</v>
      </c>
      <c r="JWF22" s="139" t="e">
        <f t="shared" si="115"/>
        <v>#REF!</v>
      </c>
      <c r="JWG22" s="139" t="e">
        <f t="shared" si="115"/>
        <v>#REF!</v>
      </c>
      <c r="JWH22" s="139" t="e">
        <f t="shared" si="115"/>
        <v>#REF!</v>
      </c>
      <c r="JWI22" s="139" t="e">
        <f t="shared" si="115"/>
        <v>#REF!</v>
      </c>
      <c r="JWJ22" s="139" t="e">
        <f t="shared" si="115"/>
        <v>#REF!</v>
      </c>
      <c r="JWK22" s="139" t="e">
        <f t="shared" si="115"/>
        <v>#REF!</v>
      </c>
      <c r="JWL22" s="139" t="e">
        <f t="shared" si="115"/>
        <v>#REF!</v>
      </c>
      <c r="JWM22" s="139" t="e">
        <f t="shared" si="115"/>
        <v>#REF!</v>
      </c>
      <c r="JWN22" s="139" t="e">
        <f t="shared" si="115"/>
        <v>#REF!</v>
      </c>
      <c r="JWO22" s="139" t="e">
        <f t="shared" si="115"/>
        <v>#REF!</v>
      </c>
      <c r="JWP22" s="139" t="e">
        <f t="shared" si="115"/>
        <v>#REF!</v>
      </c>
      <c r="JWQ22" s="139" t="e">
        <f t="shared" si="115"/>
        <v>#REF!</v>
      </c>
      <c r="JWR22" s="139" t="e">
        <f t="shared" si="115"/>
        <v>#REF!</v>
      </c>
      <c r="JWS22" s="139" t="e">
        <f t="shared" si="115"/>
        <v>#REF!</v>
      </c>
      <c r="JWT22" s="139" t="e">
        <f t="shared" si="115"/>
        <v>#REF!</v>
      </c>
      <c r="JWU22" s="139" t="e">
        <f t="shared" si="115"/>
        <v>#REF!</v>
      </c>
      <c r="JWV22" s="139" t="e">
        <f t="shared" si="115"/>
        <v>#REF!</v>
      </c>
      <c r="JWW22" s="139" t="e">
        <f t="shared" ref="JWW22:JZH22" si="116">JXC22</f>
        <v>#REF!</v>
      </c>
      <c r="JWX22" s="139" t="e">
        <f t="shared" si="116"/>
        <v>#REF!</v>
      </c>
      <c r="JWY22" s="139" t="e">
        <f t="shared" si="116"/>
        <v>#REF!</v>
      </c>
      <c r="JWZ22" s="139" t="e">
        <f t="shared" si="116"/>
        <v>#REF!</v>
      </c>
      <c r="JXA22" s="139" t="e">
        <f t="shared" si="116"/>
        <v>#REF!</v>
      </c>
      <c r="JXB22" s="139" t="e">
        <f t="shared" si="116"/>
        <v>#REF!</v>
      </c>
      <c r="JXC22" s="139" t="e">
        <f t="shared" si="116"/>
        <v>#REF!</v>
      </c>
      <c r="JXD22" s="139" t="e">
        <f t="shared" si="116"/>
        <v>#REF!</v>
      </c>
      <c r="JXE22" s="139" t="e">
        <f t="shared" si="116"/>
        <v>#REF!</v>
      </c>
      <c r="JXF22" s="139" t="e">
        <f t="shared" si="116"/>
        <v>#REF!</v>
      </c>
      <c r="JXG22" s="139" t="e">
        <f t="shared" si="116"/>
        <v>#REF!</v>
      </c>
      <c r="JXH22" s="139" t="e">
        <f t="shared" si="116"/>
        <v>#REF!</v>
      </c>
      <c r="JXI22" s="139" t="e">
        <f t="shared" si="116"/>
        <v>#REF!</v>
      </c>
      <c r="JXJ22" s="139" t="e">
        <f t="shared" si="116"/>
        <v>#REF!</v>
      </c>
      <c r="JXK22" s="139" t="e">
        <f t="shared" si="116"/>
        <v>#REF!</v>
      </c>
      <c r="JXL22" s="139" t="e">
        <f t="shared" si="116"/>
        <v>#REF!</v>
      </c>
      <c r="JXM22" s="139" t="e">
        <f t="shared" si="116"/>
        <v>#REF!</v>
      </c>
      <c r="JXN22" s="139" t="e">
        <f t="shared" si="116"/>
        <v>#REF!</v>
      </c>
      <c r="JXO22" s="139" t="e">
        <f t="shared" si="116"/>
        <v>#REF!</v>
      </c>
      <c r="JXP22" s="139" t="e">
        <f t="shared" si="116"/>
        <v>#REF!</v>
      </c>
      <c r="JXQ22" s="139" t="e">
        <f t="shared" si="116"/>
        <v>#REF!</v>
      </c>
      <c r="JXR22" s="139" t="e">
        <f t="shared" si="116"/>
        <v>#REF!</v>
      </c>
      <c r="JXS22" s="139" t="e">
        <f t="shared" si="116"/>
        <v>#REF!</v>
      </c>
      <c r="JXT22" s="139" t="e">
        <f t="shared" si="116"/>
        <v>#REF!</v>
      </c>
      <c r="JXU22" s="139" t="e">
        <f t="shared" si="116"/>
        <v>#REF!</v>
      </c>
      <c r="JXV22" s="139" t="e">
        <f t="shared" si="116"/>
        <v>#REF!</v>
      </c>
      <c r="JXW22" s="139" t="e">
        <f t="shared" si="116"/>
        <v>#REF!</v>
      </c>
      <c r="JXX22" s="139" t="e">
        <f t="shared" si="116"/>
        <v>#REF!</v>
      </c>
      <c r="JXY22" s="139" t="e">
        <f t="shared" si="116"/>
        <v>#REF!</v>
      </c>
      <c r="JXZ22" s="139" t="e">
        <f t="shared" si="116"/>
        <v>#REF!</v>
      </c>
      <c r="JYA22" s="139" t="e">
        <f t="shared" si="116"/>
        <v>#REF!</v>
      </c>
      <c r="JYB22" s="139" t="e">
        <f t="shared" si="116"/>
        <v>#REF!</v>
      </c>
      <c r="JYC22" s="139" t="e">
        <f t="shared" si="116"/>
        <v>#REF!</v>
      </c>
      <c r="JYD22" s="139" t="e">
        <f t="shared" si="116"/>
        <v>#REF!</v>
      </c>
      <c r="JYE22" s="139" t="e">
        <f t="shared" si="116"/>
        <v>#REF!</v>
      </c>
      <c r="JYF22" s="139" t="e">
        <f t="shared" si="116"/>
        <v>#REF!</v>
      </c>
      <c r="JYG22" s="139" t="e">
        <f t="shared" si="116"/>
        <v>#REF!</v>
      </c>
      <c r="JYH22" s="139" t="e">
        <f t="shared" si="116"/>
        <v>#REF!</v>
      </c>
      <c r="JYI22" s="139" t="e">
        <f t="shared" si="116"/>
        <v>#REF!</v>
      </c>
      <c r="JYJ22" s="139" t="e">
        <f t="shared" si="116"/>
        <v>#REF!</v>
      </c>
      <c r="JYK22" s="139" t="e">
        <f t="shared" si="116"/>
        <v>#REF!</v>
      </c>
      <c r="JYL22" s="139" t="e">
        <f t="shared" si="116"/>
        <v>#REF!</v>
      </c>
      <c r="JYM22" s="139" t="e">
        <f t="shared" si="116"/>
        <v>#REF!</v>
      </c>
      <c r="JYN22" s="139" t="e">
        <f t="shared" si="116"/>
        <v>#REF!</v>
      </c>
      <c r="JYO22" s="139" t="e">
        <f t="shared" si="116"/>
        <v>#REF!</v>
      </c>
      <c r="JYP22" s="139" t="e">
        <f t="shared" si="116"/>
        <v>#REF!</v>
      </c>
      <c r="JYQ22" s="139" t="e">
        <f t="shared" si="116"/>
        <v>#REF!</v>
      </c>
      <c r="JYR22" s="139" t="e">
        <f t="shared" si="116"/>
        <v>#REF!</v>
      </c>
      <c r="JYS22" s="139" t="e">
        <f t="shared" si="116"/>
        <v>#REF!</v>
      </c>
      <c r="JYT22" s="139" t="e">
        <f t="shared" si="116"/>
        <v>#REF!</v>
      </c>
      <c r="JYU22" s="139" t="e">
        <f t="shared" si="116"/>
        <v>#REF!</v>
      </c>
      <c r="JYV22" s="139" t="e">
        <f t="shared" si="116"/>
        <v>#REF!</v>
      </c>
      <c r="JYW22" s="139" t="e">
        <f t="shared" si="116"/>
        <v>#REF!</v>
      </c>
      <c r="JYX22" s="139" t="e">
        <f t="shared" si="116"/>
        <v>#REF!</v>
      </c>
      <c r="JYY22" s="139" t="e">
        <f t="shared" si="116"/>
        <v>#REF!</v>
      </c>
      <c r="JYZ22" s="139" t="e">
        <f t="shared" si="116"/>
        <v>#REF!</v>
      </c>
      <c r="JZA22" s="139" t="e">
        <f t="shared" si="116"/>
        <v>#REF!</v>
      </c>
      <c r="JZB22" s="139" t="e">
        <f t="shared" si="116"/>
        <v>#REF!</v>
      </c>
      <c r="JZC22" s="139" t="e">
        <f t="shared" si="116"/>
        <v>#REF!</v>
      </c>
      <c r="JZD22" s="139" t="e">
        <f t="shared" si="116"/>
        <v>#REF!</v>
      </c>
      <c r="JZE22" s="139" t="e">
        <f t="shared" si="116"/>
        <v>#REF!</v>
      </c>
      <c r="JZF22" s="139" t="e">
        <f t="shared" si="116"/>
        <v>#REF!</v>
      </c>
      <c r="JZG22" s="139" t="e">
        <f t="shared" si="116"/>
        <v>#REF!</v>
      </c>
      <c r="JZH22" s="139" t="e">
        <f t="shared" si="116"/>
        <v>#REF!</v>
      </c>
      <c r="JZI22" s="139" t="e">
        <f t="shared" ref="JZI22:KBT22" si="117">JZO22</f>
        <v>#REF!</v>
      </c>
      <c r="JZJ22" s="139" t="e">
        <f t="shared" si="117"/>
        <v>#REF!</v>
      </c>
      <c r="JZK22" s="139" t="e">
        <f t="shared" si="117"/>
        <v>#REF!</v>
      </c>
      <c r="JZL22" s="139" t="e">
        <f t="shared" si="117"/>
        <v>#REF!</v>
      </c>
      <c r="JZM22" s="139" t="e">
        <f t="shared" si="117"/>
        <v>#REF!</v>
      </c>
      <c r="JZN22" s="139" t="e">
        <f t="shared" si="117"/>
        <v>#REF!</v>
      </c>
      <c r="JZO22" s="139" t="e">
        <f t="shared" si="117"/>
        <v>#REF!</v>
      </c>
      <c r="JZP22" s="139" t="e">
        <f t="shared" si="117"/>
        <v>#REF!</v>
      </c>
      <c r="JZQ22" s="139" t="e">
        <f t="shared" si="117"/>
        <v>#REF!</v>
      </c>
      <c r="JZR22" s="139" t="e">
        <f t="shared" si="117"/>
        <v>#REF!</v>
      </c>
      <c r="JZS22" s="139" t="e">
        <f t="shared" si="117"/>
        <v>#REF!</v>
      </c>
      <c r="JZT22" s="139" t="e">
        <f t="shared" si="117"/>
        <v>#REF!</v>
      </c>
      <c r="JZU22" s="139" t="e">
        <f t="shared" si="117"/>
        <v>#REF!</v>
      </c>
      <c r="JZV22" s="139" t="e">
        <f t="shared" si="117"/>
        <v>#REF!</v>
      </c>
      <c r="JZW22" s="139" t="e">
        <f t="shared" si="117"/>
        <v>#REF!</v>
      </c>
      <c r="JZX22" s="139" t="e">
        <f t="shared" si="117"/>
        <v>#REF!</v>
      </c>
      <c r="JZY22" s="139" t="e">
        <f t="shared" si="117"/>
        <v>#REF!</v>
      </c>
      <c r="JZZ22" s="139" t="e">
        <f t="shared" si="117"/>
        <v>#REF!</v>
      </c>
      <c r="KAA22" s="139" t="e">
        <f t="shared" si="117"/>
        <v>#REF!</v>
      </c>
      <c r="KAB22" s="139" t="e">
        <f t="shared" si="117"/>
        <v>#REF!</v>
      </c>
      <c r="KAC22" s="139" t="e">
        <f t="shared" si="117"/>
        <v>#REF!</v>
      </c>
      <c r="KAD22" s="139" t="e">
        <f t="shared" si="117"/>
        <v>#REF!</v>
      </c>
      <c r="KAE22" s="139" t="e">
        <f t="shared" si="117"/>
        <v>#REF!</v>
      </c>
      <c r="KAF22" s="139" t="e">
        <f t="shared" si="117"/>
        <v>#REF!</v>
      </c>
      <c r="KAG22" s="139" t="e">
        <f t="shared" si="117"/>
        <v>#REF!</v>
      </c>
      <c r="KAH22" s="139" t="e">
        <f t="shared" si="117"/>
        <v>#REF!</v>
      </c>
      <c r="KAI22" s="139" t="e">
        <f t="shared" si="117"/>
        <v>#REF!</v>
      </c>
      <c r="KAJ22" s="139" t="e">
        <f t="shared" si="117"/>
        <v>#REF!</v>
      </c>
      <c r="KAK22" s="139" t="e">
        <f t="shared" si="117"/>
        <v>#REF!</v>
      </c>
      <c r="KAL22" s="139" t="e">
        <f t="shared" si="117"/>
        <v>#REF!</v>
      </c>
      <c r="KAM22" s="139" t="e">
        <f t="shared" si="117"/>
        <v>#REF!</v>
      </c>
      <c r="KAN22" s="139" t="e">
        <f t="shared" si="117"/>
        <v>#REF!</v>
      </c>
      <c r="KAO22" s="139" t="e">
        <f t="shared" si="117"/>
        <v>#REF!</v>
      </c>
      <c r="KAP22" s="139" t="e">
        <f t="shared" si="117"/>
        <v>#REF!</v>
      </c>
      <c r="KAQ22" s="139" t="e">
        <f t="shared" si="117"/>
        <v>#REF!</v>
      </c>
      <c r="KAR22" s="139" t="e">
        <f t="shared" si="117"/>
        <v>#REF!</v>
      </c>
      <c r="KAS22" s="139" t="e">
        <f t="shared" si="117"/>
        <v>#REF!</v>
      </c>
      <c r="KAT22" s="139" t="e">
        <f t="shared" si="117"/>
        <v>#REF!</v>
      </c>
      <c r="KAU22" s="139" t="e">
        <f t="shared" si="117"/>
        <v>#REF!</v>
      </c>
      <c r="KAV22" s="139" t="e">
        <f t="shared" si="117"/>
        <v>#REF!</v>
      </c>
      <c r="KAW22" s="139" t="e">
        <f t="shared" si="117"/>
        <v>#REF!</v>
      </c>
      <c r="KAX22" s="139" t="e">
        <f t="shared" si="117"/>
        <v>#REF!</v>
      </c>
      <c r="KAY22" s="139" t="e">
        <f t="shared" si="117"/>
        <v>#REF!</v>
      </c>
      <c r="KAZ22" s="139" t="e">
        <f t="shared" si="117"/>
        <v>#REF!</v>
      </c>
      <c r="KBA22" s="139" t="e">
        <f t="shared" si="117"/>
        <v>#REF!</v>
      </c>
      <c r="KBB22" s="139" t="e">
        <f t="shared" si="117"/>
        <v>#REF!</v>
      </c>
      <c r="KBC22" s="139" t="e">
        <f t="shared" si="117"/>
        <v>#REF!</v>
      </c>
      <c r="KBD22" s="139" t="e">
        <f t="shared" si="117"/>
        <v>#REF!</v>
      </c>
      <c r="KBE22" s="139" t="e">
        <f t="shared" si="117"/>
        <v>#REF!</v>
      </c>
      <c r="KBF22" s="139" t="e">
        <f t="shared" si="117"/>
        <v>#REF!</v>
      </c>
      <c r="KBG22" s="139" t="e">
        <f t="shared" si="117"/>
        <v>#REF!</v>
      </c>
      <c r="KBH22" s="139" t="e">
        <f t="shared" si="117"/>
        <v>#REF!</v>
      </c>
      <c r="KBI22" s="139" t="e">
        <f t="shared" si="117"/>
        <v>#REF!</v>
      </c>
      <c r="KBJ22" s="139" t="e">
        <f t="shared" si="117"/>
        <v>#REF!</v>
      </c>
      <c r="KBK22" s="139" t="e">
        <f t="shared" si="117"/>
        <v>#REF!</v>
      </c>
      <c r="KBL22" s="139" t="e">
        <f t="shared" si="117"/>
        <v>#REF!</v>
      </c>
      <c r="KBM22" s="139" t="e">
        <f t="shared" si="117"/>
        <v>#REF!</v>
      </c>
      <c r="KBN22" s="139" t="e">
        <f t="shared" si="117"/>
        <v>#REF!</v>
      </c>
      <c r="KBO22" s="139" t="e">
        <f t="shared" si="117"/>
        <v>#REF!</v>
      </c>
      <c r="KBP22" s="139" t="e">
        <f t="shared" si="117"/>
        <v>#REF!</v>
      </c>
      <c r="KBQ22" s="139" t="e">
        <f t="shared" si="117"/>
        <v>#REF!</v>
      </c>
      <c r="KBR22" s="139" t="e">
        <f t="shared" si="117"/>
        <v>#REF!</v>
      </c>
      <c r="KBS22" s="139" t="e">
        <f t="shared" si="117"/>
        <v>#REF!</v>
      </c>
      <c r="KBT22" s="139" t="e">
        <f t="shared" si="117"/>
        <v>#REF!</v>
      </c>
      <c r="KBU22" s="139" t="e">
        <f t="shared" ref="KBU22:KEF22" si="118">KCA22</f>
        <v>#REF!</v>
      </c>
      <c r="KBV22" s="139" t="e">
        <f t="shared" si="118"/>
        <v>#REF!</v>
      </c>
      <c r="KBW22" s="139" t="e">
        <f t="shared" si="118"/>
        <v>#REF!</v>
      </c>
      <c r="KBX22" s="139" t="e">
        <f t="shared" si="118"/>
        <v>#REF!</v>
      </c>
      <c r="KBY22" s="139" t="e">
        <f t="shared" si="118"/>
        <v>#REF!</v>
      </c>
      <c r="KBZ22" s="139" t="e">
        <f t="shared" si="118"/>
        <v>#REF!</v>
      </c>
      <c r="KCA22" s="139" t="e">
        <f t="shared" si="118"/>
        <v>#REF!</v>
      </c>
      <c r="KCB22" s="139" t="e">
        <f t="shared" si="118"/>
        <v>#REF!</v>
      </c>
      <c r="KCC22" s="139" t="e">
        <f t="shared" si="118"/>
        <v>#REF!</v>
      </c>
      <c r="KCD22" s="139" t="e">
        <f t="shared" si="118"/>
        <v>#REF!</v>
      </c>
      <c r="KCE22" s="139" t="e">
        <f t="shared" si="118"/>
        <v>#REF!</v>
      </c>
      <c r="KCF22" s="139" t="e">
        <f t="shared" si="118"/>
        <v>#REF!</v>
      </c>
      <c r="KCG22" s="139" t="e">
        <f t="shared" si="118"/>
        <v>#REF!</v>
      </c>
      <c r="KCH22" s="139" t="e">
        <f t="shared" si="118"/>
        <v>#REF!</v>
      </c>
      <c r="KCI22" s="139" t="e">
        <f t="shared" si="118"/>
        <v>#REF!</v>
      </c>
      <c r="KCJ22" s="139" t="e">
        <f t="shared" si="118"/>
        <v>#REF!</v>
      </c>
      <c r="KCK22" s="139" t="e">
        <f t="shared" si="118"/>
        <v>#REF!</v>
      </c>
      <c r="KCL22" s="139" t="e">
        <f t="shared" si="118"/>
        <v>#REF!</v>
      </c>
      <c r="KCM22" s="139" t="e">
        <f t="shared" si="118"/>
        <v>#REF!</v>
      </c>
      <c r="KCN22" s="139" t="e">
        <f t="shared" si="118"/>
        <v>#REF!</v>
      </c>
      <c r="KCO22" s="139" t="e">
        <f t="shared" si="118"/>
        <v>#REF!</v>
      </c>
      <c r="KCP22" s="139" t="e">
        <f t="shared" si="118"/>
        <v>#REF!</v>
      </c>
      <c r="KCQ22" s="139" t="e">
        <f t="shared" si="118"/>
        <v>#REF!</v>
      </c>
      <c r="KCR22" s="139" t="e">
        <f t="shared" si="118"/>
        <v>#REF!</v>
      </c>
      <c r="KCS22" s="139" t="e">
        <f t="shared" si="118"/>
        <v>#REF!</v>
      </c>
      <c r="KCT22" s="139" t="e">
        <f t="shared" si="118"/>
        <v>#REF!</v>
      </c>
      <c r="KCU22" s="139" t="e">
        <f t="shared" si="118"/>
        <v>#REF!</v>
      </c>
      <c r="KCV22" s="139" t="e">
        <f t="shared" si="118"/>
        <v>#REF!</v>
      </c>
      <c r="KCW22" s="139" t="e">
        <f t="shared" si="118"/>
        <v>#REF!</v>
      </c>
      <c r="KCX22" s="139" t="e">
        <f t="shared" si="118"/>
        <v>#REF!</v>
      </c>
      <c r="KCY22" s="139" t="e">
        <f t="shared" si="118"/>
        <v>#REF!</v>
      </c>
      <c r="KCZ22" s="139" t="e">
        <f t="shared" si="118"/>
        <v>#REF!</v>
      </c>
      <c r="KDA22" s="139" t="e">
        <f t="shared" si="118"/>
        <v>#REF!</v>
      </c>
      <c r="KDB22" s="139" t="e">
        <f t="shared" si="118"/>
        <v>#REF!</v>
      </c>
      <c r="KDC22" s="139" t="e">
        <f t="shared" si="118"/>
        <v>#REF!</v>
      </c>
      <c r="KDD22" s="139" t="e">
        <f t="shared" si="118"/>
        <v>#REF!</v>
      </c>
      <c r="KDE22" s="139" t="e">
        <f t="shared" si="118"/>
        <v>#REF!</v>
      </c>
      <c r="KDF22" s="139" t="e">
        <f t="shared" si="118"/>
        <v>#REF!</v>
      </c>
      <c r="KDG22" s="139" t="e">
        <f t="shared" si="118"/>
        <v>#REF!</v>
      </c>
      <c r="KDH22" s="139" t="e">
        <f t="shared" si="118"/>
        <v>#REF!</v>
      </c>
      <c r="KDI22" s="139" t="e">
        <f t="shared" si="118"/>
        <v>#REF!</v>
      </c>
      <c r="KDJ22" s="139" t="e">
        <f t="shared" si="118"/>
        <v>#REF!</v>
      </c>
      <c r="KDK22" s="139" t="e">
        <f t="shared" si="118"/>
        <v>#REF!</v>
      </c>
      <c r="KDL22" s="139" t="e">
        <f t="shared" si="118"/>
        <v>#REF!</v>
      </c>
      <c r="KDM22" s="139" t="e">
        <f t="shared" si="118"/>
        <v>#REF!</v>
      </c>
      <c r="KDN22" s="139" t="e">
        <f t="shared" si="118"/>
        <v>#REF!</v>
      </c>
      <c r="KDO22" s="139" t="e">
        <f t="shared" si="118"/>
        <v>#REF!</v>
      </c>
      <c r="KDP22" s="139" t="e">
        <f t="shared" si="118"/>
        <v>#REF!</v>
      </c>
      <c r="KDQ22" s="139" t="e">
        <f t="shared" si="118"/>
        <v>#REF!</v>
      </c>
      <c r="KDR22" s="139" t="e">
        <f t="shared" si="118"/>
        <v>#REF!</v>
      </c>
      <c r="KDS22" s="139" t="e">
        <f t="shared" si="118"/>
        <v>#REF!</v>
      </c>
      <c r="KDT22" s="139" t="e">
        <f t="shared" si="118"/>
        <v>#REF!</v>
      </c>
      <c r="KDU22" s="139" t="e">
        <f t="shared" si="118"/>
        <v>#REF!</v>
      </c>
      <c r="KDV22" s="139" t="e">
        <f t="shared" si="118"/>
        <v>#REF!</v>
      </c>
      <c r="KDW22" s="139" t="e">
        <f t="shared" si="118"/>
        <v>#REF!</v>
      </c>
      <c r="KDX22" s="139" t="e">
        <f t="shared" si="118"/>
        <v>#REF!</v>
      </c>
      <c r="KDY22" s="139" t="e">
        <f t="shared" si="118"/>
        <v>#REF!</v>
      </c>
      <c r="KDZ22" s="139" t="e">
        <f t="shared" si="118"/>
        <v>#REF!</v>
      </c>
      <c r="KEA22" s="139" t="e">
        <f t="shared" si="118"/>
        <v>#REF!</v>
      </c>
      <c r="KEB22" s="139" t="e">
        <f t="shared" si="118"/>
        <v>#REF!</v>
      </c>
      <c r="KEC22" s="139" t="e">
        <f t="shared" si="118"/>
        <v>#REF!</v>
      </c>
      <c r="KED22" s="139" t="e">
        <f t="shared" si="118"/>
        <v>#REF!</v>
      </c>
      <c r="KEE22" s="139" t="e">
        <f t="shared" si="118"/>
        <v>#REF!</v>
      </c>
      <c r="KEF22" s="139" t="e">
        <f t="shared" si="118"/>
        <v>#REF!</v>
      </c>
      <c r="KEG22" s="139" t="e">
        <f t="shared" ref="KEG22:KGR22" si="119">KEM22</f>
        <v>#REF!</v>
      </c>
      <c r="KEH22" s="139" t="e">
        <f t="shared" si="119"/>
        <v>#REF!</v>
      </c>
      <c r="KEI22" s="139" t="e">
        <f t="shared" si="119"/>
        <v>#REF!</v>
      </c>
      <c r="KEJ22" s="139" t="e">
        <f t="shared" si="119"/>
        <v>#REF!</v>
      </c>
      <c r="KEK22" s="139" t="e">
        <f t="shared" si="119"/>
        <v>#REF!</v>
      </c>
      <c r="KEL22" s="139" t="e">
        <f t="shared" si="119"/>
        <v>#REF!</v>
      </c>
      <c r="KEM22" s="139" t="e">
        <f t="shared" si="119"/>
        <v>#REF!</v>
      </c>
      <c r="KEN22" s="139" t="e">
        <f t="shared" si="119"/>
        <v>#REF!</v>
      </c>
      <c r="KEO22" s="139" t="e">
        <f t="shared" si="119"/>
        <v>#REF!</v>
      </c>
      <c r="KEP22" s="139" t="e">
        <f t="shared" si="119"/>
        <v>#REF!</v>
      </c>
      <c r="KEQ22" s="139" t="e">
        <f t="shared" si="119"/>
        <v>#REF!</v>
      </c>
      <c r="KER22" s="139" t="e">
        <f t="shared" si="119"/>
        <v>#REF!</v>
      </c>
      <c r="KES22" s="139" t="e">
        <f t="shared" si="119"/>
        <v>#REF!</v>
      </c>
      <c r="KET22" s="139" t="e">
        <f t="shared" si="119"/>
        <v>#REF!</v>
      </c>
      <c r="KEU22" s="139" t="e">
        <f t="shared" si="119"/>
        <v>#REF!</v>
      </c>
      <c r="KEV22" s="139" t="e">
        <f t="shared" si="119"/>
        <v>#REF!</v>
      </c>
      <c r="KEW22" s="139" t="e">
        <f t="shared" si="119"/>
        <v>#REF!</v>
      </c>
      <c r="KEX22" s="139" t="e">
        <f t="shared" si="119"/>
        <v>#REF!</v>
      </c>
      <c r="KEY22" s="139" t="e">
        <f t="shared" si="119"/>
        <v>#REF!</v>
      </c>
      <c r="KEZ22" s="139" t="e">
        <f t="shared" si="119"/>
        <v>#REF!</v>
      </c>
      <c r="KFA22" s="139" t="e">
        <f t="shared" si="119"/>
        <v>#REF!</v>
      </c>
      <c r="KFB22" s="139" t="e">
        <f t="shared" si="119"/>
        <v>#REF!</v>
      </c>
      <c r="KFC22" s="139" t="e">
        <f t="shared" si="119"/>
        <v>#REF!</v>
      </c>
      <c r="KFD22" s="139" t="e">
        <f t="shared" si="119"/>
        <v>#REF!</v>
      </c>
      <c r="KFE22" s="139" t="e">
        <f t="shared" si="119"/>
        <v>#REF!</v>
      </c>
      <c r="KFF22" s="139" t="e">
        <f t="shared" si="119"/>
        <v>#REF!</v>
      </c>
      <c r="KFG22" s="139" t="e">
        <f t="shared" si="119"/>
        <v>#REF!</v>
      </c>
      <c r="KFH22" s="139" t="e">
        <f t="shared" si="119"/>
        <v>#REF!</v>
      </c>
      <c r="KFI22" s="139" t="e">
        <f t="shared" si="119"/>
        <v>#REF!</v>
      </c>
      <c r="KFJ22" s="139" t="e">
        <f t="shared" si="119"/>
        <v>#REF!</v>
      </c>
      <c r="KFK22" s="139" t="e">
        <f t="shared" si="119"/>
        <v>#REF!</v>
      </c>
      <c r="KFL22" s="139" t="e">
        <f t="shared" si="119"/>
        <v>#REF!</v>
      </c>
      <c r="KFM22" s="139" t="e">
        <f t="shared" si="119"/>
        <v>#REF!</v>
      </c>
      <c r="KFN22" s="139" t="e">
        <f t="shared" si="119"/>
        <v>#REF!</v>
      </c>
      <c r="KFO22" s="139" t="e">
        <f t="shared" si="119"/>
        <v>#REF!</v>
      </c>
      <c r="KFP22" s="139" t="e">
        <f t="shared" si="119"/>
        <v>#REF!</v>
      </c>
      <c r="KFQ22" s="139" t="e">
        <f t="shared" si="119"/>
        <v>#REF!</v>
      </c>
      <c r="KFR22" s="139" t="e">
        <f t="shared" si="119"/>
        <v>#REF!</v>
      </c>
      <c r="KFS22" s="139" t="e">
        <f t="shared" si="119"/>
        <v>#REF!</v>
      </c>
      <c r="KFT22" s="139" t="e">
        <f t="shared" si="119"/>
        <v>#REF!</v>
      </c>
      <c r="KFU22" s="139" t="e">
        <f t="shared" si="119"/>
        <v>#REF!</v>
      </c>
      <c r="KFV22" s="139" t="e">
        <f t="shared" si="119"/>
        <v>#REF!</v>
      </c>
      <c r="KFW22" s="139" t="e">
        <f t="shared" si="119"/>
        <v>#REF!</v>
      </c>
      <c r="KFX22" s="139" t="e">
        <f t="shared" si="119"/>
        <v>#REF!</v>
      </c>
      <c r="KFY22" s="139" t="e">
        <f t="shared" si="119"/>
        <v>#REF!</v>
      </c>
      <c r="KFZ22" s="139" t="e">
        <f t="shared" si="119"/>
        <v>#REF!</v>
      </c>
      <c r="KGA22" s="139" t="e">
        <f t="shared" si="119"/>
        <v>#REF!</v>
      </c>
      <c r="KGB22" s="139" t="e">
        <f t="shared" si="119"/>
        <v>#REF!</v>
      </c>
      <c r="KGC22" s="139" t="e">
        <f t="shared" si="119"/>
        <v>#REF!</v>
      </c>
      <c r="KGD22" s="139" t="e">
        <f t="shared" si="119"/>
        <v>#REF!</v>
      </c>
      <c r="KGE22" s="139" t="e">
        <f t="shared" si="119"/>
        <v>#REF!</v>
      </c>
      <c r="KGF22" s="139" t="e">
        <f t="shared" si="119"/>
        <v>#REF!</v>
      </c>
      <c r="KGG22" s="139" t="e">
        <f t="shared" si="119"/>
        <v>#REF!</v>
      </c>
      <c r="KGH22" s="139" t="e">
        <f t="shared" si="119"/>
        <v>#REF!</v>
      </c>
      <c r="KGI22" s="139" t="e">
        <f t="shared" si="119"/>
        <v>#REF!</v>
      </c>
      <c r="KGJ22" s="139" t="e">
        <f t="shared" si="119"/>
        <v>#REF!</v>
      </c>
      <c r="KGK22" s="139" t="e">
        <f t="shared" si="119"/>
        <v>#REF!</v>
      </c>
      <c r="KGL22" s="139" t="e">
        <f t="shared" si="119"/>
        <v>#REF!</v>
      </c>
      <c r="KGM22" s="139" t="e">
        <f t="shared" si="119"/>
        <v>#REF!</v>
      </c>
      <c r="KGN22" s="139" t="e">
        <f t="shared" si="119"/>
        <v>#REF!</v>
      </c>
      <c r="KGO22" s="139" t="e">
        <f t="shared" si="119"/>
        <v>#REF!</v>
      </c>
      <c r="KGP22" s="139" t="e">
        <f t="shared" si="119"/>
        <v>#REF!</v>
      </c>
      <c r="KGQ22" s="139" t="e">
        <f t="shared" si="119"/>
        <v>#REF!</v>
      </c>
      <c r="KGR22" s="139" t="e">
        <f t="shared" si="119"/>
        <v>#REF!</v>
      </c>
      <c r="KGS22" s="139" t="e">
        <f t="shared" ref="KGS22:KJD22" si="120">KGY22</f>
        <v>#REF!</v>
      </c>
      <c r="KGT22" s="139" t="e">
        <f t="shared" si="120"/>
        <v>#REF!</v>
      </c>
      <c r="KGU22" s="139" t="e">
        <f t="shared" si="120"/>
        <v>#REF!</v>
      </c>
      <c r="KGV22" s="139" t="e">
        <f t="shared" si="120"/>
        <v>#REF!</v>
      </c>
      <c r="KGW22" s="139" t="e">
        <f t="shared" si="120"/>
        <v>#REF!</v>
      </c>
      <c r="KGX22" s="139" t="e">
        <f t="shared" si="120"/>
        <v>#REF!</v>
      </c>
      <c r="KGY22" s="139" t="e">
        <f t="shared" si="120"/>
        <v>#REF!</v>
      </c>
      <c r="KGZ22" s="139" t="e">
        <f t="shared" si="120"/>
        <v>#REF!</v>
      </c>
      <c r="KHA22" s="139" t="e">
        <f t="shared" si="120"/>
        <v>#REF!</v>
      </c>
      <c r="KHB22" s="139" t="e">
        <f t="shared" si="120"/>
        <v>#REF!</v>
      </c>
      <c r="KHC22" s="139" t="e">
        <f t="shared" si="120"/>
        <v>#REF!</v>
      </c>
      <c r="KHD22" s="139" t="e">
        <f t="shared" si="120"/>
        <v>#REF!</v>
      </c>
      <c r="KHE22" s="139" t="e">
        <f t="shared" si="120"/>
        <v>#REF!</v>
      </c>
      <c r="KHF22" s="139" t="e">
        <f t="shared" si="120"/>
        <v>#REF!</v>
      </c>
      <c r="KHG22" s="139" t="e">
        <f t="shared" si="120"/>
        <v>#REF!</v>
      </c>
      <c r="KHH22" s="139" t="e">
        <f t="shared" si="120"/>
        <v>#REF!</v>
      </c>
      <c r="KHI22" s="139" t="e">
        <f t="shared" si="120"/>
        <v>#REF!</v>
      </c>
      <c r="KHJ22" s="139" t="e">
        <f t="shared" si="120"/>
        <v>#REF!</v>
      </c>
      <c r="KHK22" s="139" t="e">
        <f t="shared" si="120"/>
        <v>#REF!</v>
      </c>
      <c r="KHL22" s="139" t="e">
        <f t="shared" si="120"/>
        <v>#REF!</v>
      </c>
      <c r="KHM22" s="139" t="e">
        <f t="shared" si="120"/>
        <v>#REF!</v>
      </c>
      <c r="KHN22" s="139" t="e">
        <f t="shared" si="120"/>
        <v>#REF!</v>
      </c>
      <c r="KHO22" s="139" t="e">
        <f t="shared" si="120"/>
        <v>#REF!</v>
      </c>
      <c r="KHP22" s="139" t="e">
        <f t="shared" si="120"/>
        <v>#REF!</v>
      </c>
      <c r="KHQ22" s="139" t="e">
        <f t="shared" si="120"/>
        <v>#REF!</v>
      </c>
      <c r="KHR22" s="139" t="e">
        <f t="shared" si="120"/>
        <v>#REF!</v>
      </c>
      <c r="KHS22" s="139" t="e">
        <f t="shared" si="120"/>
        <v>#REF!</v>
      </c>
      <c r="KHT22" s="139" t="e">
        <f t="shared" si="120"/>
        <v>#REF!</v>
      </c>
      <c r="KHU22" s="139" t="e">
        <f t="shared" si="120"/>
        <v>#REF!</v>
      </c>
      <c r="KHV22" s="139" t="e">
        <f t="shared" si="120"/>
        <v>#REF!</v>
      </c>
      <c r="KHW22" s="139" t="e">
        <f t="shared" si="120"/>
        <v>#REF!</v>
      </c>
      <c r="KHX22" s="139" t="e">
        <f t="shared" si="120"/>
        <v>#REF!</v>
      </c>
      <c r="KHY22" s="139" t="e">
        <f t="shared" si="120"/>
        <v>#REF!</v>
      </c>
      <c r="KHZ22" s="139" t="e">
        <f t="shared" si="120"/>
        <v>#REF!</v>
      </c>
      <c r="KIA22" s="139" t="e">
        <f t="shared" si="120"/>
        <v>#REF!</v>
      </c>
      <c r="KIB22" s="139" t="e">
        <f t="shared" si="120"/>
        <v>#REF!</v>
      </c>
      <c r="KIC22" s="139" t="e">
        <f t="shared" si="120"/>
        <v>#REF!</v>
      </c>
      <c r="KID22" s="139" t="e">
        <f t="shared" si="120"/>
        <v>#REF!</v>
      </c>
      <c r="KIE22" s="139" t="e">
        <f t="shared" si="120"/>
        <v>#REF!</v>
      </c>
      <c r="KIF22" s="139" t="e">
        <f t="shared" si="120"/>
        <v>#REF!</v>
      </c>
      <c r="KIG22" s="139" t="e">
        <f t="shared" si="120"/>
        <v>#REF!</v>
      </c>
      <c r="KIH22" s="139" t="e">
        <f t="shared" si="120"/>
        <v>#REF!</v>
      </c>
      <c r="KII22" s="139" t="e">
        <f t="shared" si="120"/>
        <v>#REF!</v>
      </c>
      <c r="KIJ22" s="139" t="e">
        <f t="shared" si="120"/>
        <v>#REF!</v>
      </c>
      <c r="KIK22" s="139" t="e">
        <f t="shared" si="120"/>
        <v>#REF!</v>
      </c>
      <c r="KIL22" s="139" t="e">
        <f t="shared" si="120"/>
        <v>#REF!</v>
      </c>
      <c r="KIM22" s="139" t="e">
        <f t="shared" si="120"/>
        <v>#REF!</v>
      </c>
      <c r="KIN22" s="139" t="e">
        <f t="shared" si="120"/>
        <v>#REF!</v>
      </c>
      <c r="KIO22" s="139" t="e">
        <f t="shared" si="120"/>
        <v>#REF!</v>
      </c>
      <c r="KIP22" s="139" t="e">
        <f t="shared" si="120"/>
        <v>#REF!</v>
      </c>
      <c r="KIQ22" s="139" t="e">
        <f t="shared" si="120"/>
        <v>#REF!</v>
      </c>
      <c r="KIR22" s="139" t="e">
        <f t="shared" si="120"/>
        <v>#REF!</v>
      </c>
      <c r="KIS22" s="139" t="e">
        <f t="shared" si="120"/>
        <v>#REF!</v>
      </c>
      <c r="KIT22" s="139" t="e">
        <f t="shared" si="120"/>
        <v>#REF!</v>
      </c>
      <c r="KIU22" s="139" t="e">
        <f t="shared" si="120"/>
        <v>#REF!</v>
      </c>
      <c r="KIV22" s="139" t="e">
        <f t="shared" si="120"/>
        <v>#REF!</v>
      </c>
      <c r="KIW22" s="139" t="e">
        <f t="shared" si="120"/>
        <v>#REF!</v>
      </c>
      <c r="KIX22" s="139" t="e">
        <f t="shared" si="120"/>
        <v>#REF!</v>
      </c>
      <c r="KIY22" s="139" t="e">
        <f t="shared" si="120"/>
        <v>#REF!</v>
      </c>
      <c r="KIZ22" s="139" t="e">
        <f t="shared" si="120"/>
        <v>#REF!</v>
      </c>
      <c r="KJA22" s="139" t="e">
        <f t="shared" si="120"/>
        <v>#REF!</v>
      </c>
      <c r="KJB22" s="139" t="e">
        <f t="shared" si="120"/>
        <v>#REF!</v>
      </c>
      <c r="KJC22" s="139" t="e">
        <f t="shared" si="120"/>
        <v>#REF!</v>
      </c>
      <c r="KJD22" s="139" t="e">
        <f t="shared" si="120"/>
        <v>#REF!</v>
      </c>
      <c r="KJE22" s="139" t="e">
        <f t="shared" ref="KJE22:KLP22" si="121">KJK22</f>
        <v>#REF!</v>
      </c>
      <c r="KJF22" s="139" t="e">
        <f t="shared" si="121"/>
        <v>#REF!</v>
      </c>
      <c r="KJG22" s="139" t="e">
        <f t="shared" si="121"/>
        <v>#REF!</v>
      </c>
      <c r="KJH22" s="139" t="e">
        <f t="shared" si="121"/>
        <v>#REF!</v>
      </c>
      <c r="KJI22" s="139" t="e">
        <f t="shared" si="121"/>
        <v>#REF!</v>
      </c>
      <c r="KJJ22" s="139" t="e">
        <f t="shared" si="121"/>
        <v>#REF!</v>
      </c>
      <c r="KJK22" s="139" t="e">
        <f t="shared" si="121"/>
        <v>#REF!</v>
      </c>
      <c r="KJL22" s="139" t="e">
        <f t="shared" si="121"/>
        <v>#REF!</v>
      </c>
      <c r="KJM22" s="139" t="e">
        <f t="shared" si="121"/>
        <v>#REF!</v>
      </c>
      <c r="KJN22" s="139" t="e">
        <f t="shared" si="121"/>
        <v>#REF!</v>
      </c>
      <c r="KJO22" s="139" t="e">
        <f t="shared" si="121"/>
        <v>#REF!</v>
      </c>
      <c r="KJP22" s="139" t="e">
        <f t="shared" si="121"/>
        <v>#REF!</v>
      </c>
      <c r="KJQ22" s="139" t="e">
        <f t="shared" si="121"/>
        <v>#REF!</v>
      </c>
      <c r="KJR22" s="139" t="e">
        <f t="shared" si="121"/>
        <v>#REF!</v>
      </c>
      <c r="KJS22" s="139" t="e">
        <f t="shared" si="121"/>
        <v>#REF!</v>
      </c>
      <c r="KJT22" s="139" t="e">
        <f t="shared" si="121"/>
        <v>#REF!</v>
      </c>
      <c r="KJU22" s="139" t="e">
        <f t="shared" si="121"/>
        <v>#REF!</v>
      </c>
      <c r="KJV22" s="139" t="e">
        <f t="shared" si="121"/>
        <v>#REF!</v>
      </c>
      <c r="KJW22" s="139" t="e">
        <f t="shared" si="121"/>
        <v>#REF!</v>
      </c>
      <c r="KJX22" s="139" t="e">
        <f t="shared" si="121"/>
        <v>#REF!</v>
      </c>
      <c r="KJY22" s="139" t="e">
        <f t="shared" si="121"/>
        <v>#REF!</v>
      </c>
      <c r="KJZ22" s="139" t="e">
        <f t="shared" si="121"/>
        <v>#REF!</v>
      </c>
      <c r="KKA22" s="139" t="e">
        <f t="shared" si="121"/>
        <v>#REF!</v>
      </c>
      <c r="KKB22" s="139" t="e">
        <f t="shared" si="121"/>
        <v>#REF!</v>
      </c>
      <c r="KKC22" s="139" t="e">
        <f t="shared" si="121"/>
        <v>#REF!</v>
      </c>
      <c r="KKD22" s="139" t="e">
        <f t="shared" si="121"/>
        <v>#REF!</v>
      </c>
      <c r="KKE22" s="139" t="e">
        <f t="shared" si="121"/>
        <v>#REF!</v>
      </c>
      <c r="KKF22" s="139" t="e">
        <f t="shared" si="121"/>
        <v>#REF!</v>
      </c>
      <c r="KKG22" s="139" t="e">
        <f t="shared" si="121"/>
        <v>#REF!</v>
      </c>
      <c r="KKH22" s="139" t="e">
        <f t="shared" si="121"/>
        <v>#REF!</v>
      </c>
      <c r="KKI22" s="139" t="e">
        <f t="shared" si="121"/>
        <v>#REF!</v>
      </c>
      <c r="KKJ22" s="139" t="e">
        <f t="shared" si="121"/>
        <v>#REF!</v>
      </c>
      <c r="KKK22" s="139" t="e">
        <f t="shared" si="121"/>
        <v>#REF!</v>
      </c>
      <c r="KKL22" s="139" t="e">
        <f t="shared" si="121"/>
        <v>#REF!</v>
      </c>
      <c r="KKM22" s="139" t="e">
        <f t="shared" si="121"/>
        <v>#REF!</v>
      </c>
      <c r="KKN22" s="139" t="e">
        <f t="shared" si="121"/>
        <v>#REF!</v>
      </c>
      <c r="KKO22" s="139" t="e">
        <f t="shared" si="121"/>
        <v>#REF!</v>
      </c>
      <c r="KKP22" s="139" t="e">
        <f t="shared" si="121"/>
        <v>#REF!</v>
      </c>
      <c r="KKQ22" s="139" t="e">
        <f t="shared" si="121"/>
        <v>#REF!</v>
      </c>
      <c r="KKR22" s="139" t="e">
        <f t="shared" si="121"/>
        <v>#REF!</v>
      </c>
      <c r="KKS22" s="139" t="e">
        <f t="shared" si="121"/>
        <v>#REF!</v>
      </c>
      <c r="KKT22" s="139" t="e">
        <f t="shared" si="121"/>
        <v>#REF!</v>
      </c>
      <c r="KKU22" s="139" t="e">
        <f t="shared" si="121"/>
        <v>#REF!</v>
      </c>
      <c r="KKV22" s="139" t="e">
        <f t="shared" si="121"/>
        <v>#REF!</v>
      </c>
      <c r="KKW22" s="139" t="e">
        <f t="shared" si="121"/>
        <v>#REF!</v>
      </c>
      <c r="KKX22" s="139" t="e">
        <f t="shared" si="121"/>
        <v>#REF!</v>
      </c>
      <c r="KKY22" s="139" t="e">
        <f t="shared" si="121"/>
        <v>#REF!</v>
      </c>
      <c r="KKZ22" s="139" t="e">
        <f t="shared" si="121"/>
        <v>#REF!</v>
      </c>
      <c r="KLA22" s="139" t="e">
        <f t="shared" si="121"/>
        <v>#REF!</v>
      </c>
      <c r="KLB22" s="139" t="e">
        <f t="shared" si="121"/>
        <v>#REF!</v>
      </c>
      <c r="KLC22" s="139" t="e">
        <f t="shared" si="121"/>
        <v>#REF!</v>
      </c>
      <c r="KLD22" s="139" t="e">
        <f t="shared" si="121"/>
        <v>#REF!</v>
      </c>
      <c r="KLE22" s="139" t="e">
        <f t="shared" si="121"/>
        <v>#REF!</v>
      </c>
      <c r="KLF22" s="139" t="e">
        <f t="shared" si="121"/>
        <v>#REF!</v>
      </c>
      <c r="KLG22" s="139" t="e">
        <f t="shared" si="121"/>
        <v>#REF!</v>
      </c>
      <c r="KLH22" s="139" t="e">
        <f t="shared" si="121"/>
        <v>#REF!</v>
      </c>
      <c r="KLI22" s="139" t="e">
        <f t="shared" si="121"/>
        <v>#REF!</v>
      </c>
      <c r="KLJ22" s="139" t="e">
        <f t="shared" si="121"/>
        <v>#REF!</v>
      </c>
      <c r="KLK22" s="139" t="e">
        <f t="shared" si="121"/>
        <v>#REF!</v>
      </c>
      <c r="KLL22" s="139" t="e">
        <f t="shared" si="121"/>
        <v>#REF!</v>
      </c>
      <c r="KLM22" s="139" t="e">
        <f t="shared" si="121"/>
        <v>#REF!</v>
      </c>
      <c r="KLN22" s="139" t="e">
        <f t="shared" si="121"/>
        <v>#REF!</v>
      </c>
      <c r="KLO22" s="139" t="e">
        <f t="shared" si="121"/>
        <v>#REF!</v>
      </c>
      <c r="KLP22" s="139" t="e">
        <f t="shared" si="121"/>
        <v>#REF!</v>
      </c>
      <c r="KLQ22" s="139" t="e">
        <f t="shared" ref="KLQ22:KOB22" si="122">KLW22</f>
        <v>#REF!</v>
      </c>
      <c r="KLR22" s="139" t="e">
        <f t="shared" si="122"/>
        <v>#REF!</v>
      </c>
      <c r="KLS22" s="139" t="e">
        <f t="shared" si="122"/>
        <v>#REF!</v>
      </c>
      <c r="KLT22" s="139" t="e">
        <f t="shared" si="122"/>
        <v>#REF!</v>
      </c>
      <c r="KLU22" s="139" t="e">
        <f t="shared" si="122"/>
        <v>#REF!</v>
      </c>
      <c r="KLV22" s="139" t="e">
        <f t="shared" si="122"/>
        <v>#REF!</v>
      </c>
      <c r="KLW22" s="139" t="e">
        <f t="shared" si="122"/>
        <v>#REF!</v>
      </c>
      <c r="KLX22" s="139" t="e">
        <f t="shared" si="122"/>
        <v>#REF!</v>
      </c>
      <c r="KLY22" s="139" t="e">
        <f t="shared" si="122"/>
        <v>#REF!</v>
      </c>
      <c r="KLZ22" s="139" t="e">
        <f t="shared" si="122"/>
        <v>#REF!</v>
      </c>
      <c r="KMA22" s="139" t="e">
        <f t="shared" si="122"/>
        <v>#REF!</v>
      </c>
      <c r="KMB22" s="139" t="e">
        <f t="shared" si="122"/>
        <v>#REF!</v>
      </c>
      <c r="KMC22" s="139" t="e">
        <f t="shared" si="122"/>
        <v>#REF!</v>
      </c>
      <c r="KMD22" s="139" t="e">
        <f t="shared" si="122"/>
        <v>#REF!</v>
      </c>
      <c r="KME22" s="139" t="e">
        <f t="shared" si="122"/>
        <v>#REF!</v>
      </c>
      <c r="KMF22" s="139" t="e">
        <f t="shared" si="122"/>
        <v>#REF!</v>
      </c>
      <c r="KMG22" s="139" t="e">
        <f t="shared" si="122"/>
        <v>#REF!</v>
      </c>
      <c r="KMH22" s="139" t="e">
        <f t="shared" si="122"/>
        <v>#REF!</v>
      </c>
      <c r="KMI22" s="139" t="e">
        <f t="shared" si="122"/>
        <v>#REF!</v>
      </c>
      <c r="KMJ22" s="139" t="e">
        <f t="shared" si="122"/>
        <v>#REF!</v>
      </c>
      <c r="KMK22" s="139" t="e">
        <f t="shared" si="122"/>
        <v>#REF!</v>
      </c>
      <c r="KML22" s="139" t="e">
        <f t="shared" si="122"/>
        <v>#REF!</v>
      </c>
      <c r="KMM22" s="139" t="e">
        <f t="shared" si="122"/>
        <v>#REF!</v>
      </c>
      <c r="KMN22" s="139" t="e">
        <f t="shared" si="122"/>
        <v>#REF!</v>
      </c>
      <c r="KMO22" s="139" t="e">
        <f t="shared" si="122"/>
        <v>#REF!</v>
      </c>
      <c r="KMP22" s="139" t="e">
        <f t="shared" si="122"/>
        <v>#REF!</v>
      </c>
      <c r="KMQ22" s="139" t="e">
        <f t="shared" si="122"/>
        <v>#REF!</v>
      </c>
      <c r="KMR22" s="139" t="e">
        <f t="shared" si="122"/>
        <v>#REF!</v>
      </c>
      <c r="KMS22" s="139" t="e">
        <f t="shared" si="122"/>
        <v>#REF!</v>
      </c>
      <c r="KMT22" s="139" t="e">
        <f t="shared" si="122"/>
        <v>#REF!</v>
      </c>
      <c r="KMU22" s="139" t="e">
        <f t="shared" si="122"/>
        <v>#REF!</v>
      </c>
      <c r="KMV22" s="139" t="e">
        <f t="shared" si="122"/>
        <v>#REF!</v>
      </c>
      <c r="KMW22" s="139" t="e">
        <f t="shared" si="122"/>
        <v>#REF!</v>
      </c>
      <c r="KMX22" s="139" t="e">
        <f t="shared" si="122"/>
        <v>#REF!</v>
      </c>
      <c r="KMY22" s="139" t="e">
        <f t="shared" si="122"/>
        <v>#REF!</v>
      </c>
      <c r="KMZ22" s="139" t="e">
        <f t="shared" si="122"/>
        <v>#REF!</v>
      </c>
      <c r="KNA22" s="139" t="e">
        <f t="shared" si="122"/>
        <v>#REF!</v>
      </c>
      <c r="KNB22" s="139" t="e">
        <f t="shared" si="122"/>
        <v>#REF!</v>
      </c>
      <c r="KNC22" s="139" t="e">
        <f t="shared" si="122"/>
        <v>#REF!</v>
      </c>
      <c r="KND22" s="139" t="e">
        <f t="shared" si="122"/>
        <v>#REF!</v>
      </c>
      <c r="KNE22" s="139" t="e">
        <f t="shared" si="122"/>
        <v>#REF!</v>
      </c>
      <c r="KNF22" s="139" t="e">
        <f t="shared" si="122"/>
        <v>#REF!</v>
      </c>
      <c r="KNG22" s="139" t="e">
        <f t="shared" si="122"/>
        <v>#REF!</v>
      </c>
      <c r="KNH22" s="139" t="e">
        <f t="shared" si="122"/>
        <v>#REF!</v>
      </c>
      <c r="KNI22" s="139" t="e">
        <f t="shared" si="122"/>
        <v>#REF!</v>
      </c>
      <c r="KNJ22" s="139" t="e">
        <f t="shared" si="122"/>
        <v>#REF!</v>
      </c>
      <c r="KNK22" s="139" t="e">
        <f t="shared" si="122"/>
        <v>#REF!</v>
      </c>
      <c r="KNL22" s="139" t="e">
        <f t="shared" si="122"/>
        <v>#REF!</v>
      </c>
      <c r="KNM22" s="139" t="e">
        <f t="shared" si="122"/>
        <v>#REF!</v>
      </c>
      <c r="KNN22" s="139" t="e">
        <f t="shared" si="122"/>
        <v>#REF!</v>
      </c>
      <c r="KNO22" s="139" t="e">
        <f t="shared" si="122"/>
        <v>#REF!</v>
      </c>
      <c r="KNP22" s="139" t="e">
        <f t="shared" si="122"/>
        <v>#REF!</v>
      </c>
      <c r="KNQ22" s="139" t="e">
        <f t="shared" si="122"/>
        <v>#REF!</v>
      </c>
      <c r="KNR22" s="139" t="e">
        <f t="shared" si="122"/>
        <v>#REF!</v>
      </c>
      <c r="KNS22" s="139" t="e">
        <f t="shared" si="122"/>
        <v>#REF!</v>
      </c>
      <c r="KNT22" s="139" t="e">
        <f t="shared" si="122"/>
        <v>#REF!</v>
      </c>
      <c r="KNU22" s="139" t="e">
        <f t="shared" si="122"/>
        <v>#REF!</v>
      </c>
      <c r="KNV22" s="139" t="e">
        <f t="shared" si="122"/>
        <v>#REF!</v>
      </c>
      <c r="KNW22" s="139" t="e">
        <f t="shared" si="122"/>
        <v>#REF!</v>
      </c>
      <c r="KNX22" s="139" t="e">
        <f t="shared" si="122"/>
        <v>#REF!</v>
      </c>
      <c r="KNY22" s="139" t="e">
        <f t="shared" si="122"/>
        <v>#REF!</v>
      </c>
      <c r="KNZ22" s="139" t="e">
        <f t="shared" si="122"/>
        <v>#REF!</v>
      </c>
      <c r="KOA22" s="139" t="e">
        <f t="shared" si="122"/>
        <v>#REF!</v>
      </c>
      <c r="KOB22" s="139" t="e">
        <f t="shared" si="122"/>
        <v>#REF!</v>
      </c>
      <c r="KOC22" s="139" t="e">
        <f t="shared" ref="KOC22:KQN22" si="123">KOI22</f>
        <v>#REF!</v>
      </c>
      <c r="KOD22" s="139" t="e">
        <f t="shared" si="123"/>
        <v>#REF!</v>
      </c>
      <c r="KOE22" s="139" t="e">
        <f t="shared" si="123"/>
        <v>#REF!</v>
      </c>
      <c r="KOF22" s="139" t="e">
        <f t="shared" si="123"/>
        <v>#REF!</v>
      </c>
      <c r="KOG22" s="139" t="e">
        <f t="shared" si="123"/>
        <v>#REF!</v>
      </c>
      <c r="KOH22" s="139" t="e">
        <f t="shared" si="123"/>
        <v>#REF!</v>
      </c>
      <c r="KOI22" s="139" t="e">
        <f t="shared" si="123"/>
        <v>#REF!</v>
      </c>
      <c r="KOJ22" s="139" t="e">
        <f t="shared" si="123"/>
        <v>#REF!</v>
      </c>
      <c r="KOK22" s="139" t="e">
        <f t="shared" si="123"/>
        <v>#REF!</v>
      </c>
      <c r="KOL22" s="139" t="e">
        <f t="shared" si="123"/>
        <v>#REF!</v>
      </c>
      <c r="KOM22" s="139" t="e">
        <f t="shared" si="123"/>
        <v>#REF!</v>
      </c>
      <c r="KON22" s="139" t="e">
        <f t="shared" si="123"/>
        <v>#REF!</v>
      </c>
      <c r="KOO22" s="139" t="e">
        <f t="shared" si="123"/>
        <v>#REF!</v>
      </c>
      <c r="KOP22" s="139" t="e">
        <f t="shared" si="123"/>
        <v>#REF!</v>
      </c>
      <c r="KOQ22" s="139" t="e">
        <f t="shared" si="123"/>
        <v>#REF!</v>
      </c>
      <c r="KOR22" s="139" t="e">
        <f t="shared" si="123"/>
        <v>#REF!</v>
      </c>
      <c r="KOS22" s="139" t="e">
        <f t="shared" si="123"/>
        <v>#REF!</v>
      </c>
      <c r="KOT22" s="139" t="e">
        <f t="shared" si="123"/>
        <v>#REF!</v>
      </c>
      <c r="KOU22" s="139" t="e">
        <f t="shared" si="123"/>
        <v>#REF!</v>
      </c>
      <c r="KOV22" s="139" t="e">
        <f t="shared" si="123"/>
        <v>#REF!</v>
      </c>
      <c r="KOW22" s="139" t="e">
        <f t="shared" si="123"/>
        <v>#REF!</v>
      </c>
      <c r="KOX22" s="139" t="e">
        <f t="shared" si="123"/>
        <v>#REF!</v>
      </c>
      <c r="KOY22" s="139" t="e">
        <f t="shared" si="123"/>
        <v>#REF!</v>
      </c>
      <c r="KOZ22" s="139" t="e">
        <f t="shared" si="123"/>
        <v>#REF!</v>
      </c>
      <c r="KPA22" s="139" t="e">
        <f t="shared" si="123"/>
        <v>#REF!</v>
      </c>
      <c r="KPB22" s="139" t="e">
        <f t="shared" si="123"/>
        <v>#REF!</v>
      </c>
      <c r="KPC22" s="139" t="e">
        <f t="shared" si="123"/>
        <v>#REF!</v>
      </c>
      <c r="KPD22" s="139" t="e">
        <f t="shared" si="123"/>
        <v>#REF!</v>
      </c>
      <c r="KPE22" s="139" t="e">
        <f t="shared" si="123"/>
        <v>#REF!</v>
      </c>
      <c r="KPF22" s="139" t="e">
        <f t="shared" si="123"/>
        <v>#REF!</v>
      </c>
      <c r="KPG22" s="139" t="e">
        <f t="shared" si="123"/>
        <v>#REF!</v>
      </c>
      <c r="KPH22" s="139" t="e">
        <f t="shared" si="123"/>
        <v>#REF!</v>
      </c>
      <c r="KPI22" s="139" t="e">
        <f t="shared" si="123"/>
        <v>#REF!</v>
      </c>
      <c r="KPJ22" s="139" t="e">
        <f t="shared" si="123"/>
        <v>#REF!</v>
      </c>
      <c r="KPK22" s="139" t="e">
        <f t="shared" si="123"/>
        <v>#REF!</v>
      </c>
      <c r="KPL22" s="139" t="e">
        <f t="shared" si="123"/>
        <v>#REF!</v>
      </c>
      <c r="KPM22" s="139" t="e">
        <f t="shared" si="123"/>
        <v>#REF!</v>
      </c>
      <c r="KPN22" s="139" t="e">
        <f t="shared" si="123"/>
        <v>#REF!</v>
      </c>
      <c r="KPO22" s="139" t="e">
        <f t="shared" si="123"/>
        <v>#REF!</v>
      </c>
      <c r="KPP22" s="139" t="e">
        <f t="shared" si="123"/>
        <v>#REF!</v>
      </c>
      <c r="KPQ22" s="139" t="e">
        <f t="shared" si="123"/>
        <v>#REF!</v>
      </c>
      <c r="KPR22" s="139" t="e">
        <f t="shared" si="123"/>
        <v>#REF!</v>
      </c>
      <c r="KPS22" s="139" t="e">
        <f t="shared" si="123"/>
        <v>#REF!</v>
      </c>
      <c r="KPT22" s="139" t="e">
        <f t="shared" si="123"/>
        <v>#REF!</v>
      </c>
      <c r="KPU22" s="139" t="e">
        <f t="shared" si="123"/>
        <v>#REF!</v>
      </c>
      <c r="KPV22" s="139" t="e">
        <f t="shared" si="123"/>
        <v>#REF!</v>
      </c>
      <c r="KPW22" s="139" t="e">
        <f t="shared" si="123"/>
        <v>#REF!</v>
      </c>
      <c r="KPX22" s="139" t="e">
        <f t="shared" si="123"/>
        <v>#REF!</v>
      </c>
      <c r="KPY22" s="139" t="e">
        <f t="shared" si="123"/>
        <v>#REF!</v>
      </c>
      <c r="KPZ22" s="139" t="e">
        <f t="shared" si="123"/>
        <v>#REF!</v>
      </c>
      <c r="KQA22" s="139" t="e">
        <f t="shared" si="123"/>
        <v>#REF!</v>
      </c>
      <c r="KQB22" s="139" t="e">
        <f t="shared" si="123"/>
        <v>#REF!</v>
      </c>
      <c r="KQC22" s="139" t="e">
        <f t="shared" si="123"/>
        <v>#REF!</v>
      </c>
      <c r="KQD22" s="139" t="e">
        <f t="shared" si="123"/>
        <v>#REF!</v>
      </c>
      <c r="KQE22" s="139" t="e">
        <f t="shared" si="123"/>
        <v>#REF!</v>
      </c>
      <c r="KQF22" s="139" t="e">
        <f t="shared" si="123"/>
        <v>#REF!</v>
      </c>
      <c r="KQG22" s="139" t="e">
        <f t="shared" si="123"/>
        <v>#REF!</v>
      </c>
      <c r="KQH22" s="139" t="e">
        <f t="shared" si="123"/>
        <v>#REF!</v>
      </c>
      <c r="KQI22" s="139" t="e">
        <f t="shared" si="123"/>
        <v>#REF!</v>
      </c>
      <c r="KQJ22" s="139" t="e">
        <f t="shared" si="123"/>
        <v>#REF!</v>
      </c>
      <c r="KQK22" s="139" t="e">
        <f t="shared" si="123"/>
        <v>#REF!</v>
      </c>
      <c r="KQL22" s="139" t="e">
        <f t="shared" si="123"/>
        <v>#REF!</v>
      </c>
      <c r="KQM22" s="139" t="e">
        <f t="shared" si="123"/>
        <v>#REF!</v>
      </c>
      <c r="KQN22" s="139" t="e">
        <f t="shared" si="123"/>
        <v>#REF!</v>
      </c>
      <c r="KQO22" s="139" t="e">
        <f t="shared" ref="KQO22:KSZ22" si="124">KQU22</f>
        <v>#REF!</v>
      </c>
      <c r="KQP22" s="139" t="e">
        <f t="shared" si="124"/>
        <v>#REF!</v>
      </c>
      <c r="KQQ22" s="139" t="e">
        <f t="shared" si="124"/>
        <v>#REF!</v>
      </c>
      <c r="KQR22" s="139" t="e">
        <f t="shared" si="124"/>
        <v>#REF!</v>
      </c>
      <c r="KQS22" s="139" t="e">
        <f t="shared" si="124"/>
        <v>#REF!</v>
      </c>
      <c r="KQT22" s="139" t="e">
        <f t="shared" si="124"/>
        <v>#REF!</v>
      </c>
      <c r="KQU22" s="139" t="e">
        <f t="shared" si="124"/>
        <v>#REF!</v>
      </c>
      <c r="KQV22" s="139" t="e">
        <f t="shared" si="124"/>
        <v>#REF!</v>
      </c>
      <c r="KQW22" s="139" t="e">
        <f t="shared" si="124"/>
        <v>#REF!</v>
      </c>
      <c r="KQX22" s="139" t="e">
        <f t="shared" si="124"/>
        <v>#REF!</v>
      </c>
      <c r="KQY22" s="139" t="e">
        <f t="shared" si="124"/>
        <v>#REF!</v>
      </c>
      <c r="KQZ22" s="139" t="e">
        <f t="shared" si="124"/>
        <v>#REF!</v>
      </c>
      <c r="KRA22" s="139" t="e">
        <f t="shared" si="124"/>
        <v>#REF!</v>
      </c>
      <c r="KRB22" s="139" t="e">
        <f t="shared" si="124"/>
        <v>#REF!</v>
      </c>
      <c r="KRC22" s="139" t="e">
        <f t="shared" si="124"/>
        <v>#REF!</v>
      </c>
      <c r="KRD22" s="139" t="e">
        <f t="shared" si="124"/>
        <v>#REF!</v>
      </c>
      <c r="KRE22" s="139" t="e">
        <f t="shared" si="124"/>
        <v>#REF!</v>
      </c>
      <c r="KRF22" s="139" t="e">
        <f t="shared" si="124"/>
        <v>#REF!</v>
      </c>
      <c r="KRG22" s="139" t="e">
        <f t="shared" si="124"/>
        <v>#REF!</v>
      </c>
      <c r="KRH22" s="139" t="e">
        <f t="shared" si="124"/>
        <v>#REF!</v>
      </c>
      <c r="KRI22" s="139" t="e">
        <f t="shared" si="124"/>
        <v>#REF!</v>
      </c>
      <c r="KRJ22" s="139" t="e">
        <f t="shared" si="124"/>
        <v>#REF!</v>
      </c>
      <c r="KRK22" s="139" t="e">
        <f t="shared" si="124"/>
        <v>#REF!</v>
      </c>
      <c r="KRL22" s="139" t="e">
        <f t="shared" si="124"/>
        <v>#REF!</v>
      </c>
      <c r="KRM22" s="139" t="e">
        <f t="shared" si="124"/>
        <v>#REF!</v>
      </c>
      <c r="KRN22" s="139" t="e">
        <f t="shared" si="124"/>
        <v>#REF!</v>
      </c>
      <c r="KRO22" s="139" t="e">
        <f t="shared" si="124"/>
        <v>#REF!</v>
      </c>
      <c r="KRP22" s="139" t="e">
        <f t="shared" si="124"/>
        <v>#REF!</v>
      </c>
      <c r="KRQ22" s="139" t="e">
        <f t="shared" si="124"/>
        <v>#REF!</v>
      </c>
      <c r="KRR22" s="139" t="e">
        <f t="shared" si="124"/>
        <v>#REF!</v>
      </c>
      <c r="KRS22" s="139" t="e">
        <f t="shared" si="124"/>
        <v>#REF!</v>
      </c>
      <c r="KRT22" s="139" t="e">
        <f t="shared" si="124"/>
        <v>#REF!</v>
      </c>
      <c r="KRU22" s="139" t="e">
        <f t="shared" si="124"/>
        <v>#REF!</v>
      </c>
      <c r="KRV22" s="139" t="e">
        <f t="shared" si="124"/>
        <v>#REF!</v>
      </c>
      <c r="KRW22" s="139" t="e">
        <f t="shared" si="124"/>
        <v>#REF!</v>
      </c>
      <c r="KRX22" s="139" t="e">
        <f t="shared" si="124"/>
        <v>#REF!</v>
      </c>
      <c r="KRY22" s="139" t="e">
        <f t="shared" si="124"/>
        <v>#REF!</v>
      </c>
      <c r="KRZ22" s="139" t="e">
        <f t="shared" si="124"/>
        <v>#REF!</v>
      </c>
      <c r="KSA22" s="139" t="e">
        <f t="shared" si="124"/>
        <v>#REF!</v>
      </c>
      <c r="KSB22" s="139" t="e">
        <f t="shared" si="124"/>
        <v>#REF!</v>
      </c>
      <c r="KSC22" s="139" t="e">
        <f t="shared" si="124"/>
        <v>#REF!</v>
      </c>
      <c r="KSD22" s="139" t="e">
        <f t="shared" si="124"/>
        <v>#REF!</v>
      </c>
      <c r="KSE22" s="139" t="e">
        <f t="shared" si="124"/>
        <v>#REF!</v>
      </c>
      <c r="KSF22" s="139" t="e">
        <f t="shared" si="124"/>
        <v>#REF!</v>
      </c>
      <c r="KSG22" s="139" t="e">
        <f t="shared" si="124"/>
        <v>#REF!</v>
      </c>
      <c r="KSH22" s="139" t="e">
        <f t="shared" si="124"/>
        <v>#REF!</v>
      </c>
      <c r="KSI22" s="139" t="e">
        <f t="shared" si="124"/>
        <v>#REF!</v>
      </c>
      <c r="KSJ22" s="139" t="e">
        <f t="shared" si="124"/>
        <v>#REF!</v>
      </c>
      <c r="KSK22" s="139" t="e">
        <f t="shared" si="124"/>
        <v>#REF!</v>
      </c>
      <c r="KSL22" s="139" t="e">
        <f t="shared" si="124"/>
        <v>#REF!</v>
      </c>
      <c r="KSM22" s="139" t="e">
        <f t="shared" si="124"/>
        <v>#REF!</v>
      </c>
      <c r="KSN22" s="139" t="e">
        <f t="shared" si="124"/>
        <v>#REF!</v>
      </c>
      <c r="KSO22" s="139" t="e">
        <f t="shared" si="124"/>
        <v>#REF!</v>
      </c>
      <c r="KSP22" s="139" t="e">
        <f t="shared" si="124"/>
        <v>#REF!</v>
      </c>
      <c r="KSQ22" s="139" t="e">
        <f t="shared" si="124"/>
        <v>#REF!</v>
      </c>
      <c r="KSR22" s="139" t="e">
        <f t="shared" si="124"/>
        <v>#REF!</v>
      </c>
      <c r="KSS22" s="139" t="e">
        <f t="shared" si="124"/>
        <v>#REF!</v>
      </c>
      <c r="KST22" s="139" t="e">
        <f t="shared" si="124"/>
        <v>#REF!</v>
      </c>
      <c r="KSU22" s="139" t="e">
        <f t="shared" si="124"/>
        <v>#REF!</v>
      </c>
      <c r="KSV22" s="139" t="e">
        <f t="shared" si="124"/>
        <v>#REF!</v>
      </c>
      <c r="KSW22" s="139" t="e">
        <f t="shared" si="124"/>
        <v>#REF!</v>
      </c>
      <c r="KSX22" s="139" t="e">
        <f t="shared" si="124"/>
        <v>#REF!</v>
      </c>
      <c r="KSY22" s="139" t="e">
        <f t="shared" si="124"/>
        <v>#REF!</v>
      </c>
      <c r="KSZ22" s="139" t="e">
        <f t="shared" si="124"/>
        <v>#REF!</v>
      </c>
      <c r="KTA22" s="139" t="e">
        <f t="shared" ref="KTA22:KVL22" si="125">KTG22</f>
        <v>#REF!</v>
      </c>
      <c r="KTB22" s="139" t="e">
        <f t="shared" si="125"/>
        <v>#REF!</v>
      </c>
      <c r="KTC22" s="139" t="e">
        <f t="shared" si="125"/>
        <v>#REF!</v>
      </c>
      <c r="KTD22" s="139" t="e">
        <f t="shared" si="125"/>
        <v>#REF!</v>
      </c>
      <c r="KTE22" s="139" t="e">
        <f t="shared" si="125"/>
        <v>#REF!</v>
      </c>
      <c r="KTF22" s="139" t="e">
        <f t="shared" si="125"/>
        <v>#REF!</v>
      </c>
      <c r="KTG22" s="139" t="e">
        <f t="shared" si="125"/>
        <v>#REF!</v>
      </c>
      <c r="KTH22" s="139" t="e">
        <f t="shared" si="125"/>
        <v>#REF!</v>
      </c>
      <c r="KTI22" s="139" t="e">
        <f t="shared" si="125"/>
        <v>#REF!</v>
      </c>
      <c r="KTJ22" s="139" t="e">
        <f t="shared" si="125"/>
        <v>#REF!</v>
      </c>
      <c r="KTK22" s="139" t="e">
        <f t="shared" si="125"/>
        <v>#REF!</v>
      </c>
      <c r="KTL22" s="139" t="e">
        <f t="shared" si="125"/>
        <v>#REF!</v>
      </c>
      <c r="KTM22" s="139" t="e">
        <f t="shared" si="125"/>
        <v>#REF!</v>
      </c>
      <c r="KTN22" s="139" t="e">
        <f t="shared" si="125"/>
        <v>#REF!</v>
      </c>
      <c r="KTO22" s="139" t="e">
        <f t="shared" si="125"/>
        <v>#REF!</v>
      </c>
      <c r="KTP22" s="139" t="e">
        <f t="shared" si="125"/>
        <v>#REF!</v>
      </c>
      <c r="KTQ22" s="139" t="e">
        <f t="shared" si="125"/>
        <v>#REF!</v>
      </c>
      <c r="KTR22" s="139" t="e">
        <f t="shared" si="125"/>
        <v>#REF!</v>
      </c>
      <c r="KTS22" s="139" t="e">
        <f t="shared" si="125"/>
        <v>#REF!</v>
      </c>
      <c r="KTT22" s="139" t="e">
        <f t="shared" si="125"/>
        <v>#REF!</v>
      </c>
      <c r="KTU22" s="139" t="e">
        <f t="shared" si="125"/>
        <v>#REF!</v>
      </c>
      <c r="KTV22" s="139" t="e">
        <f t="shared" si="125"/>
        <v>#REF!</v>
      </c>
      <c r="KTW22" s="139" t="e">
        <f t="shared" si="125"/>
        <v>#REF!</v>
      </c>
      <c r="KTX22" s="139" t="e">
        <f t="shared" si="125"/>
        <v>#REF!</v>
      </c>
      <c r="KTY22" s="139" t="e">
        <f t="shared" si="125"/>
        <v>#REF!</v>
      </c>
      <c r="KTZ22" s="139" t="e">
        <f t="shared" si="125"/>
        <v>#REF!</v>
      </c>
      <c r="KUA22" s="139" t="e">
        <f t="shared" si="125"/>
        <v>#REF!</v>
      </c>
      <c r="KUB22" s="139" t="e">
        <f t="shared" si="125"/>
        <v>#REF!</v>
      </c>
      <c r="KUC22" s="139" t="e">
        <f t="shared" si="125"/>
        <v>#REF!</v>
      </c>
      <c r="KUD22" s="139" t="e">
        <f t="shared" si="125"/>
        <v>#REF!</v>
      </c>
      <c r="KUE22" s="139" t="e">
        <f t="shared" si="125"/>
        <v>#REF!</v>
      </c>
      <c r="KUF22" s="139" t="e">
        <f t="shared" si="125"/>
        <v>#REF!</v>
      </c>
      <c r="KUG22" s="139" t="e">
        <f t="shared" si="125"/>
        <v>#REF!</v>
      </c>
      <c r="KUH22" s="139" t="e">
        <f t="shared" si="125"/>
        <v>#REF!</v>
      </c>
      <c r="KUI22" s="139" t="e">
        <f t="shared" si="125"/>
        <v>#REF!</v>
      </c>
      <c r="KUJ22" s="139" t="e">
        <f t="shared" si="125"/>
        <v>#REF!</v>
      </c>
      <c r="KUK22" s="139" t="e">
        <f t="shared" si="125"/>
        <v>#REF!</v>
      </c>
      <c r="KUL22" s="139" t="e">
        <f t="shared" si="125"/>
        <v>#REF!</v>
      </c>
      <c r="KUM22" s="139" t="e">
        <f t="shared" si="125"/>
        <v>#REF!</v>
      </c>
      <c r="KUN22" s="139" t="e">
        <f t="shared" si="125"/>
        <v>#REF!</v>
      </c>
      <c r="KUO22" s="139" t="e">
        <f t="shared" si="125"/>
        <v>#REF!</v>
      </c>
      <c r="KUP22" s="139" t="e">
        <f t="shared" si="125"/>
        <v>#REF!</v>
      </c>
      <c r="KUQ22" s="139" t="e">
        <f t="shared" si="125"/>
        <v>#REF!</v>
      </c>
      <c r="KUR22" s="139" t="e">
        <f t="shared" si="125"/>
        <v>#REF!</v>
      </c>
      <c r="KUS22" s="139" t="e">
        <f t="shared" si="125"/>
        <v>#REF!</v>
      </c>
      <c r="KUT22" s="139" t="e">
        <f t="shared" si="125"/>
        <v>#REF!</v>
      </c>
      <c r="KUU22" s="139" t="e">
        <f t="shared" si="125"/>
        <v>#REF!</v>
      </c>
      <c r="KUV22" s="139" t="e">
        <f t="shared" si="125"/>
        <v>#REF!</v>
      </c>
      <c r="KUW22" s="139" t="e">
        <f t="shared" si="125"/>
        <v>#REF!</v>
      </c>
      <c r="KUX22" s="139" t="e">
        <f t="shared" si="125"/>
        <v>#REF!</v>
      </c>
      <c r="KUY22" s="139" t="e">
        <f t="shared" si="125"/>
        <v>#REF!</v>
      </c>
      <c r="KUZ22" s="139" t="e">
        <f t="shared" si="125"/>
        <v>#REF!</v>
      </c>
      <c r="KVA22" s="139" t="e">
        <f t="shared" si="125"/>
        <v>#REF!</v>
      </c>
      <c r="KVB22" s="139" t="e">
        <f t="shared" si="125"/>
        <v>#REF!</v>
      </c>
      <c r="KVC22" s="139" t="e">
        <f t="shared" si="125"/>
        <v>#REF!</v>
      </c>
      <c r="KVD22" s="139" t="e">
        <f t="shared" si="125"/>
        <v>#REF!</v>
      </c>
      <c r="KVE22" s="139" t="e">
        <f t="shared" si="125"/>
        <v>#REF!</v>
      </c>
      <c r="KVF22" s="139" t="e">
        <f t="shared" si="125"/>
        <v>#REF!</v>
      </c>
      <c r="KVG22" s="139" t="e">
        <f t="shared" si="125"/>
        <v>#REF!</v>
      </c>
      <c r="KVH22" s="139" t="e">
        <f t="shared" si="125"/>
        <v>#REF!</v>
      </c>
      <c r="KVI22" s="139" t="e">
        <f t="shared" si="125"/>
        <v>#REF!</v>
      </c>
      <c r="KVJ22" s="139" t="e">
        <f t="shared" si="125"/>
        <v>#REF!</v>
      </c>
      <c r="KVK22" s="139" t="e">
        <f t="shared" si="125"/>
        <v>#REF!</v>
      </c>
      <c r="KVL22" s="139" t="e">
        <f t="shared" si="125"/>
        <v>#REF!</v>
      </c>
      <c r="KVM22" s="139" t="e">
        <f t="shared" ref="KVM22:KXX22" si="126">KVS22</f>
        <v>#REF!</v>
      </c>
      <c r="KVN22" s="139" t="e">
        <f t="shared" si="126"/>
        <v>#REF!</v>
      </c>
      <c r="KVO22" s="139" t="e">
        <f t="shared" si="126"/>
        <v>#REF!</v>
      </c>
      <c r="KVP22" s="139" t="e">
        <f t="shared" si="126"/>
        <v>#REF!</v>
      </c>
      <c r="KVQ22" s="139" t="e">
        <f t="shared" si="126"/>
        <v>#REF!</v>
      </c>
      <c r="KVR22" s="139" t="e">
        <f t="shared" si="126"/>
        <v>#REF!</v>
      </c>
      <c r="KVS22" s="139" t="e">
        <f t="shared" si="126"/>
        <v>#REF!</v>
      </c>
      <c r="KVT22" s="139" t="e">
        <f t="shared" si="126"/>
        <v>#REF!</v>
      </c>
      <c r="KVU22" s="139" t="e">
        <f t="shared" si="126"/>
        <v>#REF!</v>
      </c>
      <c r="KVV22" s="139" t="e">
        <f t="shared" si="126"/>
        <v>#REF!</v>
      </c>
      <c r="KVW22" s="139" t="e">
        <f t="shared" si="126"/>
        <v>#REF!</v>
      </c>
      <c r="KVX22" s="139" t="e">
        <f t="shared" si="126"/>
        <v>#REF!</v>
      </c>
      <c r="KVY22" s="139" t="e">
        <f t="shared" si="126"/>
        <v>#REF!</v>
      </c>
      <c r="KVZ22" s="139" t="e">
        <f t="shared" si="126"/>
        <v>#REF!</v>
      </c>
      <c r="KWA22" s="139" t="e">
        <f t="shared" si="126"/>
        <v>#REF!</v>
      </c>
      <c r="KWB22" s="139" t="e">
        <f t="shared" si="126"/>
        <v>#REF!</v>
      </c>
      <c r="KWC22" s="139" t="e">
        <f t="shared" si="126"/>
        <v>#REF!</v>
      </c>
      <c r="KWD22" s="139" t="e">
        <f t="shared" si="126"/>
        <v>#REF!</v>
      </c>
      <c r="KWE22" s="139" t="e">
        <f t="shared" si="126"/>
        <v>#REF!</v>
      </c>
      <c r="KWF22" s="139" t="e">
        <f t="shared" si="126"/>
        <v>#REF!</v>
      </c>
      <c r="KWG22" s="139" t="e">
        <f t="shared" si="126"/>
        <v>#REF!</v>
      </c>
      <c r="KWH22" s="139" t="e">
        <f t="shared" si="126"/>
        <v>#REF!</v>
      </c>
      <c r="KWI22" s="139" t="e">
        <f t="shared" si="126"/>
        <v>#REF!</v>
      </c>
      <c r="KWJ22" s="139" t="e">
        <f t="shared" si="126"/>
        <v>#REF!</v>
      </c>
      <c r="KWK22" s="139" t="e">
        <f t="shared" si="126"/>
        <v>#REF!</v>
      </c>
      <c r="KWL22" s="139" t="e">
        <f t="shared" si="126"/>
        <v>#REF!</v>
      </c>
      <c r="KWM22" s="139" t="e">
        <f t="shared" si="126"/>
        <v>#REF!</v>
      </c>
      <c r="KWN22" s="139" t="e">
        <f t="shared" si="126"/>
        <v>#REF!</v>
      </c>
      <c r="KWO22" s="139" t="e">
        <f t="shared" si="126"/>
        <v>#REF!</v>
      </c>
      <c r="KWP22" s="139" t="e">
        <f t="shared" si="126"/>
        <v>#REF!</v>
      </c>
      <c r="KWQ22" s="139" t="e">
        <f t="shared" si="126"/>
        <v>#REF!</v>
      </c>
      <c r="KWR22" s="139" t="e">
        <f t="shared" si="126"/>
        <v>#REF!</v>
      </c>
      <c r="KWS22" s="139" t="e">
        <f t="shared" si="126"/>
        <v>#REF!</v>
      </c>
      <c r="KWT22" s="139" t="e">
        <f t="shared" si="126"/>
        <v>#REF!</v>
      </c>
      <c r="KWU22" s="139" t="e">
        <f t="shared" si="126"/>
        <v>#REF!</v>
      </c>
      <c r="KWV22" s="139" t="e">
        <f t="shared" si="126"/>
        <v>#REF!</v>
      </c>
      <c r="KWW22" s="139" t="e">
        <f t="shared" si="126"/>
        <v>#REF!</v>
      </c>
      <c r="KWX22" s="139" t="e">
        <f t="shared" si="126"/>
        <v>#REF!</v>
      </c>
      <c r="KWY22" s="139" t="e">
        <f t="shared" si="126"/>
        <v>#REF!</v>
      </c>
      <c r="KWZ22" s="139" t="e">
        <f t="shared" si="126"/>
        <v>#REF!</v>
      </c>
      <c r="KXA22" s="139" t="e">
        <f t="shared" si="126"/>
        <v>#REF!</v>
      </c>
      <c r="KXB22" s="139" t="e">
        <f t="shared" si="126"/>
        <v>#REF!</v>
      </c>
      <c r="KXC22" s="139" t="e">
        <f t="shared" si="126"/>
        <v>#REF!</v>
      </c>
      <c r="KXD22" s="139" t="e">
        <f t="shared" si="126"/>
        <v>#REF!</v>
      </c>
      <c r="KXE22" s="139" t="e">
        <f t="shared" si="126"/>
        <v>#REF!</v>
      </c>
      <c r="KXF22" s="139" t="e">
        <f t="shared" si="126"/>
        <v>#REF!</v>
      </c>
      <c r="KXG22" s="139" t="e">
        <f t="shared" si="126"/>
        <v>#REF!</v>
      </c>
      <c r="KXH22" s="139" t="e">
        <f t="shared" si="126"/>
        <v>#REF!</v>
      </c>
      <c r="KXI22" s="139" t="e">
        <f t="shared" si="126"/>
        <v>#REF!</v>
      </c>
      <c r="KXJ22" s="139" t="e">
        <f t="shared" si="126"/>
        <v>#REF!</v>
      </c>
      <c r="KXK22" s="139" t="e">
        <f t="shared" si="126"/>
        <v>#REF!</v>
      </c>
      <c r="KXL22" s="139" t="e">
        <f t="shared" si="126"/>
        <v>#REF!</v>
      </c>
      <c r="KXM22" s="139" t="e">
        <f t="shared" si="126"/>
        <v>#REF!</v>
      </c>
      <c r="KXN22" s="139" t="e">
        <f t="shared" si="126"/>
        <v>#REF!</v>
      </c>
      <c r="KXO22" s="139" t="e">
        <f t="shared" si="126"/>
        <v>#REF!</v>
      </c>
      <c r="KXP22" s="139" t="e">
        <f t="shared" si="126"/>
        <v>#REF!</v>
      </c>
      <c r="KXQ22" s="139" t="e">
        <f t="shared" si="126"/>
        <v>#REF!</v>
      </c>
      <c r="KXR22" s="139" t="e">
        <f t="shared" si="126"/>
        <v>#REF!</v>
      </c>
      <c r="KXS22" s="139" t="e">
        <f t="shared" si="126"/>
        <v>#REF!</v>
      </c>
      <c r="KXT22" s="139" t="e">
        <f t="shared" si="126"/>
        <v>#REF!</v>
      </c>
      <c r="KXU22" s="139" t="e">
        <f t="shared" si="126"/>
        <v>#REF!</v>
      </c>
      <c r="KXV22" s="139" t="e">
        <f t="shared" si="126"/>
        <v>#REF!</v>
      </c>
      <c r="KXW22" s="139" t="e">
        <f t="shared" si="126"/>
        <v>#REF!</v>
      </c>
      <c r="KXX22" s="139" t="e">
        <f t="shared" si="126"/>
        <v>#REF!</v>
      </c>
      <c r="KXY22" s="139" t="e">
        <f t="shared" ref="KXY22:LAJ22" si="127">KYE22</f>
        <v>#REF!</v>
      </c>
      <c r="KXZ22" s="139" t="e">
        <f t="shared" si="127"/>
        <v>#REF!</v>
      </c>
      <c r="KYA22" s="139" t="e">
        <f t="shared" si="127"/>
        <v>#REF!</v>
      </c>
      <c r="KYB22" s="139" t="e">
        <f t="shared" si="127"/>
        <v>#REF!</v>
      </c>
      <c r="KYC22" s="139" t="e">
        <f t="shared" si="127"/>
        <v>#REF!</v>
      </c>
      <c r="KYD22" s="139" t="e">
        <f t="shared" si="127"/>
        <v>#REF!</v>
      </c>
      <c r="KYE22" s="139" t="e">
        <f t="shared" si="127"/>
        <v>#REF!</v>
      </c>
      <c r="KYF22" s="139" t="e">
        <f t="shared" si="127"/>
        <v>#REF!</v>
      </c>
      <c r="KYG22" s="139" t="e">
        <f t="shared" si="127"/>
        <v>#REF!</v>
      </c>
      <c r="KYH22" s="139" t="e">
        <f t="shared" si="127"/>
        <v>#REF!</v>
      </c>
      <c r="KYI22" s="139" t="e">
        <f t="shared" si="127"/>
        <v>#REF!</v>
      </c>
      <c r="KYJ22" s="139" t="e">
        <f t="shared" si="127"/>
        <v>#REF!</v>
      </c>
      <c r="KYK22" s="139" t="e">
        <f t="shared" si="127"/>
        <v>#REF!</v>
      </c>
      <c r="KYL22" s="139" t="e">
        <f t="shared" si="127"/>
        <v>#REF!</v>
      </c>
      <c r="KYM22" s="139" t="e">
        <f t="shared" si="127"/>
        <v>#REF!</v>
      </c>
      <c r="KYN22" s="139" t="e">
        <f t="shared" si="127"/>
        <v>#REF!</v>
      </c>
      <c r="KYO22" s="139" t="e">
        <f t="shared" si="127"/>
        <v>#REF!</v>
      </c>
      <c r="KYP22" s="139" t="e">
        <f t="shared" si="127"/>
        <v>#REF!</v>
      </c>
      <c r="KYQ22" s="139" t="e">
        <f t="shared" si="127"/>
        <v>#REF!</v>
      </c>
      <c r="KYR22" s="139" t="e">
        <f t="shared" si="127"/>
        <v>#REF!</v>
      </c>
      <c r="KYS22" s="139" t="e">
        <f t="shared" si="127"/>
        <v>#REF!</v>
      </c>
      <c r="KYT22" s="139" t="e">
        <f t="shared" si="127"/>
        <v>#REF!</v>
      </c>
      <c r="KYU22" s="139" t="e">
        <f t="shared" si="127"/>
        <v>#REF!</v>
      </c>
      <c r="KYV22" s="139" t="e">
        <f t="shared" si="127"/>
        <v>#REF!</v>
      </c>
      <c r="KYW22" s="139" t="e">
        <f t="shared" si="127"/>
        <v>#REF!</v>
      </c>
      <c r="KYX22" s="139" t="e">
        <f t="shared" si="127"/>
        <v>#REF!</v>
      </c>
      <c r="KYY22" s="139" t="e">
        <f t="shared" si="127"/>
        <v>#REF!</v>
      </c>
      <c r="KYZ22" s="139" t="e">
        <f t="shared" si="127"/>
        <v>#REF!</v>
      </c>
      <c r="KZA22" s="139" t="e">
        <f t="shared" si="127"/>
        <v>#REF!</v>
      </c>
      <c r="KZB22" s="139" t="e">
        <f t="shared" si="127"/>
        <v>#REF!</v>
      </c>
      <c r="KZC22" s="139" t="e">
        <f t="shared" si="127"/>
        <v>#REF!</v>
      </c>
      <c r="KZD22" s="139" t="e">
        <f t="shared" si="127"/>
        <v>#REF!</v>
      </c>
      <c r="KZE22" s="139" t="e">
        <f t="shared" si="127"/>
        <v>#REF!</v>
      </c>
      <c r="KZF22" s="139" t="e">
        <f t="shared" si="127"/>
        <v>#REF!</v>
      </c>
      <c r="KZG22" s="139" t="e">
        <f t="shared" si="127"/>
        <v>#REF!</v>
      </c>
      <c r="KZH22" s="139" t="e">
        <f t="shared" si="127"/>
        <v>#REF!</v>
      </c>
      <c r="KZI22" s="139" t="e">
        <f t="shared" si="127"/>
        <v>#REF!</v>
      </c>
      <c r="KZJ22" s="139" t="e">
        <f t="shared" si="127"/>
        <v>#REF!</v>
      </c>
      <c r="KZK22" s="139" t="e">
        <f t="shared" si="127"/>
        <v>#REF!</v>
      </c>
      <c r="KZL22" s="139" t="e">
        <f t="shared" si="127"/>
        <v>#REF!</v>
      </c>
      <c r="KZM22" s="139" t="e">
        <f t="shared" si="127"/>
        <v>#REF!</v>
      </c>
      <c r="KZN22" s="139" t="e">
        <f t="shared" si="127"/>
        <v>#REF!</v>
      </c>
      <c r="KZO22" s="139" t="e">
        <f t="shared" si="127"/>
        <v>#REF!</v>
      </c>
      <c r="KZP22" s="139" t="e">
        <f t="shared" si="127"/>
        <v>#REF!</v>
      </c>
      <c r="KZQ22" s="139" t="e">
        <f t="shared" si="127"/>
        <v>#REF!</v>
      </c>
      <c r="KZR22" s="139" t="e">
        <f t="shared" si="127"/>
        <v>#REF!</v>
      </c>
      <c r="KZS22" s="139" t="e">
        <f t="shared" si="127"/>
        <v>#REF!</v>
      </c>
      <c r="KZT22" s="139" t="e">
        <f t="shared" si="127"/>
        <v>#REF!</v>
      </c>
      <c r="KZU22" s="139" t="e">
        <f t="shared" si="127"/>
        <v>#REF!</v>
      </c>
      <c r="KZV22" s="139" t="e">
        <f t="shared" si="127"/>
        <v>#REF!</v>
      </c>
      <c r="KZW22" s="139" t="e">
        <f t="shared" si="127"/>
        <v>#REF!</v>
      </c>
      <c r="KZX22" s="139" t="e">
        <f t="shared" si="127"/>
        <v>#REF!</v>
      </c>
      <c r="KZY22" s="139" t="e">
        <f t="shared" si="127"/>
        <v>#REF!</v>
      </c>
      <c r="KZZ22" s="139" t="e">
        <f t="shared" si="127"/>
        <v>#REF!</v>
      </c>
      <c r="LAA22" s="139" t="e">
        <f t="shared" si="127"/>
        <v>#REF!</v>
      </c>
      <c r="LAB22" s="139" t="e">
        <f t="shared" si="127"/>
        <v>#REF!</v>
      </c>
      <c r="LAC22" s="139" t="e">
        <f t="shared" si="127"/>
        <v>#REF!</v>
      </c>
      <c r="LAD22" s="139" t="e">
        <f t="shared" si="127"/>
        <v>#REF!</v>
      </c>
      <c r="LAE22" s="139" t="e">
        <f t="shared" si="127"/>
        <v>#REF!</v>
      </c>
      <c r="LAF22" s="139" t="e">
        <f t="shared" si="127"/>
        <v>#REF!</v>
      </c>
      <c r="LAG22" s="139" t="e">
        <f t="shared" si="127"/>
        <v>#REF!</v>
      </c>
      <c r="LAH22" s="139" t="e">
        <f t="shared" si="127"/>
        <v>#REF!</v>
      </c>
      <c r="LAI22" s="139" t="e">
        <f t="shared" si="127"/>
        <v>#REF!</v>
      </c>
      <c r="LAJ22" s="139" t="e">
        <f t="shared" si="127"/>
        <v>#REF!</v>
      </c>
      <c r="LAK22" s="139" t="e">
        <f t="shared" ref="LAK22:LCV22" si="128">LAQ22</f>
        <v>#REF!</v>
      </c>
      <c r="LAL22" s="139" t="e">
        <f t="shared" si="128"/>
        <v>#REF!</v>
      </c>
      <c r="LAM22" s="139" t="e">
        <f t="shared" si="128"/>
        <v>#REF!</v>
      </c>
      <c r="LAN22" s="139" t="e">
        <f t="shared" si="128"/>
        <v>#REF!</v>
      </c>
      <c r="LAO22" s="139" t="e">
        <f t="shared" si="128"/>
        <v>#REF!</v>
      </c>
      <c r="LAP22" s="139" t="e">
        <f t="shared" si="128"/>
        <v>#REF!</v>
      </c>
      <c r="LAQ22" s="139" t="e">
        <f t="shared" si="128"/>
        <v>#REF!</v>
      </c>
      <c r="LAR22" s="139" t="e">
        <f t="shared" si="128"/>
        <v>#REF!</v>
      </c>
      <c r="LAS22" s="139" t="e">
        <f t="shared" si="128"/>
        <v>#REF!</v>
      </c>
      <c r="LAT22" s="139" t="e">
        <f t="shared" si="128"/>
        <v>#REF!</v>
      </c>
      <c r="LAU22" s="139" t="e">
        <f t="shared" si="128"/>
        <v>#REF!</v>
      </c>
      <c r="LAV22" s="139" t="e">
        <f t="shared" si="128"/>
        <v>#REF!</v>
      </c>
      <c r="LAW22" s="139" t="e">
        <f t="shared" si="128"/>
        <v>#REF!</v>
      </c>
      <c r="LAX22" s="139" t="e">
        <f t="shared" si="128"/>
        <v>#REF!</v>
      </c>
      <c r="LAY22" s="139" t="e">
        <f t="shared" si="128"/>
        <v>#REF!</v>
      </c>
      <c r="LAZ22" s="139" t="e">
        <f t="shared" si="128"/>
        <v>#REF!</v>
      </c>
      <c r="LBA22" s="139" t="e">
        <f t="shared" si="128"/>
        <v>#REF!</v>
      </c>
      <c r="LBB22" s="139" t="e">
        <f t="shared" si="128"/>
        <v>#REF!</v>
      </c>
      <c r="LBC22" s="139" t="e">
        <f t="shared" si="128"/>
        <v>#REF!</v>
      </c>
      <c r="LBD22" s="139" t="e">
        <f t="shared" si="128"/>
        <v>#REF!</v>
      </c>
      <c r="LBE22" s="139" t="e">
        <f t="shared" si="128"/>
        <v>#REF!</v>
      </c>
      <c r="LBF22" s="139" t="e">
        <f t="shared" si="128"/>
        <v>#REF!</v>
      </c>
      <c r="LBG22" s="139" t="e">
        <f t="shared" si="128"/>
        <v>#REF!</v>
      </c>
      <c r="LBH22" s="139" t="e">
        <f t="shared" si="128"/>
        <v>#REF!</v>
      </c>
      <c r="LBI22" s="139" t="e">
        <f t="shared" si="128"/>
        <v>#REF!</v>
      </c>
      <c r="LBJ22" s="139" t="e">
        <f t="shared" si="128"/>
        <v>#REF!</v>
      </c>
      <c r="LBK22" s="139" t="e">
        <f t="shared" si="128"/>
        <v>#REF!</v>
      </c>
      <c r="LBL22" s="139" t="e">
        <f t="shared" si="128"/>
        <v>#REF!</v>
      </c>
      <c r="LBM22" s="139" t="e">
        <f t="shared" si="128"/>
        <v>#REF!</v>
      </c>
      <c r="LBN22" s="139" t="e">
        <f t="shared" si="128"/>
        <v>#REF!</v>
      </c>
      <c r="LBO22" s="139" t="e">
        <f t="shared" si="128"/>
        <v>#REF!</v>
      </c>
      <c r="LBP22" s="139" t="e">
        <f t="shared" si="128"/>
        <v>#REF!</v>
      </c>
      <c r="LBQ22" s="139" t="e">
        <f t="shared" si="128"/>
        <v>#REF!</v>
      </c>
      <c r="LBR22" s="139" t="e">
        <f t="shared" si="128"/>
        <v>#REF!</v>
      </c>
      <c r="LBS22" s="139" t="e">
        <f t="shared" si="128"/>
        <v>#REF!</v>
      </c>
      <c r="LBT22" s="139" t="e">
        <f t="shared" si="128"/>
        <v>#REF!</v>
      </c>
      <c r="LBU22" s="139" t="e">
        <f t="shared" si="128"/>
        <v>#REF!</v>
      </c>
      <c r="LBV22" s="139" t="e">
        <f t="shared" si="128"/>
        <v>#REF!</v>
      </c>
      <c r="LBW22" s="139" t="e">
        <f t="shared" si="128"/>
        <v>#REF!</v>
      </c>
      <c r="LBX22" s="139" t="e">
        <f t="shared" si="128"/>
        <v>#REF!</v>
      </c>
      <c r="LBY22" s="139" t="e">
        <f t="shared" si="128"/>
        <v>#REF!</v>
      </c>
      <c r="LBZ22" s="139" t="e">
        <f t="shared" si="128"/>
        <v>#REF!</v>
      </c>
      <c r="LCA22" s="139" t="e">
        <f t="shared" si="128"/>
        <v>#REF!</v>
      </c>
      <c r="LCB22" s="139" t="e">
        <f t="shared" si="128"/>
        <v>#REF!</v>
      </c>
      <c r="LCC22" s="139" t="e">
        <f t="shared" si="128"/>
        <v>#REF!</v>
      </c>
      <c r="LCD22" s="139" t="e">
        <f t="shared" si="128"/>
        <v>#REF!</v>
      </c>
      <c r="LCE22" s="139" t="e">
        <f t="shared" si="128"/>
        <v>#REF!</v>
      </c>
      <c r="LCF22" s="139" t="e">
        <f t="shared" si="128"/>
        <v>#REF!</v>
      </c>
      <c r="LCG22" s="139" t="e">
        <f t="shared" si="128"/>
        <v>#REF!</v>
      </c>
      <c r="LCH22" s="139" t="e">
        <f t="shared" si="128"/>
        <v>#REF!</v>
      </c>
      <c r="LCI22" s="139" t="e">
        <f t="shared" si="128"/>
        <v>#REF!</v>
      </c>
      <c r="LCJ22" s="139" t="e">
        <f t="shared" si="128"/>
        <v>#REF!</v>
      </c>
      <c r="LCK22" s="139" t="e">
        <f t="shared" si="128"/>
        <v>#REF!</v>
      </c>
      <c r="LCL22" s="139" t="e">
        <f t="shared" si="128"/>
        <v>#REF!</v>
      </c>
      <c r="LCM22" s="139" t="e">
        <f t="shared" si="128"/>
        <v>#REF!</v>
      </c>
      <c r="LCN22" s="139" t="e">
        <f t="shared" si="128"/>
        <v>#REF!</v>
      </c>
      <c r="LCO22" s="139" t="e">
        <f t="shared" si="128"/>
        <v>#REF!</v>
      </c>
      <c r="LCP22" s="139" t="e">
        <f t="shared" si="128"/>
        <v>#REF!</v>
      </c>
      <c r="LCQ22" s="139" t="e">
        <f t="shared" si="128"/>
        <v>#REF!</v>
      </c>
      <c r="LCR22" s="139" t="e">
        <f t="shared" si="128"/>
        <v>#REF!</v>
      </c>
      <c r="LCS22" s="139" t="e">
        <f t="shared" si="128"/>
        <v>#REF!</v>
      </c>
      <c r="LCT22" s="139" t="e">
        <f t="shared" si="128"/>
        <v>#REF!</v>
      </c>
      <c r="LCU22" s="139" t="e">
        <f t="shared" si="128"/>
        <v>#REF!</v>
      </c>
      <c r="LCV22" s="139" t="e">
        <f t="shared" si="128"/>
        <v>#REF!</v>
      </c>
      <c r="LCW22" s="139" t="e">
        <f t="shared" ref="LCW22:LFH22" si="129">LDC22</f>
        <v>#REF!</v>
      </c>
      <c r="LCX22" s="139" t="e">
        <f t="shared" si="129"/>
        <v>#REF!</v>
      </c>
      <c r="LCY22" s="139" t="e">
        <f t="shared" si="129"/>
        <v>#REF!</v>
      </c>
      <c r="LCZ22" s="139" t="e">
        <f t="shared" si="129"/>
        <v>#REF!</v>
      </c>
      <c r="LDA22" s="139" t="e">
        <f t="shared" si="129"/>
        <v>#REF!</v>
      </c>
      <c r="LDB22" s="139" t="e">
        <f t="shared" si="129"/>
        <v>#REF!</v>
      </c>
      <c r="LDC22" s="139" t="e">
        <f t="shared" si="129"/>
        <v>#REF!</v>
      </c>
      <c r="LDD22" s="139" t="e">
        <f t="shared" si="129"/>
        <v>#REF!</v>
      </c>
      <c r="LDE22" s="139" t="e">
        <f t="shared" si="129"/>
        <v>#REF!</v>
      </c>
      <c r="LDF22" s="139" t="e">
        <f t="shared" si="129"/>
        <v>#REF!</v>
      </c>
      <c r="LDG22" s="139" t="e">
        <f t="shared" si="129"/>
        <v>#REF!</v>
      </c>
      <c r="LDH22" s="139" t="e">
        <f t="shared" si="129"/>
        <v>#REF!</v>
      </c>
      <c r="LDI22" s="139" t="e">
        <f t="shared" si="129"/>
        <v>#REF!</v>
      </c>
      <c r="LDJ22" s="139" t="e">
        <f t="shared" si="129"/>
        <v>#REF!</v>
      </c>
      <c r="LDK22" s="139" t="e">
        <f t="shared" si="129"/>
        <v>#REF!</v>
      </c>
      <c r="LDL22" s="139" t="e">
        <f t="shared" si="129"/>
        <v>#REF!</v>
      </c>
      <c r="LDM22" s="139" t="e">
        <f t="shared" si="129"/>
        <v>#REF!</v>
      </c>
      <c r="LDN22" s="139" t="e">
        <f t="shared" si="129"/>
        <v>#REF!</v>
      </c>
      <c r="LDO22" s="139" t="e">
        <f t="shared" si="129"/>
        <v>#REF!</v>
      </c>
      <c r="LDP22" s="139" t="e">
        <f t="shared" si="129"/>
        <v>#REF!</v>
      </c>
      <c r="LDQ22" s="139" t="e">
        <f t="shared" si="129"/>
        <v>#REF!</v>
      </c>
      <c r="LDR22" s="139" t="e">
        <f t="shared" si="129"/>
        <v>#REF!</v>
      </c>
      <c r="LDS22" s="139" t="e">
        <f t="shared" si="129"/>
        <v>#REF!</v>
      </c>
      <c r="LDT22" s="139" t="e">
        <f t="shared" si="129"/>
        <v>#REF!</v>
      </c>
      <c r="LDU22" s="139" t="e">
        <f t="shared" si="129"/>
        <v>#REF!</v>
      </c>
      <c r="LDV22" s="139" t="e">
        <f t="shared" si="129"/>
        <v>#REF!</v>
      </c>
      <c r="LDW22" s="139" t="e">
        <f t="shared" si="129"/>
        <v>#REF!</v>
      </c>
      <c r="LDX22" s="139" t="e">
        <f t="shared" si="129"/>
        <v>#REF!</v>
      </c>
      <c r="LDY22" s="139" t="e">
        <f t="shared" si="129"/>
        <v>#REF!</v>
      </c>
      <c r="LDZ22" s="139" t="e">
        <f t="shared" si="129"/>
        <v>#REF!</v>
      </c>
      <c r="LEA22" s="139" t="e">
        <f t="shared" si="129"/>
        <v>#REF!</v>
      </c>
      <c r="LEB22" s="139" t="e">
        <f t="shared" si="129"/>
        <v>#REF!</v>
      </c>
      <c r="LEC22" s="139" t="e">
        <f t="shared" si="129"/>
        <v>#REF!</v>
      </c>
      <c r="LED22" s="139" t="e">
        <f t="shared" si="129"/>
        <v>#REF!</v>
      </c>
      <c r="LEE22" s="139" t="e">
        <f t="shared" si="129"/>
        <v>#REF!</v>
      </c>
      <c r="LEF22" s="139" t="e">
        <f t="shared" si="129"/>
        <v>#REF!</v>
      </c>
      <c r="LEG22" s="139" t="e">
        <f t="shared" si="129"/>
        <v>#REF!</v>
      </c>
      <c r="LEH22" s="139" t="e">
        <f t="shared" si="129"/>
        <v>#REF!</v>
      </c>
      <c r="LEI22" s="139" t="e">
        <f t="shared" si="129"/>
        <v>#REF!</v>
      </c>
      <c r="LEJ22" s="139" t="e">
        <f t="shared" si="129"/>
        <v>#REF!</v>
      </c>
      <c r="LEK22" s="139" t="e">
        <f t="shared" si="129"/>
        <v>#REF!</v>
      </c>
      <c r="LEL22" s="139" t="e">
        <f t="shared" si="129"/>
        <v>#REF!</v>
      </c>
      <c r="LEM22" s="139" t="e">
        <f t="shared" si="129"/>
        <v>#REF!</v>
      </c>
      <c r="LEN22" s="139" t="e">
        <f t="shared" si="129"/>
        <v>#REF!</v>
      </c>
      <c r="LEO22" s="139" t="e">
        <f t="shared" si="129"/>
        <v>#REF!</v>
      </c>
      <c r="LEP22" s="139" t="e">
        <f t="shared" si="129"/>
        <v>#REF!</v>
      </c>
      <c r="LEQ22" s="139" t="e">
        <f t="shared" si="129"/>
        <v>#REF!</v>
      </c>
      <c r="LER22" s="139" t="e">
        <f t="shared" si="129"/>
        <v>#REF!</v>
      </c>
      <c r="LES22" s="139" t="e">
        <f t="shared" si="129"/>
        <v>#REF!</v>
      </c>
      <c r="LET22" s="139" t="e">
        <f t="shared" si="129"/>
        <v>#REF!</v>
      </c>
      <c r="LEU22" s="139" t="e">
        <f t="shared" si="129"/>
        <v>#REF!</v>
      </c>
      <c r="LEV22" s="139" t="e">
        <f t="shared" si="129"/>
        <v>#REF!</v>
      </c>
      <c r="LEW22" s="139" t="e">
        <f t="shared" si="129"/>
        <v>#REF!</v>
      </c>
      <c r="LEX22" s="139" t="e">
        <f t="shared" si="129"/>
        <v>#REF!</v>
      </c>
      <c r="LEY22" s="139" t="e">
        <f t="shared" si="129"/>
        <v>#REF!</v>
      </c>
      <c r="LEZ22" s="139" t="e">
        <f t="shared" si="129"/>
        <v>#REF!</v>
      </c>
      <c r="LFA22" s="139" t="e">
        <f t="shared" si="129"/>
        <v>#REF!</v>
      </c>
      <c r="LFB22" s="139" t="e">
        <f t="shared" si="129"/>
        <v>#REF!</v>
      </c>
      <c r="LFC22" s="139" t="e">
        <f t="shared" si="129"/>
        <v>#REF!</v>
      </c>
      <c r="LFD22" s="139" t="e">
        <f t="shared" si="129"/>
        <v>#REF!</v>
      </c>
      <c r="LFE22" s="139" t="e">
        <f t="shared" si="129"/>
        <v>#REF!</v>
      </c>
      <c r="LFF22" s="139" t="e">
        <f t="shared" si="129"/>
        <v>#REF!</v>
      </c>
      <c r="LFG22" s="139" t="e">
        <f t="shared" si="129"/>
        <v>#REF!</v>
      </c>
      <c r="LFH22" s="139" t="e">
        <f t="shared" si="129"/>
        <v>#REF!</v>
      </c>
      <c r="LFI22" s="139" t="e">
        <f t="shared" ref="LFI22:LHT22" si="130">LFO22</f>
        <v>#REF!</v>
      </c>
      <c r="LFJ22" s="139" t="e">
        <f t="shared" si="130"/>
        <v>#REF!</v>
      </c>
      <c r="LFK22" s="139" t="e">
        <f t="shared" si="130"/>
        <v>#REF!</v>
      </c>
      <c r="LFL22" s="139" t="e">
        <f t="shared" si="130"/>
        <v>#REF!</v>
      </c>
      <c r="LFM22" s="139" t="e">
        <f t="shared" si="130"/>
        <v>#REF!</v>
      </c>
      <c r="LFN22" s="139" t="e">
        <f t="shared" si="130"/>
        <v>#REF!</v>
      </c>
      <c r="LFO22" s="139" t="e">
        <f t="shared" si="130"/>
        <v>#REF!</v>
      </c>
      <c r="LFP22" s="139" t="e">
        <f t="shared" si="130"/>
        <v>#REF!</v>
      </c>
      <c r="LFQ22" s="139" t="e">
        <f t="shared" si="130"/>
        <v>#REF!</v>
      </c>
      <c r="LFR22" s="139" t="e">
        <f t="shared" si="130"/>
        <v>#REF!</v>
      </c>
      <c r="LFS22" s="139" t="e">
        <f t="shared" si="130"/>
        <v>#REF!</v>
      </c>
      <c r="LFT22" s="139" t="e">
        <f t="shared" si="130"/>
        <v>#REF!</v>
      </c>
      <c r="LFU22" s="139" t="e">
        <f t="shared" si="130"/>
        <v>#REF!</v>
      </c>
      <c r="LFV22" s="139" t="e">
        <f t="shared" si="130"/>
        <v>#REF!</v>
      </c>
      <c r="LFW22" s="139" t="e">
        <f t="shared" si="130"/>
        <v>#REF!</v>
      </c>
      <c r="LFX22" s="139" t="e">
        <f t="shared" si="130"/>
        <v>#REF!</v>
      </c>
      <c r="LFY22" s="139" t="e">
        <f t="shared" si="130"/>
        <v>#REF!</v>
      </c>
      <c r="LFZ22" s="139" t="e">
        <f t="shared" si="130"/>
        <v>#REF!</v>
      </c>
      <c r="LGA22" s="139" t="e">
        <f t="shared" si="130"/>
        <v>#REF!</v>
      </c>
      <c r="LGB22" s="139" t="e">
        <f t="shared" si="130"/>
        <v>#REF!</v>
      </c>
      <c r="LGC22" s="139" t="e">
        <f t="shared" si="130"/>
        <v>#REF!</v>
      </c>
      <c r="LGD22" s="139" t="e">
        <f t="shared" si="130"/>
        <v>#REF!</v>
      </c>
      <c r="LGE22" s="139" t="e">
        <f t="shared" si="130"/>
        <v>#REF!</v>
      </c>
      <c r="LGF22" s="139" t="e">
        <f t="shared" si="130"/>
        <v>#REF!</v>
      </c>
      <c r="LGG22" s="139" t="e">
        <f t="shared" si="130"/>
        <v>#REF!</v>
      </c>
      <c r="LGH22" s="139" t="e">
        <f t="shared" si="130"/>
        <v>#REF!</v>
      </c>
      <c r="LGI22" s="139" t="e">
        <f t="shared" si="130"/>
        <v>#REF!</v>
      </c>
      <c r="LGJ22" s="139" t="e">
        <f t="shared" si="130"/>
        <v>#REF!</v>
      </c>
      <c r="LGK22" s="139" t="e">
        <f t="shared" si="130"/>
        <v>#REF!</v>
      </c>
      <c r="LGL22" s="139" t="e">
        <f t="shared" si="130"/>
        <v>#REF!</v>
      </c>
      <c r="LGM22" s="139" t="e">
        <f t="shared" si="130"/>
        <v>#REF!</v>
      </c>
      <c r="LGN22" s="139" t="e">
        <f t="shared" si="130"/>
        <v>#REF!</v>
      </c>
      <c r="LGO22" s="139" t="e">
        <f t="shared" si="130"/>
        <v>#REF!</v>
      </c>
      <c r="LGP22" s="139" t="e">
        <f t="shared" si="130"/>
        <v>#REF!</v>
      </c>
      <c r="LGQ22" s="139" t="e">
        <f t="shared" si="130"/>
        <v>#REF!</v>
      </c>
      <c r="LGR22" s="139" t="e">
        <f t="shared" si="130"/>
        <v>#REF!</v>
      </c>
      <c r="LGS22" s="139" t="e">
        <f t="shared" si="130"/>
        <v>#REF!</v>
      </c>
      <c r="LGT22" s="139" t="e">
        <f t="shared" si="130"/>
        <v>#REF!</v>
      </c>
      <c r="LGU22" s="139" t="e">
        <f t="shared" si="130"/>
        <v>#REF!</v>
      </c>
      <c r="LGV22" s="139" t="e">
        <f t="shared" si="130"/>
        <v>#REF!</v>
      </c>
      <c r="LGW22" s="139" t="e">
        <f t="shared" si="130"/>
        <v>#REF!</v>
      </c>
      <c r="LGX22" s="139" t="e">
        <f t="shared" si="130"/>
        <v>#REF!</v>
      </c>
      <c r="LGY22" s="139" t="e">
        <f t="shared" si="130"/>
        <v>#REF!</v>
      </c>
      <c r="LGZ22" s="139" t="e">
        <f t="shared" si="130"/>
        <v>#REF!</v>
      </c>
      <c r="LHA22" s="139" t="e">
        <f t="shared" si="130"/>
        <v>#REF!</v>
      </c>
      <c r="LHB22" s="139" t="e">
        <f t="shared" si="130"/>
        <v>#REF!</v>
      </c>
      <c r="LHC22" s="139" t="e">
        <f t="shared" si="130"/>
        <v>#REF!</v>
      </c>
      <c r="LHD22" s="139" t="e">
        <f t="shared" si="130"/>
        <v>#REF!</v>
      </c>
      <c r="LHE22" s="139" t="e">
        <f t="shared" si="130"/>
        <v>#REF!</v>
      </c>
      <c r="LHF22" s="139" t="e">
        <f t="shared" si="130"/>
        <v>#REF!</v>
      </c>
      <c r="LHG22" s="139" t="e">
        <f t="shared" si="130"/>
        <v>#REF!</v>
      </c>
      <c r="LHH22" s="139" t="e">
        <f t="shared" si="130"/>
        <v>#REF!</v>
      </c>
      <c r="LHI22" s="139" t="e">
        <f t="shared" si="130"/>
        <v>#REF!</v>
      </c>
      <c r="LHJ22" s="139" t="e">
        <f t="shared" si="130"/>
        <v>#REF!</v>
      </c>
      <c r="LHK22" s="139" t="e">
        <f t="shared" si="130"/>
        <v>#REF!</v>
      </c>
      <c r="LHL22" s="139" t="e">
        <f t="shared" si="130"/>
        <v>#REF!</v>
      </c>
      <c r="LHM22" s="139" t="e">
        <f t="shared" si="130"/>
        <v>#REF!</v>
      </c>
      <c r="LHN22" s="139" t="e">
        <f t="shared" si="130"/>
        <v>#REF!</v>
      </c>
      <c r="LHO22" s="139" t="e">
        <f t="shared" si="130"/>
        <v>#REF!</v>
      </c>
      <c r="LHP22" s="139" t="e">
        <f t="shared" si="130"/>
        <v>#REF!</v>
      </c>
      <c r="LHQ22" s="139" t="e">
        <f t="shared" si="130"/>
        <v>#REF!</v>
      </c>
      <c r="LHR22" s="139" t="e">
        <f t="shared" si="130"/>
        <v>#REF!</v>
      </c>
      <c r="LHS22" s="139" t="e">
        <f t="shared" si="130"/>
        <v>#REF!</v>
      </c>
      <c r="LHT22" s="139" t="e">
        <f t="shared" si="130"/>
        <v>#REF!</v>
      </c>
      <c r="LHU22" s="139" t="e">
        <f t="shared" ref="LHU22:LKF22" si="131">LIA22</f>
        <v>#REF!</v>
      </c>
      <c r="LHV22" s="139" t="e">
        <f t="shared" si="131"/>
        <v>#REF!</v>
      </c>
      <c r="LHW22" s="139" t="e">
        <f t="shared" si="131"/>
        <v>#REF!</v>
      </c>
      <c r="LHX22" s="139" t="e">
        <f t="shared" si="131"/>
        <v>#REF!</v>
      </c>
      <c r="LHY22" s="139" t="e">
        <f t="shared" si="131"/>
        <v>#REF!</v>
      </c>
      <c r="LHZ22" s="139" t="e">
        <f t="shared" si="131"/>
        <v>#REF!</v>
      </c>
      <c r="LIA22" s="139" t="e">
        <f t="shared" si="131"/>
        <v>#REF!</v>
      </c>
      <c r="LIB22" s="139" t="e">
        <f t="shared" si="131"/>
        <v>#REF!</v>
      </c>
      <c r="LIC22" s="139" t="e">
        <f t="shared" si="131"/>
        <v>#REF!</v>
      </c>
      <c r="LID22" s="139" t="e">
        <f t="shared" si="131"/>
        <v>#REF!</v>
      </c>
      <c r="LIE22" s="139" t="e">
        <f t="shared" si="131"/>
        <v>#REF!</v>
      </c>
      <c r="LIF22" s="139" t="e">
        <f t="shared" si="131"/>
        <v>#REF!</v>
      </c>
      <c r="LIG22" s="139" t="e">
        <f t="shared" si="131"/>
        <v>#REF!</v>
      </c>
      <c r="LIH22" s="139" t="e">
        <f t="shared" si="131"/>
        <v>#REF!</v>
      </c>
      <c r="LII22" s="139" t="e">
        <f t="shared" si="131"/>
        <v>#REF!</v>
      </c>
      <c r="LIJ22" s="139" t="e">
        <f t="shared" si="131"/>
        <v>#REF!</v>
      </c>
      <c r="LIK22" s="139" t="e">
        <f t="shared" si="131"/>
        <v>#REF!</v>
      </c>
      <c r="LIL22" s="139" t="e">
        <f t="shared" si="131"/>
        <v>#REF!</v>
      </c>
      <c r="LIM22" s="139" t="e">
        <f t="shared" si="131"/>
        <v>#REF!</v>
      </c>
      <c r="LIN22" s="139" t="e">
        <f t="shared" si="131"/>
        <v>#REF!</v>
      </c>
      <c r="LIO22" s="139" t="e">
        <f t="shared" si="131"/>
        <v>#REF!</v>
      </c>
      <c r="LIP22" s="139" t="e">
        <f t="shared" si="131"/>
        <v>#REF!</v>
      </c>
      <c r="LIQ22" s="139" t="e">
        <f t="shared" si="131"/>
        <v>#REF!</v>
      </c>
      <c r="LIR22" s="139" t="e">
        <f t="shared" si="131"/>
        <v>#REF!</v>
      </c>
      <c r="LIS22" s="139" t="e">
        <f t="shared" si="131"/>
        <v>#REF!</v>
      </c>
      <c r="LIT22" s="139" t="e">
        <f t="shared" si="131"/>
        <v>#REF!</v>
      </c>
      <c r="LIU22" s="139" t="e">
        <f t="shared" si="131"/>
        <v>#REF!</v>
      </c>
      <c r="LIV22" s="139" t="e">
        <f t="shared" si="131"/>
        <v>#REF!</v>
      </c>
      <c r="LIW22" s="139" t="e">
        <f t="shared" si="131"/>
        <v>#REF!</v>
      </c>
      <c r="LIX22" s="139" t="e">
        <f t="shared" si="131"/>
        <v>#REF!</v>
      </c>
      <c r="LIY22" s="139" t="e">
        <f t="shared" si="131"/>
        <v>#REF!</v>
      </c>
      <c r="LIZ22" s="139" t="e">
        <f t="shared" si="131"/>
        <v>#REF!</v>
      </c>
      <c r="LJA22" s="139" t="e">
        <f t="shared" si="131"/>
        <v>#REF!</v>
      </c>
      <c r="LJB22" s="139" t="e">
        <f t="shared" si="131"/>
        <v>#REF!</v>
      </c>
      <c r="LJC22" s="139" t="e">
        <f t="shared" si="131"/>
        <v>#REF!</v>
      </c>
      <c r="LJD22" s="139" t="e">
        <f t="shared" si="131"/>
        <v>#REF!</v>
      </c>
      <c r="LJE22" s="139" t="e">
        <f t="shared" si="131"/>
        <v>#REF!</v>
      </c>
      <c r="LJF22" s="139" t="e">
        <f t="shared" si="131"/>
        <v>#REF!</v>
      </c>
      <c r="LJG22" s="139" t="e">
        <f t="shared" si="131"/>
        <v>#REF!</v>
      </c>
      <c r="LJH22" s="139" t="e">
        <f t="shared" si="131"/>
        <v>#REF!</v>
      </c>
      <c r="LJI22" s="139" t="e">
        <f t="shared" si="131"/>
        <v>#REF!</v>
      </c>
      <c r="LJJ22" s="139" t="e">
        <f t="shared" si="131"/>
        <v>#REF!</v>
      </c>
      <c r="LJK22" s="139" t="e">
        <f t="shared" si="131"/>
        <v>#REF!</v>
      </c>
      <c r="LJL22" s="139" t="e">
        <f t="shared" si="131"/>
        <v>#REF!</v>
      </c>
      <c r="LJM22" s="139" t="e">
        <f t="shared" si="131"/>
        <v>#REF!</v>
      </c>
      <c r="LJN22" s="139" t="e">
        <f t="shared" si="131"/>
        <v>#REF!</v>
      </c>
      <c r="LJO22" s="139" t="e">
        <f t="shared" si="131"/>
        <v>#REF!</v>
      </c>
      <c r="LJP22" s="139" t="e">
        <f t="shared" si="131"/>
        <v>#REF!</v>
      </c>
      <c r="LJQ22" s="139" t="e">
        <f t="shared" si="131"/>
        <v>#REF!</v>
      </c>
      <c r="LJR22" s="139" t="e">
        <f t="shared" si="131"/>
        <v>#REF!</v>
      </c>
      <c r="LJS22" s="139" t="e">
        <f t="shared" si="131"/>
        <v>#REF!</v>
      </c>
      <c r="LJT22" s="139" t="e">
        <f t="shared" si="131"/>
        <v>#REF!</v>
      </c>
      <c r="LJU22" s="139" t="e">
        <f t="shared" si="131"/>
        <v>#REF!</v>
      </c>
      <c r="LJV22" s="139" t="e">
        <f t="shared" si="131"/>
        <v>#REF!</v>
      </c>
      <c r="LJW22" s="139" t="e">
        <f t="shared" si="131"/>
        <v>#REF!</v>
      </c>
      <c r="LJX22" s="139" t="e">
        <f t="shared" si="131"/>
        <v>#REF!</v>
      </c>
      <c r="LJY22" s="139" t="e">
        <f t="shared" si="131"/>
        <v>#REF!</v>
      </c>
      <c r="LJZ22" s="139" t="e">
        <f t="shared" si="131"/>
        <v>#REF!</v>
      </c>
      <c r="LKA22" s="139" t="e">
        <f t="shared" si="131"/>
        <v>#REF!</v>
      </c>
      <c r="LKB22" s="139" t="e">
        <f t="shared" si="131"/>
        <v>#REF!</v>
      </c>
      <c r="LKC22" s="139" t="e">
        <f t="shared" si="131"/>
        <v>#REF!</v>
      </c>
      <c r="LKD22" s="139" t="e">
        <f t="shared" si="131"/>
        <v>#REF!</v>
      </c>
      <c r="LKE22" s="139" t="e">
        <f t="shared" si="131"/>
        <v>#REF!</v>
      </c>
      <c r="LKF22" s="139" t="e">
        <f t="shared" si="131"/>
        <v>#REF!</v>
      </c>
      <c r="LKG22" s="139" t="e">
        <f t="shared" ref="LKG22:LMR22" si="132">LKM22</f>
        <v>#REF!</v>
      </c>
      <c r="LKH22" s="139" t="e">
        <f t="shared" si="132"/>
        <v>#REF!</v>
      </c>
      <c r="LKI22" s="139" t="e">
        <f t="shared" si="132"/>
        <v>#REF!</v>
      </c>
      <c r="LKJ22" s="139" t="e">
        <f t="shared" si="132"/>
        <v>#REF!</v>
      </c>
      <c r="LKK22" s="139" t="e">
        <f t="shared" si="132"/>
        <v>#REF!</v>
      </c>
      <c r="LKL22" s="139" t="e">
        <f t="shared" si="132"/>
        <v>#REF!</v>
      </c>
      <c r="LKM22" s="139" t="e">
        <f t="shared" si="132"/>
        <v>#REF!</v>
      </c>
      <c r="LKN22" s="139" t="e">
        <f t="shared" si="132"/>
        <v>#REF!</v>
      </c>
      <c r="LKO22" s="139" t="e">
        <f t="shared" si="132"/>
        <v>#REF!</v>
      </c>
      <c r="LKP22" s="139" t="e">
        <f t="shared" si="132"/>
        <v>#REF!</v>
      </c>
      <c r="LKQ22" s="139" t="e">
        <f t="shared" si="132"/>
        <v>#REF!</v>
      </c>
      <c r="LKR22" s="139" t="e">
        <f t="shared" si="132"/>
        <v>#REF!</v>
      </c>
      <c r="LKS22" s="139" t="e">
        <f t="shared" si="132"/>
        <v>#REF!</v>
      </c>
      <c r="LKT22" s="139" t="e">
        <f t="shared" si="132"/>
        <v>#REF!</v>
      </c>
      <c r="LKU22" s="139" t="e">
        <f t="shared" si="132"/>
        <v>#REF!</v>
      </c>
      <c r="LKV22" s="139" t="e">
        <f t="shared" si="132"/>
        <v>#REF!</v>
      </c>
      <c r="LKW22" s="139" t="e">
        <f t="shared" si="132"/>
        <v>#REF!</v>
      </c>
      <c r="LKX22" s="139" t="e">
        <f t="shared" si="132"/>
        <v>#REF!</v>
      </c>
      <c r="LKY22" s="139" t="e">
        <f t="shared" si="132"/>
        <v>#REF!</v>
      </c>
      <c r="LKZ22" s="139" t="e">
        <f t="shared" si="132"/>
        <v>#REF!</v>
      </c>
      <c r="LLA22" s="139" t="e">
        <f t="shared" si="132"/>
        <v>#REF!</v>
      </c>
      <c r="LLB22" s="139" t="e">
        <f t="shared" si="132"/>
        <v>#REF!</v>
      </c>
      <c r="LLC22" s="139" t="e">
        <f t="shared" si="132"/>
        <v>#REF!</v>
      </c>
      <c r="LLD22" s="139" t="e">
        <f t="shared" si="132"/>
        <v>#REF!</v>
      </c>
      <c r="LLE22" s="139" t="e">
        <f t="shared" si="132"/>
        <v>#REF!</v>
      </c>
      <c r="LLF22" s="139" t="e">
        <f t="shared" si="132"/>
        <v>#REF!</v>
      </c>
      <c r="LLG22" s="139" t="e">
        <f t="shared" si="132"/>
        <v>#REF!</v>
      </c>
      <c r="LLH22" s="139" t="e">
        <f t="shared" si="132"/>
        <v>#REF!</v>
      </c>
      <c r="LLI22" s="139" t="e">
        <f t="shared" si="132"/>
        <v>#REF!</v>
      </c>
      <c r="LLJ22" s="139" t="e">
        <f t="shared" si="132"/>
        <v>#REF!</v>
      </c>
      <c r="LLK22" s="139" t="e">
        <f t="shared" si="132"/>
        <v>#REF!</v>
      </c>
      <c r="LLL22" s="139" t="e">
        <f t="shared" si="132"/>
        <v>#REF!</v>
      </c>
      <c r="LLM22" s="139" t="e">
        <f t="shared" si="132"/>
        <v>#REF!</v>
      </c>
      <c r="LLN22" s="139" t="e">
        <f t="shared" si="132"/>
        <v>#REF!</v>
      </c>
      <c r="LLO22" s="139" t="e">
        <f t="shared" si="132"/>
        <v>#REF!</v>
      </c>
      <c r="LLP22" s="139" t="e">
        <f t="shared" si="132"/>
        <v>#REF!</v>
      </c>
      <c r="LLQ22" s="139" t="e">
        <f t="shared" si="132"/>
        <v>#REF!</v>
      </c>
      <c r="LLR22" s="139" t="e">
        <f t="shared" si="132"/>
        <v>#REF!</v>
      </c>
      <c r="LLS22" s="139" t="e">
        <f t="shared" si="132"/>
        <v>#REF!</v>
      </c>
      <c r="LLT22" s="139" t="e">
        <f t="shared" si="132"/>
        <v>#REF!</v>
      </c>
      <c r="LLU22" s="139" t="e">
        <f t="shared" si="132"/>
        <v>#REF!</v>
      </c>
      <c r="LLV22" s="139" t="e">
        <f t="shared" si="132"/>
        <v>#REF!</v>
      </c>
      <c r="LLW22" s="139" t="e">
        <f t="shared" si="132"/>
        <v>#REF!</v>
      </c>
      <c r="LLX22" s="139" t="e">
        <f t="shared" si="132"/>
        <v>#REF!</v>
      </c>
      <c r="LLY22" s="139" t="e">
        <f t="shared" si="132"/>
        <v>#REF!</v>
      </c>
      <c r="LLZ22" s="139" t="e">
        <f t="shared" si="132"/>
        <v>#REF!</v>
      </c>
      <c r="LMA22" s="139" t="e">
        <f t="shared" si="132"/>
        <v>#REF!</v>
      </c>
      <c r="LMB22" s="139" t="e">
        <f t="shared" si="132"/>
        <v>#REF!</v>
      </c>
      <c r="LMC22" s="139" t="e">
        <f t="shared" si="132"/>
        <v>#REF!</v>
      </c>
      <c r="LMD22" s="139" t="e">
        <f t="shared" si="132"/>
        <v>#REF!</v>
      </c>
      <c r="LME22" s="139" t="e">
        <f t="shared" si="132"/>
        <v>#REF!</v>
      </c>
      <c r="LMF22" s="139" t="e">
        <f t="shared" si="132"/>
        <v>#REF!</v>
      </c>
      <c r="LMG22" s="139" t="e">
        <f t="shared" si="132"/>
        <v>#REF!</v>
      </c>
      <c r="LMH22" s="139" t="e">
        <f t="shared" si="132"/>
        <v>#REF!</v>
      </c>
      <c r="LMI22" s="139" t="e">
        <f t="shared" si="132"/>
        <v>#REF!</v>
      </c>
      <c r="LMJ22" s="139" t="e">
        <f t="shared" si="132"/>
        <v>#REF!</v>
      </c>
      <c r="LMK22" s="139" t="e">
        <f t="shared" si="132"/>
        <v>#REF!</v>
      </c>
      <c r="LML22" s="139" t="e">
        <f t="shared" si="132"/>
        <v>#REF!</v>
      </c>
      <c r="LMM22" s="139" t="e">
        <f t="shared" si="132"/>
        <v>#REF!</v>
      </c>
      <c r="LMN22" s="139" t="e">
        <f t="shared" si="132"/>
        <v>#REF!</v>
      </c>
      <c r="LMO22" s="139" t="e">
        <f t="shared" si="132"/>
        <v>#REF!</v>
      </c>
      <c r="LMP22" s="139" t="e">
        <f t="shared" si="132"/>
        <v>#REF!</v>
      </c>
      <c r="LMQ22" s="139" t="e">
        <f t="shared" si="132"/>
        <v>#REF!</v>
      </c>
      <c r="LMR22" s="139" t="e">
        <f t="shared" si="132"/>
        <v>#REF!</v>
      </c>
      <c r="LMS22" s="139" t="e">
        <f t="shared" ref="LMS22:LPD22" si="133">LMY22</f>
        <v>#REF!</v>
      </c>
      <c r="LMT22" s="139" t="e">
        <f t="shared" si="133"/>
        <v>#REF!</v>
      </c>
      <c r="LMU22" s="139" t="e">
        <f t="shared" si="133"/>
        <v>#REF!</v>
      </c>
      <c r="LMV22" s="139" t="e">
        <f t="shared" si="133"/>
        <v>#REF!</v>
      </c>
      <c r="LMW22" s="139" t="e">
        <f t="shared" si="133"/>
        <v>#REF!</v>
      </c>
      <c r="LMX22" s="139" t="e">
        <f t="shared" si="133"/>
        <v>#REF!</v>
      </c>
      <c r="LMY22" s="139" t="e">
        <f t="shared" si="133"/>
        <v>#REF!</v>
      </c>
      <c r="LMZ22" s="139" t="e">
        <f t="shared" si="133"/>
        <v>#REF!</v>
      </c>
      <c r="LNA22" s="139" t="e">
        <f t="shared" si="133"/>
        <v>#REF!</v>
      </c>
      <c r="LNB22" s="139" t="e">
        <f t="shared" si="133"/>
        <v>#REF!</v>
      </c>
      <c r="LNC22" s="139" t="e">
        <f t="shared" si="133"/>
        <v>#REF!</v>
      </c>
      <c r="LND22" s="139" t="e">
        <f t="shared" si="133"/>
        <v>#REF!</v>
      </c>
      <c r="LNE22" s="139" t="e">
        <f t="shared" si="133"/>
        <v>#REF!</v>
      </c>
      <c r="LNF22" s="139" t="e">
        <f t="shared" si="133"/>
        <v>#REF!</v>
      </c>
      <c r="LNG22" s="139" t="e">
        <f t="shared" si="133"/>
        <v>#REF!</v>
      </c>
      <c r="LNH22" s="139" t="e">
        <f t="shared" si="133"/>
        <v>#REF!</v>
      </c>
      <c r="LNI22" s="139" t="e">
        <f t="shared" si="133"/>
        <v>#REF!</v>
      </c>
      <c r="LNJ22" s="139" t="e">
        <f t="shared" si="133"/>
        <v>#REF!</v>
      </c>
      <c r="LNK22" s="139" t="e">
        <f t="shared" si="133"/>
        <v>#REF!</v>
      </c>
      <c r="LNL22" s="139" t="e">
        <f t="shared" si="133"/>
        <v>#REF!</v>
      </c>
      <c r="LNM22" s="139" t="e">
        <f t="shared" si="133"/>
        <v>#REF!</v>
      </c>
      <c r="LNN22" s="139" t="e">
        <f t="shared" si="133"/>
        <v>#REF!</v>
      </c>
      <c r="LNO22" s="139" t="e">
        <f t="shared" si="133"/>
        <v>#REF!</v>
      </c>
      <c r="LNP22" s="139" t="e">
        <f t="shared" si="133"/>
        <v>#REF!</v>
      </c>
      <c r="LNQ22" s="139" t="e">
        <f t="shared" si="133"/>
        <v>#REF!</v>
      </c>
      <c r="LNR22" s="139" t="e">
        <f t="shared" si="133"/>
        <v>#REF!</v>
      </c>
      <c r="LNS22" s="139" t="e">
        <f t="shared" si="133"/>
        <v>#REF!</v>
      </c>
      <c r="LNT22" s="139" t="e">
        <f t="shared" si="133"/>
        <v>#REF!</v>
      </c>
      <c r="LNU22" s="139" t="e">
        <f t="shared" si="133"/>
        <v>#REF!</v>
      </c>
      <c r="LNV22" s="139" t="e">
        <f t="shared" si="133"/>
        <v>#REF!</v>
      </c>
      <c r="LNW22" s="139" t="e">
        <f t="shared" si="133"/>
        <v>#REF!</v>
      </c>
      <c r="LNX22" s="139" t="e">
        <f t="shared" si="133"/>
        <v>#REF!</v>
      </c>
      <c r="LNY22" s="139" t="e">
        <f t="shared" si="133"/>
        <v>#REF!</v>
      </c>
      <c r="LNZ22" s="139" t="e">
        <f t="shared" si="133"/>
        <v>#REF!</v>
      </c>
      <c r="LOA22" s="139" t="e">
        <f t="shared" si="133"/>
        <v>#REF!</v>
      </c>
      <c r="LOB22" s="139" t="e">
        <f t="shared" si="133"/>
        <v>#REF!</v>
      </c>
      <c r="LOC22" s="139" t="e">
        <f t="shared" si="133"/>
        <v>#REF!</v>
      </c>
      <c r="LOD22" s="139" t="e">
        <f t="shared" si="133"/>
        <v>#REF!</v>
      </c>
      <c r="LOE22" s="139" t="e">
        <f t="shared" si="133"/>
        <v>#REF!</v>
      </c>
      <c r="LOF22" s="139" t="e">
        <f t="shared" si="133"/>
        <v>#REF!</v>
      </c>
      <c r="LOG22" s="139" t="e">
        <f t="shared" si="133"/>
        <v>#REF!</v>
      </c>
      <c r="LOH22" s="139" t="e">
        <f t="shared" si="133"/>
        <v>#REF!</v>
      </c>
      <c r="LOI22" s="139" t="e">
        <f t="shared" si="133"/>
        <v>#REF!</v>
      </c>
      <c r="LOJ22" s="139" t="e">
        <f t="shared" si="133"/>
        <v>#REF!</v>
      </c>
      <c r="LOK22" s="139" t="e">
        <f t="shared" si="133"/>
        <v>#REF!</v>
      </c>
      <c r="LOL22" s="139" t="e">
        <f t="shared" si="133"/>
        <v>#REF!</v>
      </c>
      <c r="LOM22" s="139" t="e">
        <f t="shared" si="133"/>
        <v>#REF!</v>
      </c>
      <c r="LON22" s="139" t="e">
        <f t="shared" si="133"/>
        <v>#REF!</v>
      </c>
      <c r="LOO22" s="139" t="e">
        <f t="shared" si="133"/>
        <v>#REF!</v>
      </c>
      <c r="LOP22" s="139" t="e">
        <f t="shared" si="133"/>
        <v>#REF!</v>
      </c>
      <c r="LOQ22" s="139" t="e">
        <f t="shared" si="133"/>
        <v>#REF!</v>
      </c>
      <c r="LOR22" s="139" t="e">
        <f t="shared" si="133"/>
        <v>#REF!</v>
      </c>
      <c r="LOS22" s="139" t="e">
        <f t="shared" si="133"/>
        <v>#REF!</v>
      </c>
      <c r="LOT22" s="139" t="e">
        <f t="shared" si="133"/>
        <v>#REF!</v>
      </c>
      <c r="LOU22" s="139" t="e">
        <f t="shared" si="133"/>
        <v>#REF!</v>
      </c>
      <c r="LOV22" s="139" t="e">
        <f t="shared" si="133"/>
        <v>#REF!</v>
      </c>
      <c r="LOW22" s="139" t="e">
        <f t="shared" si="133"/>
        <v>#REF!</v>
      </c>
      <c r="LOX22" s="139" t="e">
        <f t="shared" si="133"/>
        <v>#REF!</v>
      </c>
      <c r="LOY22" s="139" t="e">
        <f t="shared" si="133"/>
        <v>#REF!</v>
      </c>
      <c r="LOZ22" s="139" t="e">
        <f t="shared" si="133"/>
        <v>#REF!</v>
      </c>
      <c r="LPA22" s="139" t="e">
        <f t="shared" si="133"/>
        <v>#REF!</v>
      </c>
      <c r="LPB22" s="139" t="e">
        <f t="shared" si="133"/>
        <v>#REF!</v>
      </c>
      <c r="LPC22" s="139" t="e">
        <f t="shared" si="133"/>
        <v>#REF!</v>
      </c>
      <c r="LPD22" s="139" t="e">
        <f t="shared" si="133"/>
        <v>#REF!</v>
      </c>
      <c r="LPE22" s="139" t="e">
        <f t="shared" ref="LPE22:LRP22" si="134">LPK22</f>
        <v>#REF!</v>
      </c>
      <c r="LPF22" s="139" t="e">
        <f t="shared" si="134"/>
        <v>#REF!</v>
      </c>
      <c r="LPG22" s="139" t="e">
        <f t="shared" si="134"/>
        <v>#REF!</v>
      </c>
      <c r="LPH22" s="139" t="e">
        <f t="shared" si="134"/>
        <v>#REF!</v>
      </c>
      <c r="LPI22" s="139" t="e">
        <f t="shared" si="134"/>
        <v>#REF!</v>
      </c>
      <c r="LPJ22" s="139" t="e">
        <f t="shared" si="134"/>
        <v>#REF!</v>
      </c>
      <c r="LPK22" s="139" t="e">
        <f t="shared" si="134"/>
        <v>#REF!</v>
      </c>
      <c r="LPL22" s="139" t="e">
        <f t="shared" si="134"/>
        <v>#REF!</v>
      </c>
      <c r="LPM22" s="139" t="e">
        <f t="shared" si="134"/>
        <v>#REF!</v>
      </c>
      <c r="LPN22" s="139" t="e">
        <f t="shared" si="134"/>
        <v>#REF!</v>
      </c>
      <c r="LPO22" s="139" t="e">
        <f t="shared" si="134"/>
        <v>#REF!</v>
      </c>
      <c r="LPP22" s="139" t="e">
        <f t="shared" si="134"/>
        <v>#REF!</v>
      </c>
      <c r="LPQ22" s="139" t="e">
        <f t="shared" si="134"/>
        <v>#REF!</v>
      </c>
      <c r="LPR22" s="139" t="e">
        <f t="shared" si="134"/>
        <v>#REF!</v>
      </c>
      <c r="LPS22" s="139" t="e">
        <f t="shared" si="134"/>
        <v>#REF!</v>
      </c>
      <c r="LPT22" s="139" t="e">
        <f t="shared" si="134"/>
        <v>#REF!</v>
      </c>
      <c r="LPU22" s="139" t="e">
        <f t="shared" si="134"/>
        <v>#REF!</v>
      </c>
      <c r="LPV22" s="139" t="e">
        <f t="shared" si="134"/>
        <v>#REF!</v>
      </c>
      <c r="LPW22" s="139" t="e">
        <f t="shared" si="134"/>
        <v>#REF!</v>
      </c>
      <c r="LPX22" s="139" t="e">
        <f t="shared" si="134"/>
        <v>#REF!</v>
      </c>
      <c r="LPY22" s="139" t="e">
        <f t="shared" si="134"/>
        <v>#REF!</v>
      </c>
      <c r="LPZ22" s="139" t="e">
        <f t="shared" si="134"/>
        <v>#REF!</v>
      </c>
      <c r="LQA22" s="139" t="e">
        <f t="shared" si="134"/>
        <v>#REF!</v>
      </c>
      <c r="LQB22" s="139" t="e">
        <f t="shared" si="134"/>
        <v>#REF!</v>
      </c>
      <c r="LQC22" s="139" t="e">
        <f t="shared" si="134"/>
        <v>#REF!</v>
      </c>
      <c r="LQD22" s="139" t="e">
        <f t="shared" si="134"/>
        <v>#REF!</v>
      </c>
      <c r="LQE22" s="139" t="e">
        <f t="shared" si="134"/>
        <v>#REF!</v>
      </c>
      <c r="LQF22" s="139" t="e">
        <f t="shared" si="134"/>
        <v>#REF!</v>
      </c>
      <c r="LQG22" s="139" t="e">
        <f t="shared" si="134"/>
        <v>#REF!</v>
      </c>
      <c r="LQH22" s="139" t="e">
        <f t="shared" si="134"/>
        <v>#REF!</v>
      </c>
      <c r="LQI22" s="139" t="e">
        <f t="shared" si="134"/>
        <v>#REF!</v>
      </c>
      <c r="LQJ22" s="139" t="e">
        <f t="shared" si="134"/>
        <v>#REF!</v>
      </c>
      <c r="LQK22" s="139" t="e">
        <f t="shared" si="134"/>
        <v>#REF!</v>
      </c>
      <c r="LQL22" s="139" t="e">
        <f t="shared" si="134"/>
        <v>#REF!</v>
      </c>
      <c r="LQM22" s="139" t="e">
        <f t="shared" si="134"/>
        <v>#REF!</v>
      </c>
      <c r="LQN22" s="139" t="e">
        <f t="shared" si="134"/>
        <v>#REF!</v>
      </c>
      <c r="LQO22" s="139" t="e">
        <f t="shared" si="134"/>
        <v>#REF!</v>
      </c>
      <c r="LQP22" s="139" t="e">
        <f t="shared" si="134"/>
        <v>#REF!</v>
      </c>
      <c r="LQQ22" s="139" t="e">
        <f t="shared" si="134"/>
        <v>#REF!</v>
      </c>
      <c r="LQR22" s="139" t="e">
        <f t="shared" si="134"/>
        <v>#REF!</v>
      </c>
      <c r="LQS22" s="139" t="e">
        <f t="shared" si="134"/>
        <v>#REF!</v>
      </c>
      <c r="LQT22" s="139" t="e">
        <f t="shared" si="134"/>
        <v>#REF!</v>
      </c>
      <c r="LQU22" s="139" t="e">
        <f t="shared" si="134"/>
        <v>#REF!</v>
      </c>
      <c r="LQV22" s="139" t="e">
        <f t="shared" si="134"/>
        <v>#REF!</v>
      </c>
      <c r="LQW22" s="139" t="e">
        <f t="shared" si="134"/>
        <v>#REF!</v>
      </c>
      <c r="LQX22" s="139" t="e">
        <f t="shared" si="134"/>
        <v>#REF!</v>
      </c>
      <c r="LQY22" s="139" t="e">
        <f t="shared" si="134"/>
        <v>#REF!</v>
      </c>
      <c r="LQZ22" s="139" t="e">
        <f t="shared" si="134"/>
        <v>#REF!</v>
      </c>
      <c r="LRA22" s="139" t="e">
        <f t="shared" si="134"/>
        <v>#REF!</v>
      </c>
      <c r="LRB22" s="139" t="e">
        <f t="shared" si="134"/>
        <v>#REF!</v>
      </c>
      <c r="LRC22" s="139" t="e">
        <f t="shared" si="134"/>
        <v>#REF!</v>
      </c>
      <c r="LRD22" s="139" t="e">
        <f t="shared" si="134"/>
        <v>#REF!</v>
      </c>
      <c r="LRE22" s="139" t="e">
        <f t="shared" si="134"/>
        <v>#REF!</v>
      </c>
      <c r="LRF22" s="139" t="e">
        <f t="shared" si="134"/>
        <v>#REF!</v>
      </c>
      <c r="LRG22" s="139" t="e">
        <f t="shared" si="134"/>
        <v>#REF!</v>
      </c>
      <c r="LRH22" s="139" t="e">
        <f t="shared" si="134"/>
        <v>#REF!</v>
      </c>
      <c r="LRI22" s="139" t="e">
        <f t="shared" si="134"/>
        <v>#REF!</v>
      </c>
      <c r="LRJ22" s="139" t="e">
        <f t="shared" si="134"/>
        <v>#REF!</v>
      </c>
      <c r="LRK22" s="139" t="e">
        <f t="shared" si="134"/>
        <v>#REF!</v>
      </c>
      <c r="LRL22" s="139" t="e">
        <f t="shared" si="134"/>
        <v>#REF!</v>
      </c>
      <c r="LRM22" s="139" t="e">
        <f t="shared" si="134"/>
        <v>#REF!</v>
      </c>
      <c r="LRN22" s="139" t="e">
        <f t="shared" si="134"/>
        <v>#REF!</v>
      </c>
      <c r="LRO22" s="139" t="e">
        <f t="shared" si="134"/>
        <v>#REF!</v>
      </c>
      <c r="LRP22" s="139" t="e">
        <f t="shared" si="134"/>
        <v>#REF!</v>
      </c>
      <c r="LRQ22" s="139" t="e">
        <f t="shared" ref="LRQ22:LUB22" si="135">LRW22</f>
        <v>#REF!</v>
      </c>
      <c r="LRR22" s="139" t="e">
        <f t="shared" si="135"/>
        <v>#REF!</v>
      </c>
      <c r="LRS22" s="139" t="e">
        <f t="shared" si="135"/>
        <v>#REF!</v>
      </c>
      <c r="LRT22" s="139" t="e">
        <f t="shared" si="135"/>
        <v>#REF!</v>
      </c>
      <c r="LRU22" s="139" t="e">
        <f t="shared" si="135"/>
        <v>#REF!</v>
      </c>
      <c r="LRV22" s="139" t="e">
        <f t="shared" si="135"/>
        <v>#REF!</v>
      </c>
      <c r="LRW22" s="139" t="e">
        <f t="shared" si="135"/>
        <v>#REF!</v>
      </c>
      <c r="LRX22" s="139" t="e">
        <f t="shared" si="135"/>
        <v>#REF!</v>
      </c>
      <c r="LRY22" s="139" t="e">
        <f t="shared" si="135"/>
        <v>#REF!</v>
      </c>
      <c r="LRZ22" s="139" t="e">
        <f t="shared" si="135"/>
        <v>#REF!</v>
      </c>
      <c r="LSA22" s="139" t="e">
        <f t="shared" si="135"/>
        <v>#REF!</v>
      </c>
      <c r="LSB22" s="139" t="e">
        <f t="shared" si="135"/>
        <v>#REF!</v>
      </c>
      <c r="LSC22" s="139" t="e">
        <f t="shared" si="135"/>
        <v>#REF!</v>
      </c>
      <c r="LSD22" s="139" t="e">
        <f t="shared" si="135"/>
        <v>#REF!</v>
      </c>
      <c r="LSE22" s="139" t="e">
        <f t="shared" si="135"/>
        <v>#REF!</v>
      </c>
      <c r="LSF22" s="139" t="e">
        <f t="shared" si="135"/>
        <v>#REF!</v>
      </c>
      <c r="LSG22" s="139" t="e">
        <f t="shared" si="135"/>
        <v>#REF!</v>
      </c>
      <c r="LSH22" s="139" t="e">
        <f t="shared" si="135"/>
        <v>#REF!</v>
      </c>
      <c r="LSI22" s="139" t="e">
        <f t="shared" si="135"/>
        <v>#REF!</v>
      </c>
      <c r="LSJ22" s="139" t="e">
        <f t="shared" si="135"/>
        <v>#REF!</v>
      </c>
      <c r="LSK22" s="139" t="e">
        <f t="shared" si="135"/>
        <v>#REF!</v>
      </c>
      <c r="LSL22" s="139" t="e">
        <f t="shared" si="135"/>
        <v>#REF!</v>
      </c>
      <c r="LSM22" s="139" t="e">
        <f t="shared" si="135"/>
        <v>#REF!</v>
      </c>
      <c r="LSN22" s="139" t="e">
        <f t="shared" si="135"/>
        <v>#REF!</v>
      </c>
      <c r="LSO22" s="139" t="e">
        <f t="shared" si="135"/>
        <v>#REF!</v>
      </c>
      <c r="LSP22" s="139" t="e">
        <f t="shared" si="135"/>
        <v>#REF!</v>
      </c>
      <c r="LSQ22" s="139" t="e">
        <f t="shared" si="135"/>
        <v>#REF!</v>
      </c>
      <c r="LSR22" s="139" t="e">
        <f t="shared" si="135"/>
        <v>#REF!</v>
      </c>
      <c r="LSS22" s="139" t="e">
        <f t="shared" si="135"/>
        <v>#REF!</v>
      </c>
      <c r="LST22" s="139" t="e">
        <f t="shared" si="135"/>
        <v>#REF!</v>
      </c>
      <c r="LSU22" s="139" t="e">
        <f t="shared" si="135"/>
        <v>#REF!</v>
      </c>
      <c r="LSV22" s="139" t="e">
        <f t="shared" si="135"/>
        <v>#REF!</v>
      </c>
      <c r="LSW22" s="139" t="e">
        <f t="shared" si="135"/>
        <v>#REF!</v>
      </c>
      <c r="LSX22" s="139" t="e">
        <f t="shared" si="135"/>
        <v>#REF!</v>
      </c>
      <c r="LSY22" s="139" t="e">
        <f t="shared" si="135"/>
        <v>#REF!</v>
      </c>
      <c r="LSZ22" s="139" t="e">
        <f t="shared" si="135"/>
        <v>#REF!</v>
      </c>
      <c r="LTA22" s="139" t="e">
        <f t="shared" si="135"/>
        <v>#REF!</v>
      </c>
      <c r="LTB22" s="139" t="e">
        <f t="shared" si="135"/>
        <v>#REF!</v>
      </c>
      <c r="LTC22" s="139" t="e">
        <f t="shared" si="135"/>
        <v>#REF!</v>
      </c>
      <c r="LTD22" s="139" t="e">
        <f t="shared" si="135"/>
        <v>#REF!</v>
      </c>
      <c r="LTE22" s="139" t="e">
        <f t="shared" si="135"/>
        <v>#REF!</v>
      </c>
      <c r="LTF22" s="139" t="e">
        <f t="shared" si="135"/>
        <v>#REF!</v>
      </c>
      <c r="LTG22" s="139" t="e">
        <f t="shared" si="135"/>
        <v>#REF!</v>
      </c>
      <c r="LTH22" s="139" t="e">
        <f t="shared" si="135"/>
        <v>#REF!</v>
      </c>
      <c r="LTI22" s="139" t="e">
        <f t="shared" si="135"/>
        <v>#REF!</v>
      </c>
      <c r="LTJ22" s="139" t="e">
        <f t="shared" si="135"/>
        <v>#REF!</v>
      </c>
      <c r="LTK22" s="139" t="e">
        <f t="shared" si="135"/>
        <v>#REF!</v>
      </c>
      <c r="LTL22" s="139" t="e">
        <f t="shared" si="135"/>
        <v>#REF!</v>
      </c>
      <c r="LTM22" s="139" t="e">
        <f t="shared" si="135"/>
        <v>#REF!</v>
      </c>
      <c r="LTN22" s="139" t="e">
        <f t="shared" si="135"/>
        <v>#REF!</v>
      </c>
      <c r="LTO22" s="139" t="e">
        <f t="shared" si="135"/>
        <v>#REF!</v>
      </c>
      <c r="LTP22" s="139" t="e">
        <f t="shared" si="135"/>
        <v>#REF!</v>
      </c>
      <c r="LTQ22" s="139" t="e">
        <f t="shared" si="135"/>
        <v>#REF!</v>
      </c>
      <c r="LTR22" s="139" t="e">
        <f t="shared" si="135"/>
        <v>#REF!</v>
      </c>
      <c r="LTS22" s="139" t="e">
        <f t="shared" si="135"/>
        <v>#REF!</v>
      </c>
      <c r="LTT22" s="139" t="e">
        <f t="shared" si="135"/>
        <v>#REF!</v>
      </c>
      <c r="LTU22" s="139" t="e">
        <f t="shared" si="135"/>
        <v>#REF!</v>
      </c>
      <c r="LTV22" s="139" t="e">
        <f t="shared" si="135"/>
        <v>#REF!</v>
      </c>
      <c r="LTW22" s="139" t="e">
        <f t="shared" si="135"/>
        <v>#REF!</v>
      </c>
      <c r="LTX22" s="139" t="e">
        <f t="shared" si="135"/>
        <v>#REF!</v>
      </c>
      <c r="LTY22" s="139" t="e">
        <f t="shared" si="135"/>
        <v>#REF!</v>
      </c>
      <c r="LTZ22" s="139" t="e">
        <f t="shared" si="135"/>
        <v>#REF!</v>
      </c>
      <c r="LUA22" s="139" t="e">
        <f t="shared" si="135"/>
        <v>#REF!</v>
      </c>
      <c r="LUB22" s="139" t="e">
        <f t="shared" si="135"/>
        <v>#REF!</v>
      </c>
      <c r="LUC22" s="139" t="e">
        <f t="shared" ref="LUC22:LWN22" si="136">LUI22</f>
        <v>#REF!</v>
      </c>
      <c r="LUD22" s="139" t="e">
        <f t="shared" si="136"/>
        <v>#REF!</v>
      </c>
      <c r="LUE22" s="139" t="e">
        <f t="shared" si="136"/>
        <v>#REF!</v>
      </c>
      <c r="LUF22" s="139" t="e">
        <f t="shared" si="136"/>
        <v>#REF!</v>
      </c>
      <c r="LUG22" s="139" t="e">
        <f t="shared" si="136"/>
        <v>#REF!</v>
      </c>
      <c r="LUH22" s="139" t="e">
        <f t="shared" si="136"/>
        <v>#REF!</v>
      </c>
      <c r="LUI22" s="139" t="e">
        <f t="shared" si="136"/>
        <v>#REF!</v>
      </c>
      <c r="LUJ22" s="139" t="e">
        <f t="shared" si="136"/>
        <v>#REF!</v>
      </c>
      <c r="LUK22" s="139" t="e">
        <f t="shared" si="136"/>
        <v>#REF!</v>
      </c>
      <c r="LUL22" s="139" t="e">
        <f t="shared" si="136"/>
        <v>#REF!</v>
      </c>
      <c r="LUM22" s="139" t="e">
        <f t="shared" si="136"/>
        <v>#REF!</v>
      </c>
      <c r="LUN22" s="139" t="e">
        <f t="shared" si="136"/>
        <v>#REF!</v>
      </c>
      <c r="LUO22" s="139" t="e">
        <f t="shared" si="136"/>
        <v>#REF!</v>
      </c>
      <c r="LUP22" s="139" t="e">
        <f t="shared" si="136"/>
        <v>#REF!</v>
      </c>
      <c r="LUQ22" s="139" t="e">
        <f t="shared" si="136"/>
        <v>#REF!</v>
      </c>
      <c r="LUR22" s="139" t="e">
        <f t="shared" si="136"/>
        <v>#REF!</v>
      </c>
      <c r="LUS22" s="139" t="e">
        <f t="shared" si="136"/>
        <v>#REF!</v>
      </c>
      <c r="LUT22" s="139" t="e">
        <f t="shared" si="136"/>
        <v>#REF!</v>
      </c>
      <c r="LUU22" s="139" t="e">
        <f t="shared" si="136"/>
        <v>#REF!</v>
      </c>
      <c r="LUV22" s="139" t="e">
        <f t="shared" si="136"/>
        <v>#REF!</v>
      </c>
      <c r="LUW22" s="139" t="e">
        <f t="shared" si="136"/>
        <v>#REF!</v>
      </c>
      <c r="LUX22" s="139" t="e">
        <f t="shared" si="136"/>
        <v>#REF!</v>
      </c>
      <c r="LUY22" s="139" t="e">
        <f t="shared" si="136"/>
        <v>#REF!</v>
      </c>
      <c r="LUZ22" s="139" t="e">
        <f t="shared" si="136"/>
        <v>#REF!</v>
      </c>
      <c r="LVA22" s="139" t="e">
        <f t="shared" si="136"/>
        <v>#REF!</v>
      </c>
      <c r="LVB22" s="139" t="e">
        <f t="shared" si="136"/>
        <v>#REF!</v>
      </c>
      <c r="LVC22" s="139" t="e">
        <f t="shared" si="136"/>
        <v>#REF!</v>
      </c>
      <c r="LVD22" s="139" t="e">
        <f t="shared" si="136"/>
        <v>#REF!</v>
      </c>
      <c r="LVE22" s="139" t="e">
        <f t="shared" si="136"/>
        <v>#REF!</v>
      </c>
      <c r="LVF22" s="139" t="e">
        <f t="shared" si="136"/>
        <v>#REF!</v>
      </c>
      <c r="LVG22" s="139" t="e">
        <f t="shared" si="136"/>
        <v>#REF!</v>
      </c>
      <c r="LVH22" s="139" t="e">
        <f t="shared" si="136"/>
        <v>#REF!</v>
      </c>
      <c r="LVI22" s="139" t="e">
        <f t="shared" si="136"/>
        <v>#REF!</v>
      </c>
      <c r="LVJ22" s="139" t="e">
        <f t="shared" si="136"/>
        <v>#REF!</v>
      </c>
      <c r="LVK22" s="139" t="e">
        <f t="shared" si="136"/>
        <v>#REF!</v>
      </c>
      <c r="LVL22" s="139" t="e">
        <f t="shared" si="136"/>
        <v>#REF!</v>
      </c>
      <c r="LVM22" s="139" t="e">
        <f t="shared" si="136"/>
        <v>#REF!</v>
      </c>
      <c r="LVN22" s="139" t="e">
        <f t="shared" si="136"/>
        <v>#REF!</v>
      </c>
      <c r="LVO22" s="139" t="e">
        <f t="shared" si="136"/>
        <v>#REF!</v>
      </c>
      <c r="LVP22" s="139" t="e">
        <f t="shared" si="136"/>
        <v>#REF!</v>
      </c>
      <c r="LVQ22" s="139" t="e">
        <f t="shared" si="136"/>
        <v>#REF!</v>
      </c>
      <c r="LVR22" s="139" t="e">
        <f t="shared" si="136"/>
        <v>#REF!</v>
      </c>
      <c r="LVS22" s="139" t="e">
        <f t="shared" si="136"/>
        <v>#REF!</v>
      </c>
      <c r="LVT22" s="139" t="e">
        <f t="shared" si="136"/>
        <v>#REF!</v>
      </c>
      <c r="LVU22" s="139" t="e">
        <f t="shared" si="136"/>
        <v>#REF!</v>
      </c>
      <c r="LVV22" s="139" t="e">
        <f t="shared" si="136"/>
        <v>#REF!</v>
      </c>
      <c r="LVW22" s="139" t="e">
        <f t="shared" si="136"/>
        <v>#REF!</v>
      </c>
      <c r="LVX22" s="139" t="e">
        <f t="shared" si="136"/>
        <v>#REF!</v>
      </c>
      <c r="LVY22" s="139" t="e">
        <f t="shared" si="136"/>
        <v>#REF!</v>
      </c>
      <c r="LVZ22" s="139" t="e">
        <f t="shared" si="136"/>
        <v>#REF!</v>
      </c>
      <c r="LWA22" s="139" t="e">
        <f t="shared" si="136"/>
        <v>#REF!</v>
      </c>
      <c r="LWB22" s="139" t="e">
        <f t="shared" si="136"/>
        <v>#REF!</v>
      </c>
      <c r="LWC22" s="139" t="e">
        <f t="shared" si="136"/>
        <v>#REF!</v>
      </c>
      <c r="LWD22" s="139" t="e">
        <f t="shared" si="136"/>
        <v>#REF!</v>
      </c>
      <c r="LWE22" s="139" t="e">
        <f t="shared" si="136"/>
        <v>#REF!</v>
      </c>
      <c r="LWF22" s="139" t="e">
        <f t="shared" si="136"/>
        <v>#REF!</v>
      </c>
      <c r="LWG22" s="139" t="e">
        <f t="shared" si="136"/>
        <v>#REF!</v>
      </c>
      <c r="LWH22" s="139" t="e">
        <f t="shared" si="136"/>
        <v>#REF!</v>
      </c>
      <c r="LWI22" s="139" t="e">
        <f t="shared" si="136"/>
        <v>#REF!</v>
      </c>
      <c r="LWJ22" s="139" t="e">
        <f t="shared" si="136"/>
        <v>#REF!</v>
      </c>
      <c r="LWK22" s="139" t="e">
        <f t="shared" si="136"/>
        <v>#REF!</v>
      </c>
      <c r="LWL22" s="139" t="e">
        <f t="shared" si="136"/>
        <v>#REF!</v>
      </c>
      <c r="LWM22" s="139" t="e">
        <f t="shared" si="136"/>
        <v>#REF!</v>
      </c>
      <c r="LWN22" s="139" t="e">
        <f t="shared" si="136"/>
        <v>#REF!</v>
      </c>
      <c r="LWO22" s="139" t="e">
        <f t="shared" ref="LWO22:LYZ22" si="137">LWU22</f>
        <v>#REF!</v>
      </c>
      <c r="LWP22" s="139" t="e">
        <f t="shared" si="137"/>
        <v>#REF!</v>
      </c>
      <c r="LWQ22" s="139" t="e">
        <f t="shared" si="137"/>
        <v>#REF!</v>
      </c>
      <c r="LWR22" s="139" t="e">
        <f t="shared" si="137"/>
        <v>#REF!</v>
      </c>
      <c r="LWS22" s="139" t="e">
        <f t="shared" si="137"/>
        <v>#REF!</v>
      </c>
      <c r="LWT22" s="139" t="e">
        <f t="shared" si="137"/>
        <v>#REF!</v>
      </c>
      <c r="LWU22" s="139" t="e">
        <f t="shared" si="137"/>
        <v>#REF!</v>
      </c>
      <c r="LWV22" s="139" t="e">
        <f t="shared" si="137"/>
        <v>#REF!</v>
      </c>
      <c r="LWW22" s="139" t="e">
        <f t="shared" si="137"/>
        <v>#REF!</v>
      </c>
      <c r="LWX22" s="139" t="e">
        <f t="shared" si="137"/>
        <v>#REF!</v>
      </c>
      <c r="LWY22" s="139" t="e">
        <f t="shared" si="137"/>
        <v>#REF!</v>
      </c>
      <c r="LWZ22" s="139" t="e">
        <f t="shared" si="137"/>
        <v>#REF!</v>
      </c>
      <c r="LXA22" s="139" t="e">
        <f t="shared" si="137"/>
        <v>#REF!</v>
      </c>
      <c r="LXB22" s="139" t="e">
        <f t="shared" si="137"/>
        <v>#REF!</v>
      </c>
      <c r="LXC22" s="139" t="e">
        <f t="shared" si="137"/>
        <v>#REF!</v>
      </c>
      <c r="LXD22" s="139" t="e">
        <f t="shared" si="137"/>
        <v>#REF!</v>
      </c>
      <c r="LXE22" s="139" t="e">
        <f t="shared" si="137"/>
        <v>#REF!</v>
      </c>
      <c r="LXF22" s="139" t="e">
        <f t="shared" si="137"/>
        <v>#REF!</v>
      </c>
      <c r="LXG22" s="139" t="e">
        <f t="shared" si="137"/>
        <v>#REF!</v>
      </c>
      <c r="LXH22" s="139" t="e">
        <f t="shared" si="137"/>
        <v>#REF!</v>
      </c>
      <c r="LXI22" s="139" t="e">
        <f t="shared" si="137"/>
        <v>#REF!</v>
      </c>
      <c r="LXJ22" s="139" t="e">
        <f t="shared" si="137"/>
        <v>#REF!</v>
      </c>
      <c r="LXK22" s="139" t="e">
        <f t="shared" si="137"/>
        <v>#REF!</v>
      </c>
      <c r="LXL22" s="139" t="e">
        <f t="shared" si="137"/>
        <v>#REF!</v>
      </c>
      <c r="LXM22" s="139" t="e">
        <f t="shared" si="137"/>
        <v>#REF!</v>
      </c>
      <c r="LXN22" s="139" t="e">
        <f t="shared" si="137"/>
        <v>#REF!</v>
      </c>
      <c r="LXO22" s="139" t="e">
        <f t="shared" si="137"/>
        <v>#REF!</v>
      </c>
      <c r="LXP22" s="139" t="e">
        <f t="shared" si="137"/>
        <v>#REF!</v>
      </c>
      <c r="LXQ22" s="139" t="e">
        <f t="shared" si="137"/>
        <v>#REF!</v>
      </c>
      <c r="LXR22" s="139" t="e">
        <f t="shared" si="137"/>
        <v>#REF!</v>
      </c>
      <c r="LXS22" s="139" t="e">
        <f t="shared" si="137"/>
        <v>#REF!</v>
      </c>
      <c r="LXT22" s="139" t="e">
        <f t="shared" si="137"/>
        <v>#REF!</v>
      </c>
      <c r="LXU22" s="139" t="e">
        <f t="shared" si="137"/>
        <v>#REF!</v>
      </c>
      <c r="LXV22" s="139" t="e">
        <f t="shared" si="137"/>
        <v>#REF!</v>
      </c>
      <c r="LXW22" s="139" t="e">
        <f t="shared" si="137"/>
        <v>#REF!</v>
      </c>
      <c r="LXX22" s="139" t="e">
        <f t="shared" si="137"/>
        <v>#REF!</v>
      </c>
      <c r="LXY22" s="139" t="e">
        <f t="shared" si="137"/>
        <v>#REF!</v>
      </c>
      <c r="LXZ22" s="139" t="e">
        <f t="shared" si="137"/>
        <v>#REF!</v>
      </c>
      <c r="LYA22" s="139" t="e">
        <f t="shared" si="137"/>
        <v>#REF!</v>
      </c>
      <c r="LYB22" s="139" t="e">
        <f t="shared" si="137"/>
        <v>#REF!</v>
      </c>
      <c r="LYC22" s="139" t="e">
        <f t="shared" si="137"/>
        <v>#REF!</v>
      </c>
      <c r="LYD22" s="139" t="e">
        <f t="shared" si="137"/>
        <v>#REF!</v>
      </c>
      <c r="LYE22" s="139" t="e">
        <f t="shared" si="137"/>
        <v>#REF!</v>
      </c>
      <c r="LYF22" s="139" t="e">
        <f t="shared" si="137"/>
        <v>#REF!</v>
      </c>
      <c r="LYG22" s="139" t="e">
        <f t="shared" si="137"/>
        <v>#REF!</v>
      </c>
      <c r="LYH22" s="139" t="e">
        <f t="shared" si="137"/>
        <v>#REF!</v>
      </c>
      <c r="LYI22" s="139" t="e">
        <f t="shared" si="137"/>
        <v>#REF!</v>
      </c>
      <c r="LYJ22" s="139" t="e">
        <f t="shared" si="137"/>
        <v>#REF!</v>
      </c>
      <c r="LYK22" s="139" t="e">
        <f t="shared" si="137"/>
        <v>#REF!</v>
      </c>
      <c r="LYL22" s="139" t="e">
        <f t="shared" si="137"/>
        <v>#REF!</v>
      </c>
      <c r="LYM22" s="139" t="e">
        <f t="shared" si="137"/>
        <v>#REF!</v>
      </c>
      <c r="LYN22" s="139" t="e">
        <f t="shared" si="137"/>
        <v>#REF!</v>
      </c>
      <c r="LYO22" s="139" t="e">
        <f t="shared" si="137"/>
        <v>#REF!</v>
      </c>
      <c r="LYP22" s="139" t="e">
        <f t="shared" si="137"/>
        <v>#REF!</v>
      </c>
      <c r="LYQ22" s="139" t="e">
        <f t="shared" si="137"/>
        <v>#REF!</v>
      </c>
      <c r="LYR22" s="139" t="e">
        <f t="shared" si="137"/>
        <v>#REF!</v>
      </c>
      <c r="LYS22" s="139" t="e">
        <f t="shared" si="137"/>
        <v>#REF!</v>
      </c>
      <c r="LYT22" s="139" t="e">
        <f t="shared" si="137"/>
        <v>#REF!</v>
      </c>
      <c r="LYU22" s="139" t="e">
        <f t="shared" si="137"/>
        <v>#REF!</v>
      </c>
      <c r="LYV22" s="139" t="e">
        <f t="shared" si="137"/>
        <v>#REF!</v>
      </c>
      <c r="LYW22" s="139" t="e">
        <f t="shared" si="137"/>
        <v>#REF!</v>
      </c>
      <c r="LYX22" s="139" t="e">
        <f t="shared" si="137"/>
        <v>#REF!</v>
      </c>
      <c r="LYY22" s="139" t="e">
        <f t="shared" si="137"/>
        <v>#REF!</v>
      </c>
      <c r="LYZ22" s="139" t="e">
        <f t="shared" si="137"/>
        <v>#REF!</v>
      </c>
      <c r="LZA22" s="139" t="e">
        <f t="shared" ref="LZA22:MBL22" si="138">LZG22</f>
        <v>#REF!</v>
      </c>
      <c r="LZB22" s="139" t="e">
        <f t="shared" si="138"/>
        <v>#REF!</v>
      </c>
      <c r="LZC22" s="139" t="e">
        <f t="shared" si="138"/>
        <v>#REF!</v>
      </c>
      <c r="LZD22" s="139" t="e">
        <f t="shared" si="138"/>
        <v>#REF!</v>
      </c>
      <c r="LZE22" s="139" t="e">
        <f t="shared" si="138"/>
        <v>#REF!</v>
      </c>
      <c r="LZF22" s="139" t="e">
        <f t="shared" si="138"/>
        <v>#REF!</v>
      </c>
      <c r="LZG22" s="139" t="e">
        <f t="shared" si="138"/>
        <v>#REF!</v>
      </c>
      <c r="LZH22" s="139" t="e">
        <f t="shared" si="138"/>
        <v>#REF!</v>
      </c>
      <c r="LZI22" s="139" t="e">
        <f t="shared" si="138"/>
        <v>#REF!</v>
      </c>
      <c r="LZJ22" s="139" t="e">
        <f t="shared" si="138"/>
        <v>#REF!</v>
      </c>
      <c r="LZK22" s="139" t="e">
        <f t="shared" si="138"/>
        <v>#REF!</v>
      </c>
      <c r="LZL22" s="139" t="e">
        <f t="shared" si="138"/>
        <v>#REF!</v>
      </c>
      <c r="LZM22" s="139" t="e">
        <f t="shared" si="138"/>
        <v>#REF!</v>
      </c>
      <c r="LZN22" s="139" t="e">
        <f t="shared" si="138"/>
        <v>#REF!</v>
      </c>
      <c r="LZO22" s="139" t="e">
        <f t="shared" si="138"/>
        <v>#REF!</v>
      </c>
      <c r="LZP22" s="139" t="e">
        <f t="shared" si="138"/>
        <v>#REF!</v>
      </c>
      <c r="LZQ22" s="139" t="e">
        <f t="shared" si="138"/>
        <v>#REF!</v>
      </c>
      <c r="LZR22" s="139" t="e">
        <f t="shared" si="138"/>
        <v>#REF!</v>
      </c>
      <c r="LZS22" s="139" t="e">
        <f t="shared" si="138"/>
        <v>#REF!</v>
      </c>
      <c r="LZT22" s="139" t="e">
        <f t="shared" si="138"/>
        <v>#REF!</v>
      </c>
      <c r="LZU22" s="139" t="e">
        <f t="shared" si="138"/>
        <v>#REF!</v>
      </c>
      <c r="LZV22" s="139" t="e">
        <f t="shared" si="138"/>
        <v>#REF!</v>
      </c>
      <c r="LZW22" s="139" t="e">
        <f t="shared" si="138"/>
        <v>#REF!</v>
      </c>
      <c r="LZX22" s="139" t="e">
        <f t="shared" si="138"/>
        <v>#REF!</v>
      </c>
      <c r="LZY22" s="139" t="e">
        <f t="shared" si="138"/>
        <v>#REF!</v>
      </c>
      <c r="LZZ22" s="139" t="e">
        <f t="shared" si="138"/>
        <v>#REF!</v>
      </c>
      <c r="MAA22" s="139" t="e">
        <f t="shared" si="138"/>
        <v>#REF!</v>
      </c>
      <c r="MAB22" s="139" t="e">
        <f t="shared" si="138"/>
        <v>#REF!</v>
      </c>
      <c r="MAC22" s="139" t="e">
        <f t="shared" si="138"/>
        <v>#REF!</v>
      </c>
      <c r="MAD22" s="139" t="e">
        <f t="shared" si="138"/>
        <v>#REF!</v>
      </c>
      <c r="MAE22" s="139" t="e">
        <f t="shared" si="138"/>
        <v>#REF!</v>
      </c>
      <c r="MAF22" s="139" t="e">
        <f t="shared" si="138"/>
        <v>#REF!</v>
      </c>
      <c r="MAG22" s="139" t="e">
        <f t="shared" si="138"/>
        <v>#REF!</v>
      </c>
      <c r="MAH22" s="139" t="e">
        <f t="shared" si="138"/>
        <v>#REF!</v>
      </c>
      <c r="MAI22" s="139" t="e">
        <f t="shared" si="138"/>
        <v>#REF!</v>
      </c>
      <c r="MAJ22" s="139" t="e">
        <f t="shared" si="138"/>
        <v>#REF!</v>
      </c>
      <c r="MAK22" s="139" t="e">
        <f t="shared" si="138"/>
        <v>#REF!</v>
      </c>
      <c r="MAL22" s="139" t="e">
        <f t="shared" si="138"/>
        <v>#REF!</v>
      </c>
      <c r="MAM22" s="139" t="e">
        <f t="shared" si="138"/>
        <v>#REF!</v>
      </c>
      <c r="MAN22" s="139" t="e">
        <f t="shared" si="138"/>
        <v>#REF!</v>
      </c>
      <c r="MAO22" s="139" t="e">
        <f t="shared" si="138"/>
        <v>#REF!</v>
      </c>
      <c r="MAP22" s="139" t="e">
        <f t="shared" si="138"/>
        <v>#REF!</v>
      </c>
      <c r="MAQ22" s="139" t="e">
        <f t="shared" si="138"/>
        <v>#REF!</v>
      </c>
      <c r="MAR22" s="139" t="e">
        <f t="shared" si="138"/>
        <v>#REF!</v>
      </c>
      <c r="MAS22" s="139" t="e">
        <f t="shared" si="138"/>
        <v>#REF!</v>
      </c>
      <c r="MAT22" s="139" t="e">
        <f t="shared" si="138"/>
        <v>#REF!</v>
      </c>
      <c r="MAU22" s="139" t="e">
        <f t="shared" si="138"/>
        <v>#REF!</v>
      </c>
      <c r="MAV22" s="139" t="e">
        <f t="shared" si="138"/>
        <v>#REF!</v>
      </c>
      <c r="MAW22" s="139" t="e">
        <f t="shared" si="138"/>
        <v>#REF!</v>
      </c>
      <c r="MAX22" s="139" t="e">
        <f t="shared" si="138"/>
        <v>#REF!</v>
      </c>
      <c r="MAY22" s="139" t="e">
        <f t="shared" si="138"/>
        <v>#REF!</v>
      </c>
      <c r="MAZ22" s="139" t="e">
        <f t="shared" si="138"/>
        <v>#REF!</v>
      </c>
      <c r="MBA22" s="139" t="e">
        <f t="shared" si="138"/>
        <v>#REF!</v>
      </c>
      <c r="MBB22" s="139" t="e">
        <f t="shared" si="138"/>
        <v>#REF!</v>
      </c>
      <c r="MBC22" s="139" t="e">
        <f t="shared" si="138"/>
        <v>#REF!</v>
      </c>
      <c r="MBD22" s="139" t="e">
        <f t="shared" si="138"/>
        <v>#REF!</v>
      </c>
      <c r="MBE22" s="139" t="e">
        <f t="shared" si="138"/>
        <v>#REF!</v>
      </c>
      <c r="MBF22" s="139" t="e">
        <f t="shared" si="138"/>
        <v>#REF!</v>
      </c>
      <c r="MBG22" s="139" t="e">
        <f t="shared" si="138"/>
        <v>#REF!</v>
      </c>
      <c r="MBH22" s="139" t="e">
        <f t="shared" si="138"/>
        <v>#REF!</v>
      </c>
      <c r="MBI22" s="139" t="e">
        <f t="shared" si="138"/>
        <v>#REF!</v>
      </c>
      <c r="MBJ22" s="139" t="e">
        <f t="shared" si="138"/>
        <v>#REF!</v>
      </c>
      <c r="MBK22" s="139" t="e">
        <f t="shared" si="138"/>
        <v>#REF!</v>
      </c>
      <c r="MBL22" s="139" t="e">
        <f t="shared" si="138"/>
        <v>#REF!</v>
      </c>
      <c r="MBM22" s="139" t="e">
        <f t="shared" ref="MBM22:MDX22" si="139">MBS22</f>
        <v>#REF!</v>
      </c>
      <c r="MBN22" s="139" t="e">
        <f t="shared" si="139"/>
        <v>#REF!</v>
      </c>
      <c r="MBO22" s="139" t="e">
        <f t="shared" si="139"/>
        <v>#REF!</v>
      </c>
      <c r="MBP22" s="139" t="e">
        <f t="shared" si="139"/>
        <v>#REF!</v>
      </c>
      <c r="MBQ22" s="139" t="e">
        <f t="shared" si="139"/>
        <v>#REF!</v>
      </c>
      <c r="MBR22" s="139" t="e">
        <f t="shared" si="139"/>
        <v>#REF!</v>
      </c>
      <c r="MBS22" s="139" t="e">
        <f t="shared" si="139"/>
        <v>#REF!</v>
      </c>
      <c r="MBT22" s="139" t="e">
        <f t="shared" si="139"/>
        <v>#REF!</v>
      </c>
      <c r="MBU22" s="139" t="e">
        <f t="shared" si="139"/>
        <v>#REF!</v>
      </c>
      <c r="MBV22" s="139" t="e">
        <f t="shared" si="139"/>
        <v>#REF!</v>
      </c>
      <c r="MBW22" s="139" t="e">
        <f t="shared" si="139"/>
        <v>#REF!</v>
      </c>
      <c r="MBX22" s="139" t="e">
        <f t="shared" si="139"/>
        <v>#REF!</v>
      </c>
      <c r="MBY22" s="139" t="e">
        <f t="shared" si="139"/>
        <v>#REF!</v>
      </c>
      <c r="MBZ22" s="139" t="e">
        <f t="shared" si="139"/>
        <v>#REF!</v>
      </c>
      <c r="MCA22" s="139" t="e">
        <f t="shared" si="139"/>
        <v>#REF!</v>
      </c>
      <c r="MCB22" s="139" t="e">
        <f t="shared" si="139"/>
        <v>#REF!</v>
      </c>
      <c r="MCC22" s="139" t="e">
        <f t="shared" si="139"/>
        <v>#REF!</v>
      </c>
      <c r="MCD22" s="139" t="e">
        <f t="shared" si="139"/>
        <v>#REF!</v>
      </c>
      <c r="MCE22" s="139" t="e">
        <f t="shared" si="139"/>
        <v>#REF!</v>
      </c>
      <c r="MCF22" s="139" t="e">
        <f t="shared" si="139"/>
        <v>#REF!</v>
      </c>
      <c r="MCG22" s="139" t="e">
        <f t="shared" si="139"/>
        <v>#REF!</v>
      </c>
      <c r="MCH22" s="139" t="e">
        <f t="shared" si="139"/>
        <v>#REF!</v>
      </c>
      <c r="MCI22" s="139" t="e">
        <f t="shared" si="139"/>
        <v>#REF!</v>
      </c>
      <c r="MCJ22" s="139" t="e">
        <f t="shared" si="139"/>
        <v>#REF!</v>
      </c>
      <c r="MCK22" s="139" t="e">
        <f t="shared" si="139"/>
        <v>#REF!</v>
      </c>
      <c r="MCL22" s="139" t="e">
        <f t="shared" si="139"/>
        <v>#REF!</v>
      </c>
      <c r="MCM22" s="139" t="e">
        <f t="shared" si="139"/>
        <v>#REF!</v>
      </c>
      <c r="MCN22" s="139" t="e">
        <f t="shared" si="139"/>
        <v>#REF!</v>
      </c>
      <c r="MCO22" s="139" t="e">
        <f t="shared" si="139"/>
        <v>#REF!</v>
      </c>
      <c r="MCP22" s="139" t="e">
        <f t="shared" si="139"/>
        <v>#REF!</v>
      </c>
      <c r="MCQ22" s="139" t="e">
        <f t="shared" si="139"/>
        <v>#REF!</v>
      </c>
      <c r="MCR22" s="139" t="e">
        <f t="shared" si="139"/>
        <v>#REF!</v>
      </c>
      <c r="MCS22" s="139" t="e">
        <f t="shared" si="139"/>
        <v>#REF!</v>
      </c>
      <c r="MCT22" s="139" t="e">
        <f t="shared" si="139"/>
        <v>#REF!</v>
      </c>
      <c r="MCU22" s="139" t="e">
        <f t="shared" si="139"/>
        <v>#REF!</v>
      </c>
      <c r="MCV22" s="139" t="e">
        <f t="shared" si="139"/>
        <v>#REF!</v>
      </c>
      <c r="MCW22" s="139" t="e">
        <f t="shared" si="139"/>
        <v>#REF!</v>
      </c>
      <c r="MCX22" s="139" t="e">
        <f t="shared" si="139"/>
        <v>#REF!</v>
      </c>
      <c r="MCY22" s="139" t="e">
        <f t="shared" si="139"/>
        <v>#REF!</v>
      </c>
      <c r="MCZ22" s="139" t="e">
        <f t="shared" si="139"/>
        <v>#REF!</v>
      </c>
      <c r="MDA22" s="139" t="e">
        <f t="shared" si="139"/>
        <v>#REF!</v>
      </c>
      <c r="MDB22" s="139" t="e">
        <f t="shared" si="139"/>
        <v>#REF!</v>
      </c>
      <c r="MDC22" s="139" t="e">
        <f t="shared" si="139"/>
        <v>#REF!</v>
      </c>
      <c r="MDD22" s="139" t="e">
        <f t="shared" si="139"/>
        <v>#REF!</v>
      </c>
      <c r="MDE22" s="139" t="e">
        <f t="shared" si="139"/>
        <v>#REF!</v>
      </c>
      <c r="MDF22" s="139" t="e">
        <f t="shared" si="139"/>
        <v>#REF!</v>
      </c>
      <c r="MDG22" s="139" t="e">
        <f t="shared" si="139"/>
        <v>#REF!</v>
      </c>
      <c r="MDH22" s="139" t="e">
        <f t="shared" si="139"/>
        <v>#REF!</v>
      </c>
      <c r="MDI22" s="139" t="e">
        <f t="shared" si="139"/>
        <v>#REF!</v>
      </c>
      <c r="MDJ22" s="139" t="e">
        <f t="shared" si="139"/>
        <v>#REF!</v>
      </c>
      <c r="MDK22" s="139" t="e">
        <f t="shared" si="139"/>
        <v>#REF!</v>
      </c>
      <c r="MDL22" s="139" t="e">
        <f t="shared" si="139"/>
        <v>#REF!</v>
      </c>
      <c r="MDM22" s="139" t="e">
        <f t="shared" si="139"/>
        <v>#REF!</v>
      </c>
      <c r="MDN22" s="139" t="e">
        <f t="shared" si="139"/>
        <v>#REF!</v>
      </c>
      <c r="MDO22" s="139" t="e">
        <f t="shared" si="139"/>
        <v>#REF!</v>
      </c>
      <c r="MDP22" s="139" t="e">
        <f t="shared" si="139"/>
        <v>#REF!</v>
      </c>
      <c r="MDQ22" s="139" t="e">
        <f t="shared" si="139"/>
        <v>#REF!</v>
      </c>
      <c r="MDR22" s="139" t="e">
        <f t="shared" si="139"/>
        <v>#REF!</v>
      </c>
      <c r="MDS22" s="139" t="e">
        <f t="shared" si="139"/>
        <v>#REF!</v>
      </c>
      <c r="MDT22" s="139" t="e">
        <f t="shared" si="139"/>
        <v>#REF!</v>
      </c>
      <c r="MDU22" s="139" t="e">
        <f t="shared" si="139"/>
        <v>#REF!</v>
      </c>
      <c r="MDV22" s="139" t="e">
        <f t="shared" si="139"/>
        <v>#REF!</v>
      </c>
      <c r="MDW22" s="139" t="e">
        <f t="shared" si="139"/>
        <v>#REF!</v>
      </c>
      <c r="MDX22" s="139" t="e">
        <f t="shared" si="139"/>
        <v>#REF!</v>
      </c>
      <c r="MDY22" s="139" t="e">
        <f t="shared" ref="MDY22:MGJ22" si="140">MEE22</f>
        <v>#REF!</v>
      </c>
      <c r="MDZ22" s="139" t="e">
        <f t="shared" si="140"/>
        <v>#REF!</v>
      </c>
      <c r="MEA22" s="139" t="e">
        <f t="shared" si="140"/>
        <v>#REF!</v>
      </c>
      <c r="MEB22" s="139" t="e">
        <f t="shared" si="140"/>
        <v>#REF!</v>
      </c>
      <c r="MEC22" s="139" t="e">
        <f t="shared" si="140"/>
        <v>#REF!</v>
      </c>
      <c r="MED22" s="139" t="e">
        <f t="shared" si="140"/>
        <v>#REF!</v>
      </c>
      <c r="MEE22" s="139" t="e">
        <f t="shared" si="140"/>
        <v>#REF!</v>
      </c>
      <c r="MEF22" s="139" t="e">
        <f t="shared" si="140"/>
        <v>#REF!</v>
      </c>
      <c r="MEG22" s="139" t="e">
        <f t="shared" si="140"/>
        <v>#REF!</v>
      </c>
      <c r="MEH22" s="139" t="e">
        <f t="shared" si="140"/>
        <v>#REF!</v>
      </c>
      <c r="MEI22" s="139" t="e">
        <f t="shared" si="140"/>
        <v>#REF!</v>
      </c>
      <c r="MEJ22" s="139" t="e">
        <f t="shared" si="140"/>
        <v>#REF!</v>
      </c>
      <c r="MEK22" s="139" t="e">
        <f t="shared" si="140"/>
        <v>#REF!</v>
      </c>
      <c r="MEL22" s="139" t="e">
        <f t="shared" si="140"/>
        <v>#REF!</v>
      </c>
      <c r="MEM22" s="139" t="e">
        <f t="shared" si="140"/>
        <v>#REF!</v>
      </c>
      <c r="MEN22" s="139" t="e">
        <f t="shared" si="140"/>
        <v>#REF!</v>
      </c>
      <c r="MEO22" s="139" t="e">
        <f t="shared" si="140"/>
        <v>#REF!</v>
      </c>
      <c r="MEP22" s="139" t="e">
        <f t="shared" si="140"/>
        <v>#REF!</v>
      </c>
      <c r="MEQ22" s="139" t="e">
        <f t="shared" si="140"/>
        <v>#REF!</v>
      </c>
      <c r="MER22" s="139" t="e">
        <f t="shared" si="140"/>
        <v>#REF!</v>
      </c>
      <c r="MES22" s="139" t="e">
        <f t="shared" si="140"/>
        <v>#REF!</v>
      </c>
      <c r="MET22" s="139" t="e">
        <f t="shared" si="140"/>
        <v>#REF!</v>
      </c>
      <c r="MEU22" s="139" t="e">
        <f t="shared" si="140"/>
        <v>#REF!</v>
      </c>
      <c r="MEV22" s="139" t="e">
        <f t="shared" si="140"/>
        <v>#REF!</v>
      </c>
      <c r="MEW22" s="139" t="e">
        <f t="shared" si="140"/>
        <v>#REF!</v>
      </c>
      <c r="MEX22" s="139" t="e">
        <f t="shared" si="140"/>
        <v>#REF!</v>
      </c>
      <c r="MEY22" s="139" t="e">
        <f t="shared" si="140"/>
        <v>#REF!</v>
      </c>
      <c r="MEZ22" s="139" t="e">
        <f t="shared" si="140"/>
        <v>#REF!</v>
      </c>
      <c r="MFA22" s="139" t="e">
        <f t="shared" si="140"/>
        <v>#REF!</v>
      </c>
      <c r="MFB22" s="139" t="e">
        <f t="shared" si="140"/>
        <v>#REF!</v>
      </c>
      <c r="MFC22" s="139" t="e">
        <f t="shared" si="140"/>
        <v>#REF!</v>
      </c>
      <c r="MFD22" s="139" t="e">
        <f t="shared" si="140"/>
        <v>#REF!</v>
      </c>
      <c r="MFE22" s="139" t="e">
        <f t="shared" si="140"/>
        <v>#REF!</v>
      </c>
      <c r="MFF22" s="139" t="e">
        <f t="shared" si="140"/>
        <v>#REF!</v>
      </c>
      <c r="MFG22" s="139" t="e">
        <f t="shared" si="140"/>
        <v>#REF!</v>
      </c>
      <c r="MFH22" s="139" t="e">
        <f t="shared" si="140"/>
        <v>#REF!</v>
      </c>
      <c r="MFI22" s="139" t="e">
        <f t="shared" si="140"/>
        <v>#REF!</v>
      </c>
      <c r="MFJ22" s="139" t="e">
        <f t="shared" si="140"/>
        <v>#REF!</v>
      </c>
      <c r="MFK22" s="139" t="e">
        <f t="shared" si="140"/>
        <v>#REF!</v>
      </c>
      <c r="MFL22" s="139" t="e">
        <f t="shared" si="140"/>
        <v>#REF!</v>
      </c>
      <c r="MFM22" s="139" t="e">
        <f t="shared" si="140"/>
        <v>#REF!</v>
      </c>
      <c r="MFN22" s="139" t="e">
        <f t="shared" si="140"/>
        <v>#REF!</v>
      </c>
      <c r="MFO22" s="139" t="e">
        <f t="shared" si="140"/>
        <v>#REF!</v>
      </c>
      <c r="MFP22" s="139" t="e">
        <f t="shared" si="140"/>
        <v>#REF!</v>
      </c>
      <c r="MFQ22" s="139" t="e">
        <f t="shared" si="140"/>
        <v>#REF!</v>
      </c>
      <c r="MFR22" s="139" t="e">
        <f t="shared" si="140"/>
        <v>#REF!</v>
      </c>
      <c r="MFS22" s="139" t="e">
        <f t="shared" si="140"/>
        <v>#REF!</v>
      </c>
      <c r="MFT22" s="139" t="e">
        <f t="shared" si="140"/>
        <v>#REF!</v>
      </c>
      <c r="MFU22" s="139" t="e">
        <f t="shared" si="140"/>
        <v>#REF!</v>
      </c>
      <c r="MFV22" s="139" t="e">
        <f t="shared" si="140"/>
        <v>#REF!</v>
      </c>
      <c r="MFW22" s="139" t="e">
        <f t="shared" si="140"/>
        <v>#REF!</v>
      </c>
      <c r="MFX22" s="139" t="e">
        <f t="shared" si="140"/>
        <v>#REF!</v>
      </c>
      <c r="MFY22" s="139" t="e">
        <f t="shared" si="140"/>
        <v>#REF!</v>
      </c>
      <c r="MFZ22" s="139" t="e">
        <f t="shared" si="140"/>
        <v>#REF!</v>
      </c>
      <c r="MGA22" s="139" t="e">
        <f t="shared" si="140"/>
        <v>#REF!</v>
      </c>
      <c r="MGB22" s="139" t="e">
        <f t="shared" si="140"/>
        <v>#REF!</v>
      </c>
      <c r="MGC22" s="139" t="e">
        <f t="shared" si="140"/>
        <v>#REF!</v>
      </c>
      <c r="MGD22" s="139" t="e">
        <f t="shared" si="140"/>
        <v>#REF!</v>
      </c>
      <c r="MGE22" s="139" t="e">
        <f t="shared" si="140"/>
        <v>#REF!</v>
      </c>
      <c r="MGF22" s="139" t="e">
        <f t="shared" si="140"/>
        <v>#REF!</v>
      </c>
      <c r="MGG22" s="139" t="e">
        <f t="shared" si="140"/>
        <v>#REF!</v>
      </c>
      <c r="MGH22" s="139" t="e">
        <f t="shared" si="140"/>
        <v>#REF!</v>
      </c>
      <c r="MGI22" s="139" t="e">
        <f t="shared" si="140"/>
        <v>#REF!</v>
      </c>
      <c r="MGJ22" s="139" t="e">
        <f t="shared" si="140"/>
        <v>#REF!</v>
      </c>
      <c r="MGK22" s="139" t="e">
        <f t="shared" ref="MGK22:MIV22" si="141">MGQ22</f>
        <v>#REF!</v>
      </c>
      <c r="MGL22" s="139" t="e">
        <f t="shared" si="141"/>
        <v>#REF!</v>
      </c>
      <c r="MGM22" s="139" t="e">
        <f t="shared" si="141"/>
        <v>#REF!</v>
      </c>
      <c r="MGN22" s="139" t="e">
        <f t="shared" si="141"/>
        <v>#REF!</v>
      </c>
      <c r="MGO22" s="139" t="e">
        <f t="shared" si="141"/>
        <v>#REF!</v>
      </c>
      <c r="MGP22" s="139" t="e">
        <f t="shared" si="141"/>
        <v>#REF!</v>
      </c>
      <c r="MGQ22" s="139" t="e">
        <f t="shared" si="141"/>
        <v>#REF!</v>
      </c>
      <c r="MGR22" s="139" t="e">
        <f t="shared" si="141"/>
        <v>#REF!</v>
      </c>
      <c r="MGS22" s="139" t="e">
        <f t="shared" si="141"/>
        <v>#REF!</v>
      </c>
      <c r="MGT22" s="139" t="e">
        <f t="shared" si="141"/>
        <v>#REF!</v>
      </c>
      <c r="MGU22" s="139" t="e">
        <f t="shared" si="141"/>
        <v>#REF!</v>
      </c>
      <c r="MGV22" s="139" t="e">
        <f t="shared" si="141"/>
        <v>#REF!</v>
      </c>
      <c r="MGW22" s="139" t="e">
        <f t="shared" si="141"/>
        <v>#REF!</v>
      </c>
      <c r="MGX22" s="139" t="e">
        <f t="shared" si="141"/>
        <v>#REF!</v>
      </c>
      <c r="MGY22" s="139" t="e">
        <f t="shared" si="141"/>
        <v>#REF!</v>
      </c>
      <c r="MGZ22" s="139" t="e">
        <f t="shared" si="141"/>
        <v>#REF!</v>
      </c>
      <c r="MHA22" s="139" t="e">
        <f t="shared" si="141"/>
        <v>#REF!</v>
      </c>
      <c r="MHB22" s="139" t="e">
        <f t="shared" si="141"/>
        <v>#REF!</v>
      </c>
      <c r="MHC22" s="139" t="e">
        <f t="shared" si="141"/>
        <v>#REF!</v>
      </c>
      <c r="MHD22" s="139" t="e">
        <f t="shared" si="141"/>
        <v>#REF!</v>
      </c>
      <c r="MHE22" s="139" t="e">
        <f t="shared" si="141"/>
        <v>#REF!</v>
      </c>
      <c r="MHF22" s="139" t="e">
        <f t="shared" si="141"/>
        <v>#REF!</v>
      </c>
      <c r="MHG22" s="139" t="e">
        <f t="shared" si="141"/>
        <v>#REF!</v>
      </c>
      <c r="MHH22" s="139" t="e">
        <f t="shared" si="141"/>
        <v>#REF!</v>
      </c>
      <c r="MHI22" s="139" t="e">
        <f t="shared" si="141"/>
        <v>#REF!</v>
      </c>
      <c r="MHJ22" s="139" t="e">
        <f t="shared" si="141"/>
        <v>#REF!</v>
      </c>
      <c r="MHK22" s="139" t="e">
        <f t="shared" si="141"/>
        <v>#REF!</v>
      </c>
      <c r="MHL22" s="139" t="e">
        <f t="shared" si="141"/>
        <v>#REF!</v>
      </c>
      <c r="MHM22" s="139" t="e">
        <f t="shared" si="141"/>
        <v>#REF!</v>
      </c>
      <c r="MHN22" s="139" t="e">
        <f t="shared" si="141"/>
        <v>#REF!</v>
      </c>
      <c r="MHO22" s="139" t="e">
        <f t="shared" si="141"/>
        <v>#REF!</v>
      </c>
      <c r="MHP22" s="139" t="e">
        <f t="shared" si="141"/>
        <v>#REF!</v>
      </c>
      <c r="MHQ22" s="139" t="e">
        <f t="shared" si="141"/>
        <v>#REF!</v>
      </c>
      <c r="MHR22" s="139" t="e">
        <f t="shared" si="141"/>
        <v>#REF!</v>
      </c>
      <c r="MHS22" s="139" t="e">
        <f t="shared" si="141"/>
        <v>#REF!</v>
      </c>
      <c r="MHT22" s="139" t="e">
        <f t="shared" si="141"/>
        <v>#REF!</v>
      </c>
      <c r="MHU22" s="139" t="e">
        <f t="shared" si="141"/>
        <v>#REF!</v>
      </c>
      <c r="MHV22" s="139" t="e">
        <f t="shared" si="141"/>
        <v>#REF!</v>
      </c>
      <c r="MHW22" s="139" t="e">
        <f t="shared" si="141"/>
        <v>#REF!</v>
      </c>
      <c r="MHX22" s="139" t="e">
        <f t="shared" si="141"/>
        <v>#REF!</v>
      </c>
      <c r="MHY22" s="139" t="e">
        <f t="shared" si="141"/>
        <v>#REF!</v>
      </c>
      <c r="MHZ22" s="139" t="e">
        <f t="shared" si="141"/>
        <v>#REF!</v>
      </c>
      <c r="MIA22" s="139" t="e">
        <f t="shared" si="141"/>
        <v>#REF!</v>
      </c>
      <c r="MIB22" s="139" t="e">
        <f t="shared" si="141"/>
        <v>#REF!</v>
      </c>
      <c r="MIC22" s="139" t="e">
        <f t="shared" si="141"/>
        <v>#REF!</v>
      </c>
      <c r="MID22" s="139" t="e">
        <f t="shared" si="141"/>
        <v>#REF!</v>
      </c>
      <c r="MIE22" s="139" t="e">
        <f t="shared" si="141"/>
        <v>#REF!</v>
      </c>
      <c r="MIF22" s="139" t="e">
        <f t="shared" si="141"/>
        <v>#REF!</v>
      </c>
      <c r="MIG22" s="139" t="e">
        <f t="shared" si="141"/>
        <v>#REF!</v>
      </c>
      <c r="MIH22" s="139" t="e">
        <f t="shared" si="141"/>
        <v>#REF!</v>
      </c>
      <c r="MII22" s="139" t="e">
        <f t="shared" si="141"/>
        <v>#REF!</v>
      </c>
      <c r="MIJ22" s="139" t="e">
        <f t="shared" si="141"/>
        <v>#REF!</v>
      </c>
      <c r="MIK22" s="139" t="e">
        <f t="shared" si="141"/>
        <v>#REF!</v>
      </c>
      <c r="MIL22" s="139" t="e">
        <f t="shared" si="141"/>
        <v>#REF!</v>
      </c>
      <c r="MIM22" s="139" t="e">
        <f t="shared" si="141"/>
        <v>#REF!</v>
      </c>
      <c r="MIN22" s="139" t="e">
        <f t="shared" si="141"/>
        <v>#REF!</v>
      </c>
      <c r="MIO22" s="139" t="e">
        <f t="shared" si="141"/>
        <v>#REF!</v>
      </c>
      <c r="MIP22" s="139" t="e">
        <f t="shared" si="141"/>
        <v>#REF!</v>
      </c>
      <c r="MIQ22" s="139" t="e">
        <f t="shared" si="141"/>
        <v>#REF!</v>
      </c>
      <c r="MIR22" s="139" t="e">
        <f t="shared" si="141"/>
        <v>#REF!</v>
      </c>
      <c r="MIS22" s="139" t="e">
        <f t="shared" si="141"/>
        <v>#REF!</v>
      </c>
      <c r="MIT22" s="139" t="e">
        <f t="shared" si="141"/>
        <v>#REF!</v>
      </c>
      <c r="MIU22" s="139" t="e">
        <f t="shared" si="141"/>
        <v>#REF!</v>
      </c>
      <c r="MIV22" s="139" t="e">
        <f t="shared" si="141"/>
        <v>#REF!</v>
      </c>
      <c r="MIW22" s="139" t="e">
        <f t="shared" ref="MIW22:MLH22" si="142">MJC22</f>
        <v>#REF!</v>
      </c>
      <c r="MIX22" s="139" t="e">
        <f t="shared" si="142"/>
        <v>#REF!</v>
      </c>
      <c r="MIY22" s="139" t="e">
        <f t="shared" si="142"/>
        <v>#REF!</v>
      </c>
      <c r="MIZ22" s="139" t="e">
        <f t="shared" si="142"/>
        <v>#REF!</v>
      </c>
      <c r="MJA22" s="139" t="e">
        <f t="shared" si="142"/>
        <v>#REF!</v>
      </c>
      <c r="MJB22" s="139" t="e">
        <f t="shared" si="142"/>
        <v>#REF!</v>
      </c>
      <c r="MJC22" s="139" t="e">
        <f t="shared" si="142"/>
        <v>#REF!</v>
      </c>
      <c r="MJD22" s="139" t="e">
        <f t="shared" si="142"/>
        <v>#REF!</v>
      </c>
      <c r="MJE22" s="139" t="e">
        <f t="shared" si="142"/>
        <v>#REF!</v>
      </c>
      <c r="MJF22" s="139" t="e">
        <f t="shared" si="142"/>
        <v>#REF!</v>
      </c>
      <c r="MJG22" s="139" t="e">
        <f t="shared" si="142"/>
        <v>#REF!</v>
      </c>
      <c r="MJH22" s="139" t="e">
        <f t="shared" si="142"/>
        <v>#REF!</v>
      </c>
      <c r="MJI22" s="139" t="e">
        <f t="shared" si="142"/>
        <v>#REF!</v>
      </c>
      <c r="MJJ22" s="139" t="e">
        <f t="shared" si="142"/>
        <v>#REF!</v>
      </c>
      <c r="MJK22" s="139" t="e">
        <f t="shared" si="142"/>
        <v>#REF!</v>
      </c>
      <c r="MJL22" s="139" t="e">
        <f t="shared" si="142"/>
        <v>#REF!</v>
      </c>
      <c r="MJM22" s="139" t="e">
        <f t="shared" si="142"/>
        <v>#REF!</v>
      </c>
      <c r="MJN22" s="139" t="e">
        <f t="shared" si="142"/>
        <v>#REF!</v>
      </c>
      <c r="MJO22" s="139" t="e">
        <f t="shared" si="142"/>
        <v>#REF!</v>
      </c>
      <c r="MJP22" s="139" t="e">
        <f t="shared" si="142"/>
        <v>#REF!</v>
      </c>
      <c r="MJQ22" s="139" t="e">
        <f t="shared" si="142"/>
        <v>#REF!</v>
      </c>
      <c r="MJR22" s="139" t="e">
        <f t="shared" si="142"/>
        <v>#REF!</v>
      </c>
      <c r="MJS22" s="139" t="e">
        <f t="shared" si="142"/>
        <v>#REF!</v>
      </c>
      <c r="MJT22" s="139" t="e">
        <f t="shared" si="142"/>
        <v>#REF!</v>
      </c>
      <c r="MJU22" s="139" t="e">
        <f t="shared" si="142"/>
        <v>#REF!</v>
      </c>
      <c r="MJV22" s="139" t="e">
        <f t="shared" si="142"/>
        <v>#REF!</v>
      </c>
      <c r="MJW22" s="139" t="e">
        <f t="shared" si="142"/>
        <v>#REF!</v>
      </c>
      <c r="MJX22" s="139" t="e">
        <f t="shared" si="142"/>
        <v>#REF!</v>
      </c>
      <c r="MJY22" s="139" t="e">
        <f t="shared" si="142"/>
        <v>#REF!</v>
      </c>
      <c r="MJZ22" s="139" t="e">
        <f t="shared" si="142"/>
        <v>#REF!</v>
      </c>
      <c r="MKA22" s="139" t="e">
        <f t="shared" si="142"/>
        <v>#REF!</v>
      </c>
      <c r="MKB22" s="139" t="e">
        <f t="shared" si="142"/>
        <v>#REF!</v>
      </c>
      <c r="MKC22" s="139" t="e">
        <f t="shared" si="142"/>
        <v>#REF!</v>
      </c>
      <c r="MKD22" s="139" t="e">
        <f t="shared" si="142"/>
        <v>#REF!</v>
      </c>
      <c r="MKE22" s="139" t="e">
        <f t="shared" si="142"/>
        <v>#REF!</v>
      </c>
      <c r="MKF22" s="139" t="e">
        <f t="shared" si="142"/>
        <v>#REF!</v>
      </c>
      <c r="MKG22" s="139" t="e">
        <f t="shared" si="142"/>
        <v>#REF!</v>
      </c>
      <c r="MKH22" s="139" t="e">
        <f t="shared" si="142"/>
        <v>#REF!</v>
      </c>
      <c r="MKI22" s="139" t="e">
        <f t="shared" si="142"/>
        <v>#REF!</v>
      </c>
      <c r="MKJ22" s="139" t="e">
        <f t="shared" si="142"/>
        <v>#REF!</v>
      </c>
      <c r="MKK22" s="139" t="e">
        <f t="shared" si="142"/>
        <v>#REF!</v>
      </c>
      <c r="MKL22" s="139" t="e">
        <f t="shared" si="142"/>
        <v>#REF!</v>
      </c>
      <c r="MKM22" s="139" t="e">
        <f t="shared" si="142"/>
        <v>#REF!</v>
      </c>
      <c r="MKN22" s="139" t="e">
        <f t="shared" si="142"/>
        <v>#REF!</v>
      </c>
      <c r="MKO22" s="139" t="e">
        <f t="shared" si="142"/>
        <v>#REF!</v>
      </c>
      <c r="MKP22" s="139" t="e">
        <f t="shared" si="142"/>
        <v>#REF!</v>
      </c>
      <c r="MKQ22" s="139" t="e">
        <f t="shared" si="142"/>
        <v>#REF!</v>
      </c>
      <c r="MKR22" s="139" t="e">
        <f t="shared" si="142"/>
        <v>#REF!</v>
      </c>
      <c r="MKS22" s="139" t="e">
        <f t="shared" si="142"/>
        <v>#REF!</v>
      </c>
      <c r="MKT22" s="139" t="e">
        <f t="shared" si="142"/>
        <v>#REF!</v>
      </c>
      <c r="MKU22" s="139" t="e">
        <f t="shared" si="142"/>
        <v>#REF!</v>
      </c>
      <c r="MKV22" s="139" t="e">
        <f t="shared" si="142"/>
        <v>#REF!</v>
      </c>
      <c r="MKW22" s="139" t="e">
        <f t="shared" si="142"/>
        <v>#REF!</v>
      </c>
      <c r="MKX22" s="139" t="e">
        <f t="shared" si="142"/>
        <v>#REF!</v>
      </c>
      <c r="MKY22" s="139" t="e">
        <f t="shared" si="142"/>
        <v>#REF!</v>
      </c>
      <c r="MKZ22" s="139" t="e">
        <f t="shared" si="142"/>
        <v>#REF!</v>
      </c>
      <c r="MLA22" s="139" t="e">
        <f t="shared" si="142"/>
        <v>#REF!</v>
      </c>
      <c r="MLB22" s="139" t="e">
        <f t="shared" si="142"/>
        <v>#REF!</v>
      </c>
      <c r="MLC22" s="139" t="e">
        <f t="shared" si="142"/>
        <v>#REF!</v>
      </c>
      <c r="MLD22" s="139" t="e">
        <f t="shared" si="142"/>
        <v>#REF!</v>
      </c>
      <c r="MLE22" s="139" t="e">
        <f t="shared" si="142"/>
        <v>#REF!</v>
      </c>
      <c r="MLF22" s="139" t="e">
        <f t="shared" si="142"/>
        <v>#REF!</v>
      </c>
      <c r="MLG22" s="139" t="e">
        <f t="shared" si="142"/>
        <v>#REF!</v>
      </c>
      <c r="MLH22" s="139" t="e">
        <f t="shared" si="142"/>
        <v>#REF!</v>
      </c>
      <c r="MLI22" s="139" t="e">
        <f t="shared" ref="MLI22:MNT22" si="143">MLO22</f>
        <v>#REF!</v>
      </c>
      <c r="MLJ22" s="139" t="e">
        <f t="shared" si="143"/>
        <v>#REF!</v>
      </c>
      <c r="MLK22" s="139" t="e">
        <f t="shared" si="143"/>
        <v>#REF!</v>
      </c>
      <c r="MLL22" s="139" t="e">
        <f t="shared" si="143"/>
        <v>#REF!</v>
      </c>
      <c r="MLM22" s="139" t="e">
        <f t="shared" si="143"/>
        <v>#REF!</v>
      </c>
      <c r="MLN22" s="139" t="e">
        <f t="shared" si="143"/>
        <v>#REF!</v>
      </c>
      <c r="MLO22" s="139" t="e">
        <f t="shared" si="143"/>
        <v>#REF!</v>
      </c>
      <c r="MLP22" s="139" t="e">
        <f t="shared" si="143"/>
        <v>#REF!</v>
      </c>
      <c r="MLQ22" s="139" t="e">
        <f t="shared" si="143"/>
        <v>#REF!</v>
      </c>
      <c r="MLR22" s="139" t="e">
        <f t="shared" si="143"/>
        <v>#REF!</v>
      </c>
      <c r="MLS22" s="139" t="e">
        <f t="shared" si="143"/>
        <v>#REF!</v>
      </c>
      <c r="MLT22" s="139" t="e">
        <f t="shared" si="143"/>
        <v>#REF!</v>
      </c>
      <c r="MLU22" s="139" t="e">
        <f t="shared" si="143"/>
        <v>#REF!</v>
      </c>
      <c r="MLV22" s="139" t="e">
        <f t="shared" si="143"/>
        <v>#REF!</v>
      </c>
      <c r="MLW22" s="139" t="e">
        <f t="shared" si="143"/>
        <v>#REF!</v>
      </c>
      <c r="MLX22" s="139" t="e">
        <f t="shared" si="143"/>
        <v>#REF!</v>
      </c>
      <c r="MLY22" s="139" t="e">
        <f t="shared" si="143"/>
        <v>#REF!</v>
      </c>
      <c r="MLZ22" s="139" t="e">
        <f t="shared" si="143"/>
        <v>#REF!</v>
      </c>
      <c r="MMA22" s="139" t="e">
        <f t="shared" si="143"/>
        <v>#REF!</v>
      </c>
      <c r="MMB22" s="139" t="e">
        <f t="shared" si="143"/>
        <v>#REF!</v>
      </c>
      <c r="MMC22" s="139" t="e">
        <f t="shared" si="143"/>
        <v>#REF!</v>
      </c>
      <c r="MMD22" s="139" t="e">
        <f t="shared" si="143"/>
        <v>#REF!</v>
      </c>
      <c r="MME22" s="139" t="e">
        <f t="shared" si="143"/>
        <v>#REF!</v>
      </c>
      <c r="MMF22" s="139" t="e">
        <f t="shared" si="143"/>
        <v>#REF!</v>
      </c>
      <c r="MMG22" s="139" t="e">
        <f t="shared" si="143"/>
        <v>#REF!</v>
      </c>
      <c r="MMH22" s="139" t="e">
        <f t="shared" si="143"/>
        <v>#REF!</v>
      </c>
      <c r="MMI22" s="139" t="e">
        <f t="shared" si="143"/>
        <v>#REF!</v>
      </c>
      <c r="MMJ22" s="139" t="e">
        <f t="shared" si="143"/>
        <v>#REF!</v>
      </c>
      <c r="MMK22" s="139" t="e">
        <f t="shared" si="143"/>
        <v>#REF!</v>
      </c>
      <c r="MML22" s="139" t="e">
        <f t="shared" si="143"/>
        <v>#REF!</v>
      </c>
      <c r="MMM22" s="139" t="e">
        <f t="shared" si="143"/>
        <v>#REF!</v>
      </c>
      <c r="MMN22" s="139" t="e">
        <f t="shared" si="143"/>
        <v>#REF!</v>
      </c>
      <c r="MMO22" s="139" t="e">
        <f t="shared" si="143"/>
        <v>#REF!</v>
      </c>
      <c r="MMP22" s="139" t="e">
        <f t="shared" si="143"/>
        <v>#REF!</v>
      </c>
      <c r="MMQ22" s="139" t="e">
        <f t="shared" si="143"/>
        <v>#REF!</v>
      </c>
      <c r="MMR22" s="139" t="e">
        <f t="shared" si="143"/>
        <v>#REF!</v>
      </c>
      <c r="MMS22" s="139" t="e">
        <f t="shared" si="143"/>
        <v>#REF!</v>
      </c>
      <c r="MMT22" s="139" t="e">
        <f t="shared" si="143"/>
        <v>#REF!</v>
      </c>
      <c r="MMU22" s="139" t="e">
        <f t="shared" si="143"/>
        <v>#REF!</v>
      </c>
      <c r="MMV22" s="139" t="e">
        <f t="shared" si="143"/>
        <v>#REF!</v>
      </c>
      <c r="MMW22" s="139" t="e">
        <f t="shared" si="143"/>
        <v>#REF!</v>
      </c>
      <c r="MMX22" s="139" t="e">
        <f t="shared" si="143"/>
        <v>#REF!</v>
      </c>
      <c r="MMY22" s="139" t="e">
        <f t="shared" si="143"/>
        <v>#REF!</v>
      </c>
      <c r="MMZ22" s="139" t="e">
        <f t="shared" si="143"/>
        <v>#REF!</v>
      </c>
      <c r="MNA22" s="139" t="e">
        <f t="shared" si="143"/>
        <v>#REF!</v>
      </c>
      <c r="MNB22" s="139" t="e">
        <f t="shared" si="143"/>
        <v>#REF!</v>
      </c>
      <c r="MNC22" s="139" t="e">
        <f t="shared" si="143"/>
        <v>#REF!</v>
      </c>
      <c r="MND22" s="139" t="e">
        <f t="shared" si="143"/>
        <v>#REF!</v>
      </c>
      <c r="MNE22" s="139" t="e">
        <f t="shared" si="143"/>
        <v>#REF!</v>
      </c>
      <c r="MNF22" s="139" t="e">
        <f t="shared" si="143"/>
        <v>#REF!</v>
      </c>
      <c r="MNG22" s="139" t="e">
        <f t="shared" si="143"/>
        <v>#REF!</v>
      </c>
      <c r="MNH22" s="139" t="e">
        <f t="shared" si="143"/>
        <v>#REF!</v>
      </c>
      <c r="MNI22" s="139" t="e">
        <f t="shared" si="143"/>
        <v>#REF!</v>
      </c>
      <c r="MNJ22" s="139" t="e">
        <f t="shared" si="143"/>
        <v>#REF!</v>
      </c>
      <c r="MNK22" s="139" t="e">
        <f t="shared" si="143"/>
        <v>#REF!</v>
      </c>
      <c r="MNL22" s="139" t="e">
        <f t="shared" si="143"/>
        <v>#REF!</v>
      </c>
      <c r="MNM22" s="139" t="e">
        <f t="shared" si="143"/>
        <v>#REF!</v>
      </c>
      <c r="MNN22" s="139" t="e">
        <f t="shared" si="143"/>
        <v>#REF!</v>
      </c>
      <c r="MNO22" s="139" t="e">
        <f t="shared" si="143"/>
        <v>#REF!</v>
      </c>
      <c r="MNP22" s="139" t="e">
        <f t="shared" si="143"/>
        <v>#REF!</v>
      </c>
      <c r="MNQ22" s="139" t="e">
        <f t="shared" si="143"/>
        <v>#REF!</v>
      </c>
      <c r="MNR22" s="139" t="e">
        <f t="shared" si="143"/>
        <v>#REF!</v>
      </c>
      <c r="MNS22" s="139" t="e">
        <f t="shared" si="143"/>
        <v>#REF!</v>
      </c>
      <c r="MNT22" s="139" t="e">
        <f t="shared" si="143"/>
        <v>#REF!</v>
      </c>
      <c r="MNU22" s="139" t="e">
        <f t="shared" ref="MNU22:MQF22" si="144">MOA22</f>
        <v>#REF!</v>
      </c>
      <c r="MNV22" s="139" t="e">
        <f t="shared" si="144"/>
        <v>#REF!</v>
      </c>
      <c r="MNW22" s="139" t="e">
        <f t="shared" si="144"/>
        <v>#REF!</v>
      </c>
      <c r="MNX22" s="139" t="e">
        <f t="shared" si="144"/>
        <v>#REF!</v>
      </c>
      <c r="MNY22" s="139" t="e">
        <f t="shared" si="144"/>
        <v>#REF!</v>
      </c>
      <c r="MNZ22" s="139" t="e">
        <f t="shared" si="144"/>
        <v>#REF!</v>
      </c>
      <c r="MOA22" s="139" t="e">
        <f t="shared" si="144"/>
        <v>#REF!</v>
      </c>
      <c r="MOB22" s="139" t="e">
        <f t="shared" si="144"/>
        <v>#REF!</v>
      </c>
      <c r="MOC22" s="139" t="e">
        <f t="shared" si="144"/>
        <v>#REF!</v>
      </c>
      <c r="MOD22" s="139" t="e">
        <f t="shared" si="144"/>
        <v>#REF!</v>
      </c>
      <c r="MOE22" s="139" t="e">
        <f t="shared" si="144"/>
        <v>#REF!</v>
      </c>
      <c r="MOF22" s="139" t="e">
        <f t="shared" si="144"/>
        <v>#REF!</v>
      </c>
      <c r="MOG22" s="139" t="e">
        <f t="shared" si="144"/>
        <v>#REF!</v>
      </c>
      <c r="MOH22" s="139" t="e">
        <f t="shared" si="144"/>
        <v>#REF!</v>
      </c>
      <c r="MOI22" s="139" t="e">
        <f t="shared" si="144"/>
        <v>#REF!</v>
      </c>
      <c r="MOJ22" s="139" t="e">
        <f t="shared" si="144"/>
        <v>#REF!</v>
      </c>
      <c r="MOK22" s="139" t="e">
        <f t="shared" si="144"/>
        <v>#REF!</v>
      </c>
      <c r="MOL22" s="139" t="e">
        <f t="shared" si="144"/>
        <v>#REF!</v>
      </c>
      <c r="MOM22" s="139" t="e">
        <f t="shared" si="144"/>
        <v>#REF!</v>
      </c>
      <c r="MON22" s="139" t="e">
        <f t="shared" si="144"/>
        <v>#REF!</v>
      </c>
      <c r="MOO22" s="139" t="e">
        <f t="shared" si="144"/>
        <v>#REF!</v>
      </c>
      <c r="MOP22" s="139" t="e">
        <f t="shared" si="144"/>
        <v>#REF!</v>
      </c>
      <c r="MOQ22" s="139" t="e">
        <f t="shared" si="144"/>
        <v>#REF!</v>
      </c>
      <c r="MOR22" s="139" t="e">
        <f t="shared" si="144"/>
        <v>#REF!</v>
      </c>
      <c r="MOS22" s="139" t="e">
        <f t="shared" si="144"/>
        <v>#REF!</v>
      </c>
      <c r="MOT22" s="139" t="e">
        <f t="shared" si="144"/>
        <v>#REF!</v>
      </c>
      <c r="MOU22" s="139" t="e">
        <f t="shared" si="144"/>
        <v>#REF!</v>
      </c>
      <c r="MOV22" s="139" t="e">
        <f t="shared" si="144"/>
        <v>#REF!</v>
      </c>
      <c r="MOW22" s="139" t="e">
        <f t="shared" si="144"/>
        <v>#REF!</v>
      </c>
      <c r="MOX22" s="139" t="e">
        <f t="shared" si="144"/>
        <v>#REF!</v>
      </c>
      <c r="MOY22" s="139" t="e">
        <f t="shared" si="144"/>
        <v>#REF!</v>
      </c>
      <c r="MOZ22" s="139" t="e">
        <f t="shared" si="144"/>
        <v>#REF!</v>
      </c>
      <c r="MPA22" s="139" t="e">
        <f t="shared" si="144"/>
        <v>#REF!</v>
      </c>
      <c r="MPB22" s="139" t="e">
        <f t="shared" si="144"/>
        <v>#REF!</v>
      </c>
      <c r="MPC22" s="139" t="e">
        <f t="shared" si="144"/>
        <v>#REF!</v>
      </c>
      <c r="MPD22" s="139" t="e">
        <f t="shared" si="144"/>
        <v>#REF!</v>
      </c>
      <c r="MPE22" s="139" t="e">
        <f t="shared" si="144"/>
        <v>#REF!</v>
      </c>
      <c r="MPF22" s="139" t="e">
        <f t="shared" si="144"/>
        <v>#REF!</v>
      </c>
      <c r="MPG22" s="139" t="e">
        <f t="shared" si="144"/>
        <v>#REF!</v>
      </c>
      <c r="MPH22" s="139" t="e">
        <f t="shared" si="144"/>
        <v>#REF!</v>
      </c>
      <c r="MPI22" s="139" t="e">
        <f t="shared" si="144"/>
        <v>#REF!</v>
      </c>
      <c r="MPJ22" s="139" t="e">
        <f t="shared" si="144"/>
        <v>#REF!</v>
      </c>
      <c r="MPK22" s="139" t="e">
        <f t="shared" si="144"/>
        <v>#REF!</v>
      </c>
      <c r="MPL22" s="139" t="e">
        <f t="shared" si="144"/>
        <v>#REF!</v>
      </c>
      <c r="MPM22" s="139" t="e">
        <f t="shared" si="144"/>
        <v>#REF!</v>
      </c>
      <c r="MPN22" s="139" t="e">
        <f t="shared" si="144"/>
        <v>#REF!</v>
      </c>
      <c r="MPO22" s="139" t="e">
        <f t="shared" si="144"/>
        <v>#REF!</v>
      </c>
      <c r="MPP22" s="139" t="e">
        <f t="shared" si="144"/>
        <v>#REF!</v>
      </c>
      <c r="MPQ22" s="139" t="e">
        <f t="shared" si="144"/>
        <v>#REF!</v>
      </c>
      <c r="MPR22" s="139" t="e">
        <f t="shared" si="144"/>
        <v>#REF!</v>
      </c>
      <c r="MPS22" s="139" t="e">
        <f t="shared" si="144"/>
        <v>#REF!</v>
      </c>
      <c r="MPT22" s="139" t="e">
        <f t="shared" si="144"/>
        <v>#REF!</v>
      </c>
      <c r="MPU22" s="139" t="e">
        <f t="shared" si="144"/>
        <v>#REF!</v>
      </c>
      <c r="MPV22" s="139" t="e">
        <f t="shared" si="144"/>
        <v>#REF!</v>
      </c>
      <c r="MPW22" s="139" t="e">
        <f t="shared" si="144"/>
        <v>#REF!</v>
      </c>
      <c r="MPX22" s="139" t="e">
        <f t="shared" si="144"/>
        <v>#REF!</v>
      </c>
      <c r="MPY22" s="139" t="e">
        <f t="shared" si="144"/>
        <v>#REF!</v>
      </c>
      <c r="MPZ22" s="139" t="e">
        <f t="shared" si="144"/>
        <v>#REF!</v>
      </c>
      <c r="MQA22" s="139" t="e">
        <f t="shared" si="144"/>
        <v>#REF!</v>
      </c>
      <c r="MQB22" s="139" t="e">
        <f t="shared" si="144"/>
        <v>#REF!</v>
      </c>
      <c r="MQC22" s="139" t="e">
        <f t="shared" si="144"/>
        <v>#REF!</v>
      </c>
      <c r="MQD22" s="139" t="e">
        <f t="shared" si="144"/>
        <v>#REF!</v>
      </c>
      <c r="MQE22" s="139" t="e">
        <f t="shared" si="144"/>
        <v>#REF!</v>
      </c>
      <c r="MQF22" s="139" t="e">
        <f t="shared" si="144"/>
        <v>#REF!</v>
      </c>
      <c r="MQG22" s="139" t="e">
        <f t="shared" ref="MQG22:MSR22" si="145">MQM22</f>
        <v>#REF!</v>
      </c>
      <c r="MQH22" s="139" t="e">
        <f t="shared" si="145"/>
        <v>#REF!</v>
      </c>
      <c r="MQI22" s="139" t="e">
        <f t="shared" si="145"/>
        <v>#REF!</v>
      </c>
      <c r="MQJ22" s="139" t="e">
        <f t="shared" si="145"/>
        <v>#REF!</v>
      </c>
      <c r="MQK22" s="139" t="e">
        <f t="shared" si="145"/>
        <v>#REF!</v>
      </c>
      <c r="MQL22" s="139" t="e">
        <f t="shared" si="145"/>
        <v>#REF!</v>
      </c>
      <c r="MQM22" s="139" t="e">
        <f t="shared" si="145"/>
        <v>#REF!</v>
      </c>
      <c r="MQN22" s="139" t="e">
        <f t="shared" si="145"/>
        <v>#REF!</v>
      </c>
      <c r="MQO22" s="139" t="e">
        <f t="shared" si="145"/>
        <v>#REF!</v>
      </c>
      <c r="MQP22" s="139" t="e">
        <f t="shared" si="145"/>
        <v>#REF!</v>
      </c>
      <c r="MQQ22" s="139" t="e">
        <f t="shared" si="145"/>
        <v>#REF!</v>
      </c>
      <c r="MQR22" s="139" t="e">
        <f t="shared" si="145"/>
        <v>#REF!</v>
      </c>
      <c r="MQS22" s="139" t="e">
        <f t="shared" si="145"/>
        <v>#REF!</v>
      </c>
      <c r="MQT22" s="139" t="e">
        <f t="shared" si="145"/>
        <v>#REF!</v>
      </c>
      <c r="MQU22" s="139" t="e">
        <f t="shared" si="145"/>
        <v>#REF!</v>
      </c>
      <c r="MQV22" s="139" t="e">
        <f t="shared" si="145"/>
        <v>#REF!</v>
      </c>
      <c r="MQW22" s="139" t="e">
        <f t="shared" si="145"/>
        <v>#REF!</v>
      </c>
      <c r="MQX22" s="139" t="e">
        <f t="shared" si="145"/>
        <v>#REF!</v>
      </c>
      <c r="MQY22" s="139" t="e">
        <f t="shared" si="145"/>
        <v>#REF!</v>
      </c>
      <c r="MQZ22" s="139" t="e">
        <f t="shared" si="145"/>
        <v>#REF!</v>
      </c>
      <c r="MRA22" s="139" t="e">
        <f t="shared" si="145"/>
        <v>#REF!</v>
      </c>
      <c r="MRB22" s="139" t="e">
        <f t="shared" si="145"/>
        <v>#REF!</v>
      </c>
      <c r="MRC22" s="139" t="e">
        <f t="shared" si="145"/>
        <v>#REF!</v>
      </c>
      <c r="MRD22" s="139" t="e">
        <f t="shared" si="145"/>
        <v>#REF!</v>
      </c>
      <c r="MRE22" s="139" t="e">
        <f t="shared" si="145"/>
        <v>#REF!</v>
      </c>
      <c r="MRF22" s="139" t="e">
        <f t="shared" si="145"/>
        <v>#REF!</v>
      </c>
      <c r="MRG22" s="139" t="e">
        <f t="shared" si="145"/>
        <v>#REF!</v>
      </c>
      <c r="MRH22" s="139" t="e">
        <f t="shared" si="145"/>
        <v>#REF!</v>
      </c>
      <c r="MRI22" s="139" t="e">
        <f t="shared" si="145"/>
        <v>#REF!</v>
      </c>
      <c r="MRJ22" s="139" t="e">
        <f t="shared" si="145"/>
        <v>#REF!</v>
      </c>
      <c r="MRK22" s="139" t="e">
        <f t="shared" si="145"/>
        <v>#REF!</v>
      </c>
      <c r="MRL22" s="139" t="e">
        <f t="shared" si="145"/>
        <v>#REF!</v>
      </c>
      <c r="MRM22" s="139" t="e">
        <f t="shared" si="145"/>
        <v>#REF!</v>
      </c>
      <c r="MRN22" s="139" t="e">
        <f t="shared" si="145"/>
        <v>#REF!</v>
      </c>
      <c r="MRO22" s="139" t="e">
        <f t="shared" si="145"/>
        <v>#REF!</v>
      </c>
      <c r="MRP22" s="139" t="e">
        <f t="shared" si="145"/>
        <v>#REF!</v>
      </c>
      <c r="MRQ22" s="139" t="e">
        <f t="shared" si="145"/>
        <v>#REF!</v>
      </c>
      <c r="MRR22" s="139" t="e">
        <f t="shared" si="145"/>
        <v>#REF!</v>
      </c>
      <c r="MRS22" s="139" t="e">
        <f t="shared" si="145"/>
        <v>#REF!</v>
      </c>
      <c r="MRT22" s="139" t="e">
        <f t="shared" si="145"/>
        <v>#REF!</v>
      </c>
      <c r="MRU22" s="139" t="e">
        <f t="shared" si="145"/>
        <v>#REF!</v>
      </c>
      <c r="MRV22" s="139" t="e">
        <f t="shared" si="145"/>
        <v>#REF!</v>
      </c>
      <c r="MRW22" s="139" t="e">
        <f t="shared" si="145"/>
        <v>#REF!</v>
      </c>
      <c r="MRX22" s="139" t="e">
        <f t="shared" si="145"/>
        <v>#REF!</v>
      </c>
      <c r="MRY22" s="139" t="e">
        <f t="shared" si="145"/>
        <v>#REF!</v>
      </c>
      <c r="MRZ22" s="139" t="e">
        <f t="shared" si="145"/>
        <v>#REF!</v>
      </c>
      <c r="MSA22" s="139" t="e">
        <f t="shared" si="145"/>
        <v>#REF!</v>
      </c>
      <c r="MSB22" s="139" t="e">
        <f t="shared" si="145"/>
        <v>#REF!</v>
      </c>
      <c r="MSC22" s="139" t="e">
        <f t="shared" si="145"/>
        <v>#REF!</v>
      </c>
      <c r="MSD22" s="139" t="e">
        <f t="shared" si="145"/>
        <v>#REF!</v>
      </c>
      <c r="MSE22" s="139" t="e">
        <f t="shared" si="145"/>
        <v>#REF!</v>
      </c>
      <c r="MSF22" s="139" t="e">
        <f t="shared" si="145"/>
        <v>#REF!</v>
      </c>
      <c r="MSG22" s="139" t="e">
        <f t="shared" si="145"/>
        <v>#REF!</v>
      </c>
      <c r="MSH22" s="139" t="e">
        <f t="shared" si="145"/>
        <v>#REF!</v>
      </c>
      <c r="MSI22" s="139" t="e">
        <f t="shared" si="145"/>
        <v>#REF!</v>
      </c>
      <c r="MSJ22" s="139" t="e">
        <f t="shared" si="145"/>
        <v>#REF!</v>
      </c>
      <c r="MSK22" s="139" t="e">
        <f t="shared" si="145"/>
        <v>#REF!</v>
      </c>
      <c r="MSL22" s="139" t="e">
        <f t="shared" si="145"/>
        <v>#REF!</v>
      </c>
      <c r="MSM22" s="139" t="e">
        <f t="shared" si="145"/>
        <v>#REF!</v>
      </c>
      <c r="MSN22" s="139" t="e">
        <f t="shared" si="145"/>
        <v>#REF!</v>
      </c>
      <c r="MSO22" s="139" t="e">
        <f t="shared" si="145"/>
        <v>#REF!</v>
      </c>
      <c r="MSP22" s="139" t="e">
        <f t="shared" si="145"/>
        <v>#REF!</v>
      </c>
      <c r="MSQ22" s="139" t="e">
        <f t="shared" si="145"/>
        <v>#REF!</v>
      </c>
      <c r="MSR22" s="139" t="e">
        <f t="shared" si="145"/>
        <v>#REF!</v>
      </c>
      <c r="MSS22" s="139" t="e">
        <f t="shared" ref="MSS22:MVD22" si="146">MSY22</f>
        <v>#REF!</v>
      </c>
      <c r="MST22" s="139" t="e">
        <f t="shared" si="146"/>
        <v>#REF!</v>
      </c>
      <c r="MSU22" s="139" t="e">
        <f t="shared" si="146"/>
        <v>#REF!</v>
      </c>
      <c r="MSV22" s="139" t="e">
        <f t="shared" si="146"/>
        <v>#REF!</v>
      </c>
      <c r="MSW22" s="139" t="e">
        <f t="shared" si="146"/>
        <v>#REF!</v>
      </c>
      <c r="MSX22" s="139" t="e">
        <f t="shared" si="146"/>
        <v>#REF!</v>
      </c>
      <c r="MSY22" s="139" t="e">
        <f t="shared" si="146"/>
        <v>#REF!</v>
      </c>
      <c r="MSZ22" s="139" t="e">
        <f t="shared" si="146"/>
        <v>#REF!</v>
      </c>
      <c r="MTA22" s="139" t="e">
        <f t="shared" si="146"/>
        <v>#REF!</v>
      </c>
      <c r="MTB22" s="139" t="e">
        <f t="shared" si="146"/>
        <v>#REF!</v>
      </c>
      <c r="MTC22" s="139" t="e">
        <f t="shared" si="146"/>
        <v>#REF!</v>
      </c>
      <c r="MTD22" s="139" t="e">
        <f t="shared" si="146"/>
        <v>#REF!</v>
      </c>
      <c r="MTE22" s="139" t="e">
        <f t="shared" si="146"/>
        <v>#REF!</v>
      </c>
      <c r="MTF22" s="139" t="e">
        <f t="shared" si="146"/>
        <v>#REF!</v>
      </c>
      <c r="MTG22" s="139" t="e">
        <f t="shared" si="146"/>
        <v>#REF!</v>
      </c>
      <c r="MTH22" s="139" t="e">
        <f t="shared" si="146"/>
        <v>#REF!</v>
      </c>
      <c r="MTI22" s="139" t="e">
        <f t="shared" si="146"/>
        <v>#REF!</v>
      </c>
      <c r="MTJ22" s="139" t="e">
        <f t="shared" si="146"/>
        <v>#REF!</v>
      </c>
      <c r="MTK22" s="139" t="e">
        <f t="shared" si="146"/>
        <v>#REF!</v>
      </c>
      <c r="MTL22" s="139" t="e">
        <f t="shared" si="146"/>
        <v>#REF!</v>
      </c>
      <c r="MTM22" s="139" t="e">
        <f t="shared" si="146"/>
        <v>#REF!</v>
      </c>
      <c r="MTN22" s="139" t="e">
        <f t="shared" si="146"/>
        <v>#REF!</v>
      </c>
      <c r="MTO22" s="139" t="e">
        <f t="shared" si="146"/>
        <v>#REF!</v>
      </c>
      <c r="MTP22" s="139" t="e">
        <f t="shared" si="146"/>
        <v>#REF!</v>
      </c>
      <c r="MTQ22" s="139" t="e">
        <f t="shared" si="146"/>
        <v>#REF!</v>
      </c>
      <c r="MTR22" s="139" t="e">
        <f t="shared" si="146"/>
        <v>#REF!</v>
      </c>
      <c r="MTS22" s="139" t="e">
        <f t="shared" si="146"/>
        <v>#REF!</v>
      </c>
      <c r="MTT22" s="139" t="e">
        <f t="shared" si="146"/>
        <v>#REF!</v>
      </c>
      <c r="MTU22" s="139" t="e">
        <f t="shared" si="146"/>
        <v>#REF!</v>
      </c>
      <c r="MTV22" s="139" t="e">
        <f t="shared" si="146"/>
        <v>#REF!</v>
      </c>
      <c r="MTW22" s="139" t="e">
        <f t="shared" si="146"/>
        <v>#REF!</v>
      </c>
      <c r="MTX22" s="139" t="e">
        <f t="shared" si="146"/>
        <v>#REF!</v>
      </c>
      <c r="MTY22" s="139" t="e">
        <f t="shared" si="146"/>
        <v>#REF!</v>
      </c>
      <c r="MTZ22" s="139" t="e">
        <f t="shared" si="146"/>
        <v>#REF!</v>
      </c>
      <c r="MUA22" s="139" t="e">
        <f t="shared" si="146"/>
        <v>#REF!</v>
      </c>
      <c r="MUB22" s="139" t="e">
        <f t="shared" si="146"/>
        <v>#REF!</v>
      </c>
      <c r="MUC22" s="139" t="e">
        <f t="shared" si="146"/>
        <v>#REF!</v>
      </c>
      <c r="MUD22" s="139" t="e">
        <f t="shared" si="146"/>
        <v>#REF!</v>
      </c>
      <c r="MUE22" s="139" t="e">
        <f t="shared" si="146"/>
        <v>#REF!</v>
      </c>
      <c r="MUF22" s="139" t="e">
        <f t="shared" si="146"/>
        <v>#REF!</v>
      </c>
      <c r="MUG22" s="139" t="e">
        <f t="shared" si="146"/>
        <v>#REF!</v>
      </c>
      <c r="MUH22" s="139" t="e">
        <f t="shared" si="146"/>
        <v>#REF!</v>
      </c>
      <c r="MUI22" s="139" t="e">
        <f t="shared" si="146"/>
        <v>#REF!</v>
      </c>
      <c r="MUJ22" s="139" t="e">
        <f t="shared" si="146"/>
        <v>#REF!</v>
      </c>
      <c r="MUK22" s="139" t="e">
        <f t="shared" si="146"/>
        <v>#REF!</v>
      </c>
      <c r="MUL22" s="139" t="e">
        <f t="shared" si="146"/>
        <v>#REF!</v>
      </c>
      <c r="MUM22" s="139" t="e">
        <f t="shared" si="146"/>
        <v>#REF!</v>
      </c>
      <c r="MUN22" s="139" t="e">
        <f t="shared" si="146"/>
        <v>#REF!</v>
      </c>
      <c r="MUO22" s="139" t="e">
        <f t="shared" si="146"/>
        <v>#REF!</v>
      </c>
      <c r="MUP22" s="139" t="e">
        <f t="shared" si="146"/>
        <v>#REF!</v>
      </c>
      <c r="MUQ22" s="139" t="e">
        <f t="shared" si="146"/>
        <v>#REF!</v>
      </c>
      <c r="MUR22" s="139" t="e">
        <f t="shared" si="146"/>
        <v>#REF!</v>
      </c>
      <c r="MUS22" s="139" t="e">
        <f t="shared" si="146"/>
        <v>#REF!</v>
      </c>
      <c r="MUT22" s="139" t="e">
        <f t="shared" si="146"/>
        <v>#REF!</v>
      </c>
      <c r="MUU22" s="139" t="e">
        <f t="shared" si="146"/>
        <v>#REF!</v>
      </c>
      <c r="MUV22" s="139" t="e">
        <f t="shared" si="146"/>
        <v>#REF!</v>
      </c>
      <c r="MUW22" s="139" t="e">
        <f t="shared" si="146"/>
        <v>#REF!</v>
      </c>
      <c r="MUX22" s="139" t="e">
        <f t="shared" si="146"/>
        <v>#REF!</v>
      </c>
      <c r="MUY22" s="139" t="e">
        <f t="shared" si="146"/>
        <v>#REF!</v>
      </c>
      <c r="MUZ22" s="139" t="e">
        <f t="shared" si="146"/>
        <v>#REF!</v>
      </c>
      <c r="MVA22" s="139" t="e">
        <f t="shared" si="146"/>
        <v>#REF!</v>
      </c>
      <c r="MVB22" s="139" t="e">
        <f t="shared" si="146"/>
        <v>#REF!</v>
      </c>
      <c r="MVC22" s="139" t="e">
        <f t="shared" si="146"/>
        <v>#REF!</v>
      </c>
      <c r="MVD22" s="139" t="e">
        <f t="shared" si="146"/>
        <v>#REF!</v>
      </c>
      <c r="MVE22" s="139" t="e">
        <f t="shared" ref="MVE22:MXP22" si="147">MVK22</f>
        <v>#REF!</v>
      </c>
      <c r="MVF22" s="139" t="e">
        <f t="shared" si="147"/>
        <v>#REF!</v>
      </c>
      <c r="MVG22" s="139" t="e">
        <f t="shared" si="147"/>
        <v>#REF!</v>
      </c>
      <c r="MVH22" s="139" t="e">
        <f t="shared" si="147"/>
        <v>#REF!</v>
      </c>
      <c r="MVI22" s="139" t="e">
        <f t="shared" si="147"/>
        <v>#REF!</v>
      </c>
      <c r="MVJ22" s="139" t="e">
        <f t="shared" si="147"/>
        <v>#REF!</v>
      </c>
      <c r="MVK22" s="139" t="e">
        <f t="shared" si="147"/>
        <v>#REF!</v>
      </c>
      <c r="MVL22" s="139" t="e">
        <f t="shared" si="147"/>
        <v>#REF!</v>
      </c>
      <c r="MVM22" s="139" t="e">
        <f t="shared" si="147"/>
        <v>#REF!</v>
      </c>
      <c r="MVN22" s="139" t="e">
        <f t="shared" si="147"/>
        <v>#REF!</v>
      </c>
      <c r="MVO22" s="139" t="e">
        <f t="shared" si="147"/>
        <v>#REF!</v>
      </c>
      <c r="MVP22" s="139" t="e">
        <f t="shared" si="147"/>
        <v>#REF!</v>
      </c>
      <c r="MVQ22" s="139" t="e">
        <f t="shared" si="147"/>
        <v>#REF!</v>
      </c>
      <c r="MVR22" s="139" t="e">
        <f t="shared" si="147"/>
        <v>#REF!</v>
      </c>
      <c r="MVS22" s="139" t="e">
        <f t="shared" si="147"/>
        <v>#REF!</v>
      </c>
      <c r="MVT22" s="139" t="e">
        <f t="shared" si="147"/>
        <v>#REF!</v>
      </c>
      <c r="MVU22" s="139" t="e">
        <f t="shared" si="147"/>
        <v>#REF!</v>
      </c>
      <c r="MVV22" s="139" t="e">
        <f t="shared" si="147"/>
        <v>#REF!</v>
      </c>
      <c r="MVW22" s="139" t="e">
        <f t="shared" si="147"/>
        <v>#REF!</v>
      </c>
      <c r="MVX22" s="139" t="e">
        <f t="shared" si="147"/>
        <v>#REF!</v>
      </c>
      <c r="MVY22" s="139" t="e">
        <f t="shared" si="147"/>
        <v>#REF!</v>
      </c>
      <c r="MVZ22" s="139" t="e">
        <f t="shared" si="147"/>
        <v>#REF!</v>
      </c>
      <c r="MWA22" s="139" t="e">
        <f t="shared" si="147"/>
        <v>#REF!</v>
      </c>
      <c r="MWB22" s="139" t="e">
        <f t="shared" si="147"/>
        <v>#REF!</v>
      </c>
      <c r="MWC22" s="139" t="e">
        <f t="shared" si="147"/>
        <v>#REF!</v>
      </c>
      <c r="MWD22" s="139" t="e">
        <f t="shared" si="147"/>
        <v>#REF!</v>
      </c>
      <c r="MWE22" s="139" t="e">
        <f t="shared" si="147"/>
        <v>#REF!</v>
      </c>
      <c r="MWF22" s="139" t="e">
        <f t="shared" si="147"/>
        <v>#REF!</v>
      </c>
      <c r="MWG22" s="139" t="e">
        <f t="shared" si="147"/>
        <v>#REF!</v>
      </c>
      <c r="MWH22" s="139" t="e">
        <f t="shared" si="147"/>
        <v>#REF!</v>
      </c>
      <c r="MWI22" s="139" t="e">
        <f t="shared" si="147"/>
        <v>#REF!</v>
      </c>
      <c r="MWJ22" s="139" t="e">
        <f t="shared" si="147"/>
        <v>#REF!</v>
      </c>
      <c r="MWK22" s="139" t="e">
        <f t="shared" si="147"/>
        <v>#REF!</v>
      </c>
      <c r="MWL22" s="139" t="e">
        <f t="shared" si="147"/>
        <v>#REF!</v>
      </c>
      <c r="MWM22" s="139" t="e">
        <f t="shared" si="147"/>
        <v>#REF!</v>
      </c>
      <c r="MWN22" s="139" t="e">
        <f t="shared" si="147"/>
        <v>#REF!</v>
      </c>
      <c r="MWO22" s="139" t="e">
        <f t="shared" si="147"/>
        <v>#REF!</v>
      </c>
      <c r="MWP22" s="139" t="e">
        <f t="shared" si="147"/>
        <v>#REF!</v>
      </c>
      <c r="MWQ22" s="139" t="e">
        <f t="shared" si="147"/>
        <v>#REF!</v>
      </c>
      <c r="MWR22" s="139" t="e">
        <f t="shared" si="147"/>
        <v>#REF!</v>
      </c>
      <c r="MWS22" s="139" t="e">
        <f t="shared" si="147"/>
        <v>#REF!</v>
      </c>
      <c r="MWT22" s="139" t="e">
        <f t="shared" si="147"/>
        <v>#REF!</v>
      </c>
      <c r="MWU22" s="139" t="e">
        <f t="shared" si="147"/>
        <v>#REF!</v>
      </c>
      <c r="MWV22" s="139" t="e">
        <f t="shared" si="147"/>
        <v>#REF!</v>
      </c>
      <c r="MWW22" s="139" t="e">
        <f t="shared" si="147"/>
        <v>#REF!</v>
      </c>
      <c r="MWX22" s="139" t="e">
        <f t="shared" si="147"/>
        <v>#REF!</v>
      </c>
      <c r="MWY22" s="139" t="e">
        <f t="shared" si="147"/>
        <v>#REF!</v>
      </c>
      <c r="MWZ22" s="139" t="e">
        <f t="shared" si="147"/>
        <v>#REF!</v>
      </c>
      <c r="MXA22" s="139" t="e">
        <f t="shared" si="147"/>
        <v>#REF!</v>
      </c>
      <c r="MXB22" s="139" t="e">
        <f t="shared" si="147"/>
        <v>#REF!</v>
      </c>
      <c r="MXC22" s="139" t="e">
        <f t="shared" si="147"/>
        <v>#REF!</v>
      </c>
      <c r="MXD22" s="139" t="e">
        <f t="shared" si="147"/>
        <v>#REF!</v>
      </c>
      <c r="MXE22" s="139" t="e">
        <f t="shared" si="147"/>
        <v>#REF!</v>
      </c>
      <c r="MXF22" s="139" t="e">
        <f t="shared" si="147"/>
        <v>#REF!</v>
      </c>
      <c r="MXG22" s="139" t="e">
        <f t="shared" si="147"/>
        <v>#REF!</v>
      </c>
      <c r="MXH22" s="139" t="e">
        <f t="shared" si="147"/>
        <v>#REF!</v>
      </c>
      <c r="MXI22" s="139" t="e">
        <f t="shared" si="147"/>
        <v>#REF!</v>
      </c>
      <c r="MXJ22" s="139" t="e">
        <f t="shared" si="147"/>
        <v>#REF!</v>
      </c>
      <c r="MXK22" s="139" t="e">
        <f t="shared" si="147"/>
        <v>#REF!</v>
      </c>
      <c r="MXL22" s="139" t="e">
        <f t="shared" si="147"/>
        <v>#REF!</v>
      </c>
      <c r="MXM22" s="139" t="e">
        <f t="shared" si="147"/>
        <v>#REF!</v>
      </c>
      <c r="MXN22" s="139" t="e">
        <f t="shared" si="147"/>
        <v>#REF!</v>
      </c>
      <c r="MXO22" s="139" t="e">
        <f t="shared" si="147"/>
        <v>#REF!</v>
      </c>
      <c r="MXP22" s="139" t="e">
        <f t="shared" si="147"/>
        <v>#REF!</v>
      </c>
      <c r="MXQ22" s="139" t="e">
        <f t="shared" ref="MXQ22:NAB22" si="148">MXW22</f>
        <v>#REF!</v>
      </c>
      <c r="MXR22" s="139" t="e">
        <f t="shared" si="148"/>
        <v>#REF!</v>
      </c>
      <c r="MXS22" s="139" t="e">
        <f t="shared" si="148"/>
        <v>#REF!</v>
      </c>
      <c r="MXT22" s="139" t="e">
        <f t="shared" si="148"/>
        <v>#REF!</v>
      </c>
      <c r="MXU22" s="139" t="e">
        <f t="shared" si="148"/>
        <v>#REF!</v>
      </c>
      <c r="MXV22" s="139" t="e">
        <f t="shared" si="148"/>
        <v>#REF!</v>
      </c>
      <c r="MXW22" s="139" t="e">
        <f t="shared" si="148"/>
        <v>#REF!</v>
      </c>
      <c r="MXX22" s="139" t="e">
        <f t="shared" si="148"/>
        <v>#REF!</v>
      </c>
      <c r="MXY22" s="139" t="e">
        <f t="shared" si="148"/>
        <v>#REF!</v>
      </c>
      <c r="MXZ22" s="139" t="e">
        <f t="shared" si="148"/>
        <v>#REF!</v>
      </c>
      <c r="MYA22" s="139" t="e">
        <f t="shared" si="148"/>
        <v>#REF!</v>
      </c>
      <c r="MYB22" s="139" t="e">
        <f t="shared" si="148"/>
        <v>#REF!</v>
      </c>
      <c r="MYC22" s="139" t="e">
        <f t="shared" si="148"/>
        <v>#REF!</v>
      </c>
      <c r="MYD22" s="139" t="e">
        <f t="shared" si="148"/>
        <v>#REF!</v>
      </c>
      <c r="MYE22" s="139" t="e">
        <f t="shared" si="148"/>
        <v>#REF!</v>
      </c>
      <c r="MYF22" s="139" t="e">
        <f t="shared" si="148"/>
        <v>#REF!</v>
      </c>
      <c r="MYG22" s="139" t="e">
        <f t="shared" si="148"/>
        <v>#REF!</v>
      </c>
      <c r="MYH22" s="139" t="e">
        <f t="shared" si="148"/>
        <v>#REF!</v>
      </c>
      <c r="MYI22" s="139" t="e">
        <f t="shared" si="148"/>
        <v>#REF!</v>
      </c>
      <c r="MYJ22" s="139" t="e">
        <f t="shared" si="148"/>
        <v>#REF!</v>
      </c>
      <c r="MYK22" s="139" t="e">
        <f t="shared" si="148"/>
        <v>#REF!</v>
      </c>
      <c r="MYL22" s="139" t="e">
        <f t="shared" si="148"/>
        <v>#REF!</v>
      </c>
      <c r="MYM22" s="139" t="e">
        <f t="shared" si="148"/>
        <v>#REF!</v>
      </c>
      <c r="MYN22" s="139" t="e">
        <f t="shared" si="148"/>
        <v>#REF!</v>
      </c>
      <c r="MYO22" s="139" t="e">
        <f t="shared" si="148"/>
        <v>#REF!</v>
      </c>
      <c r="MYP22" s="139" t="e">
        <f t="shared" si="148"/>
        <v>#REF!</v>
      </c>
      <c r="MYQ22" s="139" t="e">
        <f t="shared" si="148"/>
        <v>#REF!</v>
      </c>
      <c r="MYR22" s="139" t="e">
        <f t="shared" si="148"/>
        <v>#REF!</v>
      </c>
      <c r="MYS22" s="139" t="e">
        <f t="shared" si="148"/>
        <v>#REF!</v>
      </c>
      <c r="MYT22" s="139" t="e">
        <f t="shared" si="148"/>
        <v>#REF!</v>
      </c>
      <c r="MYU22" s="139" t="e">
        <f t="shared" si="148"/>
        <v>#REF!</v>
      </c>
      <c r="MYV22" s="139" t="e">
        <f t="shared" si="148"/>
        <v>#REF!</v>
      </c>
      <c r="MYW22" s="139" t="e">
        <f t="shared" si="148"/>
        <v>#REF!</v>
      </c>
      <c r="MYX22" s="139" t="e">
        <f t="shared" si="148"/>
        <v>#REF!</v>
      </c>
      <c r="MYY22" s="139" t="e">
        <f t="shared" si="148"/>
        <v>#REF!</v>
      </c>
      <c r="MYZ22" s="139" t="e">
        <f t="shared" si="148"/>
        <v>#REF!</v>
      </c>
      <c r="MZA22" s="139" t="e">
        <f t="shared" si="148"/>
        <v>#REF!</v>
      </c>
      <c r="MZB22" s="139" t="e">
        <f t="shared" si="148"/>
        <v>#REF!</v>
      </c>
      <c r="MZC22" s="139" t="e">
        <f t="shared" si="148"/>
        <v>#REF!</v>
      </c>
      <c r="MZD22" s="139" t="e">
        <f t="shared" si="148"/>
        <v>#REF!</v>
      </c>
      <c r="MZE22" s="139" t="e">
        <f t="shared" si="148"/>
        <v>#REF!</v>
      </c>
      <c r="MZF22" s="139" t="e">
        <f t="shared" si="148"/>
        <v>#REF!</v>
      </c>
      <c r="MZG22" s="139" t="e">
        <f t="shared" si="148"/>
        <v>#REF!</v>
      </c>
      <c r="MZH22" s="139" t="e">
        <f t="shared" si="148"/>
        <v>#REF!</v>
      </c>
      <c r="MZI22" s="139" t="e">
        <f t="shared" si="148"/>
        <v>#REF!</v>
      </c>
      <c r="MZJ22" s="139" t="e">
        <f t="shared" si="148"/>
        <v>#REF!</v>
      </c>
      <c r="MZK22" s="139" t="e">
        <f t="shared" si="148"/>
        <v>#REF!</v>
      </c>
      <c r="MZL22" s="139" t="e">
        <f t="shared" si="148"/>
        <v>#REF!</v>
      </c>
      <c r="MZM22" s="139" t="e">
        <f t="shared" si="148"/>
        <v>#REF!</v>
      </c>
      <c r="MZN22" s="139" t="e">
        <f t="shared" si="148"/>
        <v>#REF!</v>
      </c>
      <c r="MZO22" s="139" t="e">
        <f t="shared" si="148"/>
        <v>#REF!</v>
      </c>
      <c r="MZP22" s="139" t="e">
        <f t="shared" si="148"/>
        <v>#REF!</v>
      </c>
      <c r="MZQ22" s="139" t="e">
        <f t="shared" si="148"/>
        <v>#REF!</v>
      </c>
      <c r="MZR22" s="139" t="e">
        <f t="shared" si="148"/>
        <v>#REF!</v>
      </c>
      <c r="MZS22" s="139" t="e">
        <f t="shared" si="148"/>
        <v>#REF!</v>
      </c>
      <c r="MZT22" s="139" t="e">
        <f t="shared" si="148"/>
        <v>#REF!</v>
      </c>
      <c r="MZU22" s="139" t="e">
        <f t="shared" si="148"/>
        <v>#REF!</v>
      </c>
      <c r="MZV22" s="139" t="e">
        <f t="shared" si="148"/>
        <v>#REF!</v>
      </c>
      <c r="MZW22" s="139" t="e">
        <f t="shared" si="148"/>
        <v>#REF!</v>
      </c>
      <c r="MZX22" s="139" t="e">
        <f t="shared" si="148"/>
        <v>#REF!</v>
      </c>
      <c r="MZY22" s="139" t="e">
        <f t="shared" si="148"/>
        <v>#REF!</v>
      </c>
      <c r="MZZ22" s="139" t="e">
        <f t="shared" si="148"/>
        <v>#REF!</v>
      </c>
      <c r="NAA22" s="139" t="e">
        <f t="shared" si="148"/>
        <v>#REF!</v>
      </c>
      <c r="NAB22" s="139" t="e">
        <f t="shared" si="148"/>
        <v>#REF!</v>
      </c>
      <c r="NAC22" s="139" t="e">
        <f t="shared" ref="NAC22:NCN22" si="149">NAI22</f>
        <v>#REF!</v>
      </c>
      <c r="NAD22" s="139" t="e">
        <f t="shared" si="149"/>
        <v>#REF!</v>
      </c>
      <c r="NAE22" s="139" t="e">
        <f t="shared" si="149"/>
        <v>#REF!</v>
      </c>
      <c r="NAF22" s="139" t="e">
        <f t="shared" si="149"/>
        <v>#REF!</v>
      </c>
      <c r="NAG22" s="139" t="e">
        <f t="shared" si="149"/>
        <v>#REF!</v>
      </c>
      <c r="NAH22" s="139" t="e">
        <f t="shared" si="149"/>
        <v>#REF!</v>
      </c>
      <c r="NAI22" s="139" t="e">
        <f t="shared" si="149"/>
        <v>#REF!</v>
      </c>
      <c r="NAJ22" s="139" t="e">
        <f t="shared" si="149"/>
        <v>#REF!</v>
      </c>
      <c r="NAK22" s="139" t="e">
        <f t="shared" si="149"/>
        <v>#REF!</v>
      </c>
      <c r="NAL22" s="139" t="e">
        <f t="shared" si="149"/>
        <v>#REF!</v>
      </c>
      <c r="NAM22" s="139" t="e">
        <f t="shared" si="149"/>
        <v>#REF!</v>
      </c>
      <c r="NAN22" s="139" t="e">
        <f t="shared" si="149"/>
        <v>#REF!</v>
      </c>
      <c r="NAO22" s="139" t="e">
        <f t="shared" si="149"/>
        <v>#REF!</v>
      </c>
      <c r="NAP22" s="139" t="e">
        <f t="shared" si="149"/>
        <v>#REF!</v>
      </c>
      <c r="NAQ22" s="139" t="e">
        <f t="shared" si="149"/>
        <v>#REF!</v>
      </c>
      <c r="NAR22" s="139" t="e">
        <f t="shared" si="149"/>
        <v>#REF!</v>
      </c>
      <c r="NAS22" s="139" t="e">
        <f t="shared" si="149"/>
        <v>#REF!</v>
      </c>
      <c r="NAT22" s="139" t="e">
        <f t="shared" si="149"/>
        <v>#REF!</v>
      </c>
      <c r="NAU22" s="139" t="e">
        <f t="shared" si="149"/>
        <v>#REF!</v>
      </c>
      <c r="NAV22" s="139" t="e">
        <f t="shared" si="149"/>
        <v>#REF!</v>
      </c>
      <c r="NAW22" s="139" t="e">
        <f t="shared" si="149"/>
        <v>#REF!</v>
      </c>
      <c r="NAX22" s="139" t="e">
        <f t="shared" si="149"/>
        <v>#REF!</v>
      </c>
      <c r="NAY22" s="139" t="e">
        <f t="shared" si="149"/>
        <v>#REF!</v>
      </c>
      <c r="NAZ22" s="139" t="e">
        <f t="shared" si="149"/>
        <v>#REF!</v>
      </c>
      <c r="NBA22" s="139" t="e">
        <f t="shared" si="149"/>
        <v>#REF!</v>
      </c>
      <c r="NBB22" s="139" t="e">
        <f t="shared" si="149"/>
        <v>#REF!</v>
      </c>
      <c r="NBC22" s="139" t="e">
        <f t="shared" si="149"/>
        <v>#REF!</v>
      </c>
      <c r="NBD22" s="139" t="e">
        <f t="shared" si="149"/>
        <v>#REF!</v>
      </c>
      <c r="NBE22" s="139" t="e">
        <f t="shared" si="149"/>
        <v>#REF!</v>
      </c>
      <c r="NBF22" s="139" t="e">
        <f t="shared" si="149"/>
        <v>#REF!</v>
      </c>
      <c r="NBG22" s="139" t="e">
        <f t="shared" si="149"/>
        <v>#REF!</v>
      </c>
      <c r="NBH22" s="139" t="e">
        <f t="shared" si="149"/>
        <v>#REF!</v>
      </c>
      <c r="NBI22" s="139" t="e">
        <f t="shared" si="149"/>
        <v>#REF!</v>
      </c>
      <c r="NBJ22" s="139" t="e">
        <f t="shared" si="149"/>
        <v>#REF!</v>
      </c>
      <c r="NBK22" s="139" t="e">
        <f t="shared" si="149"/>
        <v>#REF!</v>
      </c>
      <c r="NBL22" s="139" t="e">
        <f t="shared" si="149"/>
        <v>#REF!</v>
      </c>
      <c r="NBM22" s="139" t="e">
        <f t="shared" si="149"/>
        <v>#REF!</v>
      </c>
      <c r="NBN22" s="139" t="e">
        <f t="shared" si="149"/>
        <v>#REF!</v>
      </c>
      <c r="NBO22" s="139" t="e">
        <f t="shared" si="149"/>
        <v>#REF!</v>
      </c>
      <c r="NBP22" s="139" t="e">
        <f t="shared" si="149"/>
        <v>#REF!</v>
      </c>
      <c r="NBQ22" s="139" t="e">
        <f t="shared" si="149"/>
        <v>#REF!</v>
      </c>
      <c r="NBR22" s="139" t="e">
        <f t="shared" si="149"/>
        <v>#REF!</v>
      </c>
      <c r="NBS22" s="139" t="e">
        <f t="shared" si="149"/>
        <v>#REF!</v>
      </c>
      <c r="NBT22" s="139" t="e">
        <f t="shared" si="149"/>
        <v>#REF!</v>
      </c>
      <c r="NBU22" s="139" t="e">
        <f t="shared" si="149"/>
        <v>#REF!</v>
      </c>
      <c r="NBV22" s="139" t="e">
        <f t="shared" si="149"/>
        <v>#REF!</v>
      </c>
      <c r="NBW22" s="139" t="e">
        <f t="shared" si="149"/>
        <v>#REF!</v>
      </c>
      <c r="NBX22" s="139" t="e">
        <f t="shared" si="149"/>
        <v>#REF!</v>
      </c>
      <c r="NBY22" s="139" t="e">
        <f t="shared" si="149"/>
        <v>#REF!</v>
      </c>
      <c r="NBZ22" s="139" t="e">
        <f t="shared" si="149"/>
        <v>#REF!</v>
      </c>
      <c r="NCA22" s="139" t="e">
        <f t="shared" si="149"/>
        <v>#REF!</v>
      </c>
      <c r="NCB22" s="139" t="e">
        <f t="shared" si="149"/>
        <v>#REF!</v>
      </c>
      <c r="NCC22" s="139" t="e">
        <f t="shared" si="149"/>
        <v>#REF!</v>
      </c>
      <c r="NCD22" s="139" t="e">
        <f t="shared" si="149"/>
        <v>#REF!</v>
      </c>
      <c r="NCE22" s="139" t="e">
        <f t="shared" si="149"/>
        <v>#REF!</v>
      </c>
      <c r="NCF22" s="139" t="e">
        <f t="shared" si="149"/>
        <v>#REF!</v>
      </c>
      <c r="NCG22" s="139" t="e">
        <f t="shared" si="149"/>
        <v>#REF!</v>
      </c>
      <c r="NCH22" s="139" t="e">
        <f t="shared" si="149"/>
        <v>#REF!</v>
      </c>
      <c r="NCI22" s="139" t="e">
        <f t="shared" si="149"/>
        <v>#REF!</v>
      </c>
      <c r="NCJ22" s="139" t="e">
        <f t="shared" si="149"/>
        <v>#REF!</v>
      </c>
      <c r="NCK22" s="139" t="e">
        <f t="shared" si="149"/>
        <v>#REF!</v>
      </c>
      <c r="NCL22" s="139" t="e">
        <f t="shared" si="149"/>
        <v>#REF!</v>
      </c>
      <c r="NCM22" s="139" t="e">
        <f t="shared" si="149"/>
        <v>#REF!</v>
      </c>
      <c r="NCN22" s="139" t="e">
        <f t="shared" si="149"/>
        <v>#REF!</v>
      </c>
      <c r="NCO22" s="139" t="e">
        <f t="shared" ref="NCO22:NEZ22" si="150">NCU22</f>
        <v>#REF!</v>
      </c>
      <c r="NCP22" s="139" t="e">
        <f t="shared" si="150"/>
        <v>#REF!</v>
      </c>
      <c r="NCQ22" s="139" t="e">
        <f t="shared" si="150"/>
        <v>#REF!</v>
      </c>
      <c r="NCR22" s="139" t="e">
        <f t="shared" si="150"/>
        <v>#REF!</v>
      </c>
      <c r="NCS22" s="139" t="e">
        <f t="shared" si="150"/>
        <v>#REF!</v>
      </c>
      <c r="NCT22" s="139" t="e">
        <f t="shared" si="150"/>
        <v>#REF!</v>
      </c>
      <c r="NCU22" s="139" t="e">
        <f t="shared" si="150"/>
        <v>#REF!</v>
      </c>
      <c r="NCV22" s="139" t="e">
        <f t="shared" si="150"/>
        <v>#REF!</v>
      </c>
      <c r="NCW22" s="139" t="e">
        <f t="shared" si="150"/>
        <v>#REF!</v>
      </c>
      <c r="NCX22" s="139" t="e">
        <f t="shared" si="150"/>
        <v>#REF!</v>
      </c>
      <c r="NCY22" s="139" t="e">
        <f t="shared" si="150"/>
        <v>#REF!</v>
      </c>
      <c r="NCZ22" s="139" t="e">
        <f t="shared" si="150"/>
        <v>#REF!</v>
      </c>
      <c r="NDA22" s="139" t="e">
        <f t="shared" si="150"/>
        <v>#REF!</v>
      </c>
      <c r="NDB22" s="139" t="e">
        <f t="shared" si="150"/>
        <v>#REF!</v>
      </c>
      <c r="NDC22" s="139" t="e">
        <f t="shared" si="150"/>
        <v>#REF!</v>
      </c>
      <c r="NDD22" s="139" t="e">
        <f t="shared" si="150"/>
        <v>#REF!</v>
      </c>
      <c r="NDE22" s="139" t="e">
        <f t="shared" si="150"/>
        <v>#REF!</v>
      </c>
      <c r="NDF22" s="139" t="e">
        <f t="shared" si="150"/>
        <v>#REF!</v>
      </c>
      <c r="NDG22" s="139" t="e">
        <f t="shared" si="150"/>
        <v>#REF!</v>
      </c>
      <c r="NDH22" s="139" t="e">
        <f t="shared" si="150"/>
        <v>#REF!</v>
      </c>
      <c r="NDI22" s="139" t="e">
        <f t="shared" si="150"/>
        <v>#REF!</v>
      </c>
      <c r="NDJ22" s="139" t="e">
        <f t="shared" si="150"/>
        <v>#REF!</v>
      </c>
      <c r="NDK22" s="139" t="e">
        <f t="shared" si="150"/>
        <v>#REF!</v>
      </c>
      <c r="NDL22" s="139" t="e">
        <f t="shared" si="150"/>
        <v>#REF!</v>
      </c>
      <c r="NDM22" s="139" t="e">
        <f t="shared" si="150"/>
        <v>#REF!</v>
      </c>
      <c r="NDN22" s="139" t="e">
        <f t="shared" si="150"/>
        <v>#REF!</v>
      </c>
      <c r="NDO22" s="139" t="e">
        <f t="shared" si="150"/>
        <v>#REF!</v>
      </c>
      <c r="NDP22" s="139" t="e">
        <f t="shared" si="150"/>
        <v>#REF!</v>
      </c>
      <c r="NDQ22" s="139" t="e">
        <f t="shared" si="150"/>
        <v>#REF!</v>
      </c>
      <c r="NDR22" s="139" t="e">
        <f t="shared" si="150"/>
        <v>#REF!</v>
      </c>
      <c r="NDS22" s="139" t="e">
        <f t="shared" si="150"/>
        <v>#REF!</v>
      </c>
      <c r="NDT22" s="139" t="e">
        <f t="shared" si="150"/>
        <v>#REF!</v>
      </c>
      <c r="NDU22" s="139" t="e">
        <f t="shared" si="150"/>
        <v>#REF!</v>
      </c>
      <c r="NDV22" s="139" t="e">
        <f t="shared" si="150"/>
        <v>#REF!</v>
      </c>
      <c r="NDW22" s="139" t="e">
        <f t="shared" si="150"/>
        <v>#REF!</v>
      </c>
      <c r="NDX22" s="139" t="e">
        <f t="shared" si="150"/>
        <v>#REF!</v>
      </c>
      <c r="NDY22" s="139" t="e">
        <f t="shared" si="150"/>
        <v>#REF!</v>
      </c>
      <c r="NDZ22" s="139" t="e">
        <f t="shared" si="150"/>
        <v>#REF!</v>
      </c>
      <c r="NEA22" s="139" t="e">
        <f t="shared" si="150"/>
        <v>#REF!</v>
      </c>
      <c r="NEB22" s="139" t="e">
        <f t="shared" si="150"/>
        <v>#REF!</v>
      </c>
      <c r="NEC22" s="139" t="e">
        <f t="shared" si="150"/>
        <v>#REF!</v>
      </c>
      <c r="NED22" s="139" t="e">
        <f t="shared" si="150"/>
        <v>#REF!</v>
      </c>
      <c r="NEE22" s="139" t="e">
        <f t="shared" si="150"/>
        <v>#REF!</v>
      </c>
      <c r="NEF22" s="139" t="e">
        <f t="shared" si="150"/>
        <v>#REF!</v>
      </c>
      <c r="NEG22" s="139" t="e">
        <f t="shared" si="150"/>
        <v>#REF!</v>
      </c>
      <c r="NEH22" s="139" t="e">
        <f t="shared" si="150"/>
        <v>#REF!</v>
      </c>
      <c r="NEI22" s="139" t="e">
        <f t="shared" si="150"/>
        <v>#REF!</v>
      </c>
      <c r="NEJ22" s="139" t="e">
        <f t="shared" si="150"/>
        <v>#REF!</v>
      </c>
      <c r="NEK22" s="139" t="e">
        <f t="shared" si="150"/>
        <v>#REF!</v>
      </c>
      <c r="NEL22" s="139" t="e">
        <f t="shared" si="150"/>
        <v>#REF!</v>
      </c>
      <c r="NEM22" s="139" t="e">
        <f t="shared" si="150"/>
        <v>#REF!</v>
      </c>
      <c r="NEN22" s="139" t="e">
        <f t="shared" si="150"/>
        <v>#REF!</v>
      </c>
      <c r="NEO22" s="139" t="e">
        <f t="shared" si="150"/>
        <v>#REF!</v>
      </c>
      <c r="NEP22" s="139" t="e">
        <f t="shared" si="150"/>
        <v>#REF!</v>
      </c>
      <c r="NEQ22" s="139" t="e">
        <f t="shared" si="150"/>
        <v>#REF!</v>
      </c>
      <c r="NER22" s="139" t="e">
        <f t="shared" si="150"/>
        <v>#REF!</v>
      </c>
      <c r="NES22" s="139" t="e">
        <f t="shared" si="150"/>
        <v>#REF!</v>
      </c>
      <c r="NET22" s="139" t="e">
        <f t="shared" si="150"/>
        <v>#REF!</v>
      </c>
      <c r="NEU22" s="139" t="e">
        <f t="shared" si="150"/>
        <v>#REF!</v>
      </c>
      <c r="NEV22" s="139" t="e">
        <f t="shared" si="150"/>
        <v>#REF!</v>
      </c>
      <c r="NEW22" s="139" t="e">
        <f t="shared" si="150"/>
        <v>#REF!</v>
      </c>
      <c r="NEX22" s="139" t="e">
        <f t="shared" si="150"/>
        <v>#REF!</v>
      </c>
      <c r="NEY22" s="139" t="e">
        <f t="shared" si="150"/>
        <v>#REF!</v>
      </c>
      <c r="NEZ22" s="139" t="e">
        <f t="shared" si="150"/>
        <v>#REF!</v>
      </c>
      <c r="NFA22" s="139" t="e">
        <f t="shared" ref="NFA22:NHL22" si="151">NFG22</f>
        <v>#REF!</v>
      </c>
      <c r="NFB22" s="139" t="e">
        <f t="shared" si="151"/>
        <v>#REF!</v>
      </c>
      <c r="NFC22" s="139" t="e">
        <f t="shared" si="151"/>
        <v>#REF!</v>
      </c>
      <c r="NFD22" s="139" t="e">
        <f t="shared" si="151"/>
        <v>#REF!</v>
      </c>
      <c r="NFE22" s="139" t="e">
        <f t="shared" si="151"/>
        <v>#REF!</v>
      </c>
      <c r="NFF22" s="139" t="e">
        <f t="shared" si="151"/>
        <v>#REF!</v>
      </c>
      <c r="NFG22" s="139" t="e">
        <f t="shared" si="151"/>
        <v>#REF!</v>
      </c>
      <c r="NFH22" s="139" t="e">
        <f t="shared" si="151"/>
        <v>#REF!</v>
      </c>
      <c r="NFI22" s="139" t="e">
        <f t="shared" si="151"/>
        <v>#REF!</v>
      </c>
      <c r="NFJ22" s="139" t="e">
        <f t="shared" si="151"/>
        <v>#REF!</v>
      </c>
      <c r="NFK22" s="139" t="e">
        <f t="shared" si="151"/>
        <v>#REF!</v>
      </c>
      <c r="NFL22" s="139" t="e">
        <f t="shared" si="151"/>
        <v>#REF!</v>
      </c>
      <c r="NFM22" s="139" t="e">
        <f t="shared" si="151"/>
        <v>#REF!</v>
      </c>
      <c r="NFN22" s="139" t="e">
        <f t="shared" si="151"/>
        <v>#REF!</v>
      </c>
      <c r="NFO22" s="139" t="e">
        <f t="shared" si="151"/>
        <v>#REF!</v>
      </c>
      <c r="NFP22" s="139" t="e">
        <f t="shared" si="151"/>
        <v>#REF!</v>
      </c>
      <c r="NFQ22" s="139" t="e">
        <f t="shared" si="151"/>
        <v>#REF!</v>
      </c>
      <c r="NFR22" s="139" t="e">
        <f t="shared" si="151"/>
        <v>#REF!</v>
      </c>
      <c r="NFS22" s="139" t="e">
        <f t="shared" si="151"/>
        <v>#REF!</v>
      </c>
      <c r="NFT22" s="139" t="e">
        <f t="shared" si="151"/>
        <v>#REF!</v>
      </c>
      <c r="NFU22" s="139" t="e">
        <f t="shared" si="151"/>
        <v>#REF!</v>
      </c>
      <c r="NFV22" s="139" t="e">
        <f t="shared" si="151"/>
        <v>#REF!</v>
      </c>
      <c r="NFW22" s="139" t="e">
        <f t="shared" si="151"/>
        <v>#REF!</v>
      </c>
      <c r="NFX22" s="139" t="e">
        <f t="shared" si="151"/>
        <v>#REF!</v>
      </c>
      <c r="NFY22" s="139" t="e">
        <f t="shared" si="151"/>
        <v>#REF!</v>
      </c>
      <c r="NFZ22" s="139" t="e">
        <f t="shared" si="151"/>
        <v>#REF!</v>
      </c>
      <c r="NGA22" s="139" t="e">
        <f t="shared" si="151"/>
        <v>#REF!</v>
      </c>
      <c r="NGB22" s="139" t="e">
        <f t="shared" si="151"/>
        <v>#REF!</v>
      </c>
      <c r="NGC22" s="139" t="e">
        <f t="shared" si="151"/>
        <v>#REF!</v>
      </c>
      <c r="NGD22" s="139" t="e">
        <f t="shared" si="151"/>
        <v>#REF!</v>
      </c>
      <c r="NGE22" s="139" t="e">
        <f t="shared" si="151"/>
        <v>#REF!</v>
      </c>
      <c r="NGF22" s="139" t="e">
        <f t="shared" si="151"/>
        <v>#REF!</v>
      </c>
      <c r="NGG22" s="139" t="e">
        <f t="shared" si="151"/>
        <v>#REF!</v>
      </c>
      <c r="NGH22" s="139" t="e">
        <f t="shared" si="151"/>
        <v>#REF!</v>
      </c>
      <c r="NGI22" s="139" t="e">
        <f t="shared" si="151"/>
        <v>#REF!</v>
      </c>
      <c r="NGJ22" s="139" t="e">
        <f t="shared" si="151"/>
        <v>#REF!</v>
      </c>
      <c r="NGK22" s="139" t="e">
        <f t="shared" si="151"/>
        <v>#REF!</v>
      </c>
      <c r="NGL22" s="139" t="e">
        <f t="shared" si="151"/>
        <v>#REF!</v>
      </c>
      <c r="NGM22" s="139" t="e">
        <f t="shared" si="151"/>
        <v>#REF!</v>
      </c>
      <c r="NGN22" s="139" t="e">
        <f t="shared" si="151"/>
        <v>#REF!</v>
      </c>
      <c r="NGO22" s="139" t="e">
        <f t="shared" si="151"/>
        <v>#REF!</v>
      </c>
      <c r="NGP22" s="139" t="e">
        <f t="shared" si="151"/>
        <v>#REF!</v>
      </c>
      <c r="NGQ22" s="139" t="e">
        <f t="shared" si="151"/>
        <v>#REF!</v>
      </c>
      <c r="NGR22" s="139" t="e">
        <f t="shared" si="151"/>
        <v>#REF!</v>
      </c>
      <c r="NGS22" s="139" t="e">
        <f t="shared" si="151"/>
        <v>#REF!</v>
      </c>
      <c r="NGT22" s="139" t="e">
        <f t="shared" si="151"/>
        <v>#REF!</v>
      </c>
      <c r="NGU22" s="139" t="e">
        <f t="shared" si="151"/>
        <v>#REF!</v>
      </c>
      <c r="NGV22" s="139" t="e">
        <f t="shared" si="151"/>
        <v>#REF!</v>
      </c>
      <c r="NGW22" s="139" t="e">
        <f t="shared" si="151"/>
        <v>#REF!</v>
      </c>
      <c r="NGX22" s="139" t="e">
        <f t="shared" si="151"/>
        <v>#REF!</v>
      </c>
      <c r="NGY22" s="139" t="e">
        <f t="shared" si="151"/>
        <v>#REF!</v>
      </c>
      <c r="NGZ22" s="139" t="e">
        <f t="shared" si="151"/>
        <v>#REF!</v>
      </c>
      <c r="NHA22" s="139" t="e">
        <f t="shared" si="151"/>
        <v>#REF!</v>
      </c>
      <c r="NHB22" s="139" t="e">
        <f t="shared" si="151"/>
        <v>#REF!</v>
      </c>
      <c r="NHC22" s="139" t="e">
        <f t="shared" si="151"/>
        <v>#REF!</v>
      </c>
      <c r="NHD22" s="139" t="e">
        <f t="shared" si="151"/>
        <v>#REF!</v>
      </c>
      <c r="NHE22" s="139" t="e">
        <f t="shared" si="151"/>
        <v>#REF!</v>
      </c>
      <c r="NHF22" s="139" t="e">
        <f t="shared" si="151"/>
        <v>#REF!</v>
      </c>
      <c r="NHG22" s="139" t="e">
        <f t="shared" si="151"/>
        <v>#REF!</v>
      </c>
      <c r="NHH22" s="139" t="e">
        <f t="shared" si="151"/>
        <v>#REF!</v>
      </c>
      <c r="NHI22" s="139" t="e">
        <f t="shared" si="151"/>
        <v>#REF!</v>
      </c>
      <c r="NHJ22" s="139" t="e">
        <f t="shared" si="151"/>
        <v>#REF!</v>
      </c>
      <c r="NHK22" s="139" t="e">
        <f t="shared" si="151"/>
        <v>#REF!</v>
      </c>
      <c r="NHL22" s="139" t="e">
        <f t="shared" si="151"/>
        <v>#REF!</v>
      </c>
      <c r="NHM22" s="139" t="e">
        <f t="shared" ref="NHM22:NJX22" si="152">NHS22</f>
        <v>#REF!</v>
      </c>
      <c r="NHN22" s="139" t="e">
        <f t="shared" si="152"/>
        <v>#REF!</v>
      </c>
      <c r="NHO22" s="139" t="e">
        <f t="shared" si="152"/>
        <v>#REF!</v>
      </c>
      <c r="NHP22" s="139" t="e">
        <f t="shared" si="152"/>
        <v>#REF!</v>
      </c>
      <c r="NHQ22" s="139" t="e">
        <f t="shared" si="152"/>
        <v>#REF!</v>
      </c>
      <c r="NHR22" s="139" t="e">
        <f t="shared" si="152"/>
        <v>#REF!</v>
      </c>
      <c r="NHS22" s="139" t="e">
        <f t="shared" si="152"/>
        <v>#REF!</v>
      </c>
      <c r="NHT22" s="139" t="e">
        <f t="shared" si="152"/>
        <v>#REF!</v>
      </c>
      <c r="NHU22" s="139" t="e">
        <f t="shared" si="152"/>
        <v>#REF!</v>
      </c>
      <c r="NHV22" s="139" t="e">
        <f t="shared" si="152"/>
        <v>#REF!</v>
      </c>
      <c r="NHW22" s="139" t="e">
        <f t="shared" si="152"/>
        <v>#REF!</v>
      </c>
      <c r="NHX22" s="139" t="e">
        <f t="shared" si="152"/>
        <v>#REF!</v>
      </c>
      <c r="NHY22" s="139" t="e">
        <f t="shared" si="152"/>
        <v>#REF!</v>
      </c>
      <c r="NHZ22" s="139" t="e">
        <f t="shared" si="152"/>
        <v>#REF!</v>
      </c>
      <c r="NIA22" s="139" t="e">
        <f t="shared" si="152"/>
        <v>#REF!</v>
      </c>
      <c r="NIB22" s="139" t="e">
        <f t="shared" si="152"/>
        <v>#REF!</v>
      </c>
      <c r="NIC22" s="139" t="e">
        <f t="shared" si="152"/>
        <v>#REF!</v>
      </c>
      <c r="NID22" s="139" t="e">
        <f t="shared" si="152"/>
        <v>#REF!</v>
      </c>
      <c r="NIE22" s="139" t="e">
        <f t="shared" si="152"/>
        <v>#REF!</v>
      </c>
      <c r="NIF22" s="139" t="e">
        <f t="shared" si="152"/>
        <v>#REF!</v>
      </c>
      <c r="NIG22" s="139" t="e">
        <f t="shared" si="152"/>
        <v>#REF!</v>
      </c>
      <c r="NIH22" s="139" t="e">
        <f t="shared" si="152"/>
        <v>#REF!</v>
      </c>
      <c r="NII22" s="139" t="e">
        <f t="shared" si="152"/>
        <v>#REF!</v>
      </c>
      <c r="NIJ22" s="139" t="e">
        <f t="shared" si="152"/>
        <v>#REF!</v>
      </c>
      <c r="NIK22" s="139" t="e">
        <f t="shared" si="152"/>
        <v>#REF!</v>
      </c>
      <c r="NIL22" s="139" t="e">
        <f t="shared" si="152"/>
        <v>#REF!</v>
      </c>
      <c r="NIM22" s="139" t="e">
        <f t="shared" si="152"/>
        <v>#REF!</v>
      </c>
      <c r="NIN22" s="139" t="e">
        <f t="shared" si="152"/>
        <v>#REF!</v>
      </c>
      <c r="NIO22" s="139" t="e">
        <f t="shared" si="152"/>
        <v>#REF!</v>
      </c>
      <c r="NIP22" s="139" t="e">
        <f t="shared" si="152"/>
        <v>#REF!</v>
      </c>
      <c r="NIQ22" s="139" t="e">
        <f t="shared" si="152"/>
        <v>#REF!</v>
      </c>
      <c r="NIR22" s="139" t="e">
        <f t="shared" si="152"/>
        <v>#REF!</v>
      </c>
      <c r="NIS22" s="139" t="e">
        <f t="shared" si="152"/>
        <v>#REF!</v>
      </c>
      <c r="NIT22" s="139" t="e">
        <f t="shared" si="152"/>
        <v>#REF!</v>
      </c>
      <c r="NIU22" s="139" t="e">
        <f t="shared" si="152"/>
        <v>#REF!</v>
      </c>
      <c r="NIV22" s="139" t="e">
        <f t="shared" si="152"/>
        <v>#REF!</v>
      </c>
      <c r="NIW22" s="139" t="e">
        <f t="shared" si="152"/>
        <v>#REF!</v>
      </c>
      <c r="NIX22" s="139" t="e">
        <f t="shared" si="152"/>
        <v>#REF!</v>
      </c>
      <c r="NIY22" s="139" t="e">
        <f t="shared" si="152"/>
        <v>#REF!</v>
      </c>
      <c r="NIZ22" s="139" t="e">
        <f t="shared" si="152"/>
        <v>#REF!</v>
      </c>
      <c r="NJA22" s="139" t="e">
        <f t="shared" si="152"/>
        <v>#REF!</v>
      </c>
      <c r="NJB22" s="139" t="e">
        <f t="shared" si="152"/>
        <v>#REF!</v>
      </c>
      <c r="NJC22" s="139" t="e">
        <f t="shared" si="152"/>
        <v>#REF!</v>
      </c>
      <c r="NJD22" s="139" t="e">
        <f t="shared" si="152"/>
        <v>#REF!</v>
      </c>
      <c r="NJE22" s="139" t="e">
        <f t="shared" si="152"/>
        <v>#REF!</v>
      </c>
      <c r="NJF22" s="139" t="e">
        <f t="shared" si="152"/>
        <v>#REF!</v>
      </c>
      <c r="NJG22" s="139" t="e">
        <f t="shared" si="152"/>
        <v>#REF!</v>
      </c>
      <c r="NJH22" s="139" t="e">
        <f t="shared" si="152"/>
        <v>#REF!</v>
      </c>
      <c r="NJI22" s="139" t="e">
        <f t="shared" si="152"/>
        <v>#REF!</v>
      </c>
      <c r="NJJ22" s="139" t="e">
        <f t="shared" si="152"/>
        <v>#REF!</v>
      </c>
      <c r="NJK22" s="139" t="e">
        <f t="shared" si="152"/>
        <v>#REF!</v>
      </c>
      <c r="NJL22" s="139" t="e">
        <f t="shared" si="152"/>
        <v>#REF!</v>
      </c>
      <c r="NJM22" s="139" t="e">
        <f t="shared" si="152"/>
        <v>#REF!</v>
      </c>
      <c r="NJN22" s="139" t="e">
        <f t="shared" si="152"/>
        <v>#REF!</v>
      </c>
      <c r="NJO22" s="139" t="e">
        <f t="shared" si="152"/>
        <v>#REF!</v>
      </c>
      <c r="NJP22" s="139" t="e">
        <f t="shared" si="152"/>
        <v>#REF!</v>
      </c>
      <c r="NJQ22" s="139" t="e">
        <f t="shared" si="152"/>
        <v>#REF!</v>
      </c>
      <c r="NJR22" s="139" t="e">
        <f t="shared" si="152"/>
        <v>#REF!</v>
      </c>
      <c r="NJS22" s="139" t="e">
        <f t="shared" si="152"/>
        <v>#REF!</v>
      </c>
      <c r="NJT22" s="139" t="e">
        <f t="shared" si="152"/>
        <v>#REF!</v>
      </c>
      <c r="NJU22" s="139" t="e">
        <f t="shared" si="152"/>
        <v>#REF!</v>
      </c>
      <c r="NJV22" s="139" t="e">
        <f t="shared" si="152"/>
        <v>#REF!</v>
      </c>
      <c r="NJW22" s="139" t="e">
        <f t="shared" si="152"/>
        <v>#REF!</v>
      </c>
      <c r="NJX22" s="139" t="e">
        <f t="shared" si="152"/>
        <v>#REF!</v>
      </c>
      <c r="NJY22" s="139" t="e">
        <f t="shared" ref="NJY22:NMJ22" si="153">NKE22</f>
        <v>#REF!</v>
      </c>
      <c r="NJZ22" s="139" t="e">
        <f t="shared" si="153"/>
        <v>#REF!</v>
      </c>
      <c r="NKA22" s="139" t="e">
        <f t="shared" si="153"/>
        <v>#REF!</v>
      </c>
      <c r="NKB22" s="139" t="e">
        <f t="shared" si="153"/>
        <v>#REF!</v>
      </c>
      <c r="NKC22" s="139" t="e">
        <f t="shared" si="153"/>
        <v>#REF!</v>
      </c>
      <c r="NKD22" s="139" t="e">
        <f t="shared" si="153"/>
        <v>#REF!</v>
      </c>
      <c r="NKE22" s="139" t="e">
        <f t="shared" si="153"/>
        <v>#REF!</v>
      </c>
      <c r="NKF22" s="139" t="e">
        <f t="shared" si="153"/>
        <v>#REF!</v>
      </c>
      <c r="NKG22" s="139" t="e">
        <f t="shared" si="153"/>
        <v>#REF!</v>
      </c>
      <c r="NKH22" s="139" t="e">
        <f t="shared" si="153"/>
        <v>#REF!</v>
      </c>
      <c r="NKI22" s="139" t="e">
        <f t="shared" si="153"/>
        <v>#REF!</v>
      </c>
      <c r="NKJ22" s="139" t="e">
        <f t="shared" si="153"/>
        <v>#REF!</v>
      </c>
      <c r="NKK22" s="139" t="e">
        <f t="shared" si="153"/>
        <v>#REF!</v>
      </c>
      <c r="NKL22" s="139" t="e">
        <f t="shared" si="153"/>
        <v>#REF!</v>
      </c>
      <c r="NKM22" s="139" t="e">
        <f t="shared" si="153"/>
        <v>#REF!</v>
      </c>
      <c r="NKN22" s="139" t="e">
        <f t="shared" si="153"/>
        <v>#REF!</v>
      </c>
      <c r="NKO22" s="139" t="e">
        <f t="shared" si="153"/>
        <v>#REF!</v>
      </c>
      <c r="NKP22" s="139" t="e">
        <f t="shared" si="153"/>
        <v>#REF!</v>
      </c>
      <c r="NKQ22" s="139" t="e">
        <f t="shared" si="153"/>
        <v>#REF!</v>
      </c>
      <c r="NKR22" s="139" t="e">
        <f t="shared" si="153"/>
        <v>#REF!</v>
      </c>
      <c r="NKS22" s="139" t="e">
        <f t="shared" si="153"/>
        <v>#REF!</v>
      </c>
      <c r="NKT22" s="139" t="e">
        <f t="shared" si="153"/>
        <v>#REF!</v>
      </c>
      <c r="NKU22" s="139" t="e">
        <f t="shared" si="153"/>
        <v>#REF!</v>
      </c>
      <c r="NKV22" s="139" t="e">
        <f t="shared" si="153"/>
        <v>#REF!</v>
      </c>
      <c r="NKW22" s="139" t="e">
        <f t="shared" si="153"/>
        <v>#REF!</v>
      </c>
      <c r="NKX22" s="139" t="e">
        <f t="shared" si="153"/>
        <v>#REF!</v>
      </c>
      <c r="NKY22" s="139" t="e">
        <f t="shared" si="153"/>
        <v>#REF!</v>
      </c>
      <c r="NKZ22" s="139" t="e">
        <f t="shared" si="153"/>
        <v>#REF!</v>
      </c>
      <c r="NLA22" s="139" t="e">
        <f t="shared" si="153"/>
        <v>#REF!</v>
      </c>
      <c r="NLB22" s="139" t="e">
        <f t="shared" si="153"/>
        <v>#REF!</v>
      </c>
      <c r="NLC22" s="139" t="e">
        <f t="shared" si="153"/>
        <v>#REF!</v>
      </c>
      <c r="NLD22" s="139" t="e">
        <f t="shared" si="153"/>
        <v>#REF!</v>
      </c>
      <c r="NLE22" s="139" t="e">
        <f t="shared" si="153"/>
        <v>#REF!</v>
      </c>
      <c r="NLF22" s="139" t="e">
        <f t="shared" si="153"/>
        <v>#REF!</v>
      </c>
      <c r="NLG22" s="139" t="e">
        <f t="shared" si="153"/>
        <v>#REF!</v>
      </c>
      <c r="NLH22" s="139" t="e">
        <f t="shared" si="153"/>
        <v>#REF!</v>
      </c>
      <c r="NLI22" s="139" t="e">
        <f t="shared" si="153"/>
        <v>#REF!</v>
      </c>
      <c r="NLJ22" s="139" t="e">
        <f t="shared" si="153"/>
        <v>#REF!</v>
      </c>
      <c r="NLK22" s="139" t="e">
        <f t="shared" si="153"/>
        <v>#REF!</v>
      </c>
      <c r="NLL22" s="139" t="e">
        <f t="shared" si="153"/>
        <v>#REF!</v>
      </c>
      <c r="NLM22" s="139" t="e">
        <f t="shared" si="153"/>
        <v>#REF!</v>
      </c>
      <c r="NLN22" s="139" t="e">
        <f t="shared" si="153"/>
        <v>#REF!</v>
      </c>
      <c r="NLO22" s="139" t="e">
        <f t="shared" si="153"/>
        <v>#REF!</v>
      </c>
      <c r="NLP22" s="139" t="e">
        <f t="shared" si="153"/>
        <v>#REF!</v>
      </c>
      <c r="NLQ22" s="139" t="e">
        <f t="shared" si="153"/>
        <v>#REF!</v>
      </c>
      <c r="NLR22" s="139" t="e">
        <f t="shared" si="153"/>
        <v>#REF!</v>
      </c>
      <c r="NLS22" s="139" t="e">
        <f t="shared" si="153"/>
        <v>#REF!</v>
      </c>
      <c r="NLT22" s="139" t="e">
        <f t="shared" si="153"/>
        <v>#REF!</v>
      </c>
      <c r="NLU22" s="139" t="e">
        <f t="shared" si="153"/>
        <v>#REF!</v>
      </c>
      <c r="NLV22" s="139" t="e">
        <f t="shared" si="153"/>
        <v>#REF!</v>
      </c>
      <c r="NLW22" s="139" t="e">
        <f t="shared" si="153"/>
        <v>#REF!</v>
      </c>
      <c r="NLX22" s="139" t="e">
        <f t="shared" si="153"/>
        <v>#REF!</v>
      </c>
      <c r="NLY22" s="139" t="e">
        <f t="shared" si="153"/>
        <v>#REF!</v>
      </c>
      <c r="NLZ22" s="139" t="e">
        <f t="shared" si="153"/>
        <v>#REF!</v>
      </c>
      <c r="NMA22" s="139" t="e">
        <f t="shared" si="153"/>
        <v>#REF!</v>
      </c>
      <c r="NMB22" s="139" t="e">
        <f t="shared" si="153"/>
        <v>#REF!</v>
      </c>
      <c r="NMC22" s="139" t="e">
        <f t="shared" si="153"/>
        <v>#REF!</v>
      </c>
      <c r="NMD22" s="139" t="e">
        <f t="shared" si="153"/>
        <v>#REF!</v>
      </c>
      <c r="NME22" s="139" t="e">
        <f t="shared" si="153"/>
        <v>#REF!</v>
      </c>
      <c r="NMF22" s="139" t="e">
        <f t="shared" si="153"/>
        <v>#REF!</v>
      </c>
      <c r="NMG22" s="139" t="e">
        <f t="shared" si="153"/>
        <v>#REF!</v>
      </c>
      <c r="NMH22" s="139" t="e">
        <f t="shared" si="153"/>
        <v>#REF!</v>
      </c>
      <c r="NMI22" s="139" t="e">
        <f t="shared" si="153"/>
        <v>#REF!</v>
      </c>
      <c r="NMJ22" s="139" t="e">
        <f t="shared" si="153"/>
        <v>#REF!</v>
      </c>
      <c r="NMK22" s="139" t="e">
        <f t="shared" ref="NMK22:NOV22" si="154">NMQ22</f>
        <v>#REF!</v>
      </c>
      <c r="NML22" s="139" t="e">
        <f t="shared" si="154"/>
        <v>#REF!</v>
      </c>
      <c r="NMM22" s="139" t="e">
        <f t="shared" si="154"/>
        <v>#REF!</v>
      </c>
      <c r="NMN22" s="139" t="e">
        <f t="shared" si="154"/>
        <v>#REF!</v>
      </c>
      <c r="NMO22" s="139" t="e">
        <f t="shared" si="154"/>
        <v>#REF!</v>
      </c>
      <c r="NMP22" s="139" t="e">
        <f t="shared" si="154"/>
        <v>#REF!</v>
      </c>
      <c r="NMQ22" s="139" t="e">
        <f t="shared" si="154"/>
        <v>#REF!</v>
      </c>
      <c r="NMR22" s="139" t="e">
        <f t="shared" si="154"/>
        <v>#REF!</v>
      </c>
      <c r="NMS22" s="139" t="e">
        <f t="shared" si="154"/>
        <v>#REF!</v>
      </c>
      <c r="NMT22" s="139" t="e">
        <f t="shared" si="154"/>
        <v>#REF!</v>
      </c>
      <c r="NMU22" s="139" t="e">
        <f t="shared" si="154"/>
        <v>#REF!</v>
      </c>
      <c r="NMV22" s="139" t="e">
        <f t="shared" si="154"/>
        <v>#REF!</v>
      </c>
      <c r="NMW22" s="139" t="e">
        <f t="shared" si="154"/>
        <v>#REF!</v>
      </c>
      <c r="NMX22" s="139" t="e">
        <f t="shared" si="154"/>
        <v>#REF!</v>
      </c>
      <c r="NMY22" s="139" t="e">
        <f t="shared" si="154"/>
        <v>#REF!</v>
      </c>
      <c r="NMZ22" s="139" t="e">
        <f t="shared" si="154"/>
        <v>#REF!</v>
      </c>
      <c r="NNA22" s="139" t="e">
        <f t="shared" si="154"/>
        <v>#REF!</v>
      </c>
      <c r="NNB22" s="139" t="e">
        <f t="shared" si="154"/>
        <v>#REF!</v>
      </c>
      <c r="NNC22" s="139" t="e">
        <f t="shared" si="154"/>
        <v>#REF!</v>
      </c>
      <c r="NND22" s="139" t="e">
        <f t="shared" si="154"/>
        <v>#REF!</v>
      </c>
      <c r="NNE22" s="139" t="e">
        <f t="shared" si="154"/>
        <v>#REF!</v>
      </c>
      <c r="NNF22" s="139" t="e">
        <f t="shared" si="154"/>
        <v>#REF!</v>
      </c>
      <c r="NNG22" s="139" t="e">
        <f t="shared" si="154"/>
        <v>#REF!</v>
      </c>
      <c r="NNH22" s="139" t="e">
        <f t="shared" si="154"/>
        <v>#REF!</v>
      </c>
      <c r="NNI22" s="139" t="e">
        <f t="shared" si="154"/>
        <v>#REF!</v>
      </c>
      <c r="NNJ22" s="139" t="e">
        <f t="shared" si="154"/>
        <v>#REF!</v>
      </c>
      <c r="NNK22" s="139" t="e">
        <f t="shared" si="154"/>
        <v>#REF!</v>
      </c>
      <c r="NNL22" s="139" t="e">
        <f t="shared" si="154"/>
        <v>#REF!</v>
      </c>
      <c r="NNM22" s="139" t="e">
        <f t="shared" si="154"/>
        <v>#REF!</v>
      </c>
      <c r="NNN22" s="139" t="e">
        <f t="shared" si="154"/>
        <v>#REF!</v>
      </c>
      <c r="NNO22" s="139" t="e">
        <f t="shared" si="154"/>
        <v>#REF!</v>
      </c>
      <c r="NNP22" s="139" t="e">
        <f t="shared" si="154"/>
        <v>#REF!</v>
      </c>
      <c r="NNQ22" s="139" t="e">
        <f t="shared" si="154"/>
        <v>#REF!</v>
      </c>
      <c r="NNR22" s="139" t="e">
        <f t="shared" si="154"/>
        <v>#REF!</v>
      </c>
      <c r="NNS22" s="139" t="e">
        <f t="shared" si="154"/>
        <v>#REF!</v>
      </c>
      <c r="NNT22" s="139" t="e">
        <f t="shared" si="154"/>
        <v>#REF!</v>
      </c>
      <c r="NNU22" s="139" t="e">
        <f t="shared" si="154"/>
        <v>#REF!</v>
      </c>
      <c r="NNV22" s="139" t="e">
        <f t="shared" si="154"/>
        <v>#REF!</v>
      </c>
      <c r="NNW22" s="139" t="e">
        <f t="shared" si="154"/>
        <v>#REF!</v>
      </c>
      <c r="NNX22" s="139" t="e">
        <f t="shared" si="154"/>
        <v>#REF!</v>
      </c>
      <c r="NNY22" s="139" t="e">
        <f t="shared" si="154"/>
        <v>#REF!</v>
      </c>
      <c r="NNZ22" s="139" t="e">
        <f t="shared" si="154"/>
        <v>#REF!</v>
      </c>
      <c r="NOA22" s="139" t="e">
        <f t="shared" si="154"/>
        <v>#REF!</v>
      </c>
      <c r="NOB22" s="139" t="e">
        <f t="shared" si="154"/>
        <v>#REF!</v>
      </c>
      <c r="NOC22" s="139" t="e">
        <f t="shared" si="154"/>
        <v>#REF!</v>
      </c>
      <c r="NOD22" s="139" t="e">
        <f t="shared" si="154"/>
        <v>#REF!</v>
      </c>
      <c r="NOE22" s="139" t="e">
        <f t="shared" si="154"/>
        <v>#REF!</v>
      </c>
      <c r="NOF22" s="139" t="e">
        <f t="shared" si="154"/>
        <v>#REF!</v>
      </c>
      <c r="NOG22" s="139" t="e">
        <f t="shared" si="154"/>
        <v>#REF!</v>
      </c>
      <c r="NOH22" s="139" t="e">
        <f t="shared" si="154"/>
        <v>#REF!</v>
      </c>
      <c r="NOI22" s="139" t="e">
        <f t="shared" si="154"/>
        <v>#REF!</v>
      </c>
      <c r="NOJ22" s="139" t="e">
        <f t="shared" si="154"/>
        <v>#REF!</v>
      </c>
      <c r="NOK22" s="139" t="e">
        <f t="shared" si="154"/>
        <v>#REF!</v>
      </c>
      <c r="NOL22" s="139" t="e">
        <f t="shared" si="154"/>
        <v>#REF!</v>
      </c>
      <c r="NOM22" s="139" t="e">
        <f t="shared" si="154"/>
        <v>#REF!</v>
      </c>
      <c r="NON22" s="139" t="e">
        <f t="shared" si="154"/>
        <v>#REF!</v>
      </c>
      <c r="NOO22" s="139" t="e">
        <f t="shared" si="154"/>
        <v>#REF!</v>
      </c>
      <c r="NOP22" s="139" t="e">
        <f t="shared" si="154"/>
        <v>#REF!</v>
      </c>
      <c r="NOQ22" s="139" t="e">
        <f t="shared" si="154"/>
        <v>#REF!</v>
      </c>
      <c r="NOR22" s="139" t="e">
        <f t="shared" si="154"/>
        <v>#REF!</v>
      </c>
      <c r="NOS22" s="139" t="e">
        <f t="shared" si="154"/>
        <v>#REF!</v>
      </c>
      <c r="NOT22" s="139" t="e">
        <f t="shared" si="154"/>
        <v>#REF!</v>
      </c>
      <c r="NOU22" s="139" t="e">
        <f t="shared" si="154"/>
        <v>#REF!</v>
      </c>
      <c r="NOV22" s="139" t="e">
        <f t="shared" si="154"/>
        <v>#REF!</v>
      </c>
      <c r="NOW22" s="139" t="e">
        <f t="shared" ref="NOW22:NRH22" si="155">NPC22</f>
        <v>#REF!</v>
      </c>
      <c r="NOX22" s="139" t="e">
        <f t="shared" si="155"/>
        <v>#REF!</v>
      </c>
      <c r="NOY22" s="139" t="e">
        <f t="shared" si="155"/>
        <v>#REF!</v>
      </c>
      <c r="NOZ22" s="139" t="e">
        <f t="shared" si="155"/>
        <v>#REF!</v>
      </c>
      <c r="NPA22" s="139" t="e">
        <f t="shared" si="155"/>
        <v>#REF!</v>
      </c>
      <c r="NPB22" s="139" t="e">
        <f t="shared" si="155"/>
        <v>#REF!</v>
      </c>
      <c r="NPC22" s="139" t="e">
        <f t="shared" si="155"/>
        <v>#REF!</v>
      </c>
      <c r="NPD22" s="139" t="e">
        <f t="shared" si="155"/>
        <v>#REF!</v>
      </c>
      <c r="NPE22" s="139" t="e">
        <f t="shared" si="155"/>
        <v>#REF!</v>
      </c>
      <c r="NPF22" s="139" t="e">
        <f t="shared" si="155"/>
        <v>#REF!</v>
      </c>
      <c r="NPG22" s="139" t="e">
        <f t="shared" si="155"/>
        <v>#REF!</v>
      </c>
      <c r="NPH22" s="139" t="e">
        <f t="shared" si="155"/>
        <v>#REF!</v>
      </c>
      <c r="NPI22" s="139" t="e">
        <f t="shared" si="155"/>
        <v>#REF!</v>
      </c>
      <c r="NPJ22" s="139" t="e">
        <f t="shared" si="155"/>
        <v>#REF!</v>
      </c>
      <c r="NPK22" s="139" t="e">
        <f t="shared" si="155"/>
        <v>#REF!</v>
      </c>
      <c r="NPL22" s="139" t="e">
        <f t="shared" si="155"/>
        <v>#REF!</v>
      </c>
      <c r="NPM22" s="139" t="e">
        <f t="shared" si="155"/>
        <v>#REF!</v>
      </c>
      <c r="NPN22" s="139" t="e">
        <f t="shared" si="155"/>
        <v>#REF!</v>
      </c>
      <c r="NPO22" s="139" t="e">
        <f t="shared" si="155"/>
        <v>#REF!</v>
      </c>
      <c r="NPP22" s="139" t="e">
        <f t="shared" si="155"/>
        <v>#REF!</v>
      </c>
      <c r="NPQ22" s="139" t="e">
        <f t="shared" si="155"/>
        <v>#REF!</v>
      </c>
      <c r="NPR22" s="139" t="e">
        <f t="shared" si="155"/>
        <v>#REF!</v>
      </c>
      <c r="NPS22" s="139" t="e">
        <f t="shared" si="155"/>
        <v>#REF!</v>
      </c>
      <c r="NPT22" s="139" t="e">
        <f t="shared" si="155"/>
        <v>#REF!</v>
      </c>
      <c r="NPU22" s="139" t="e">
        <f t="shared" si="155"/>
        <v>#REF!</v>
      </c>
      <c r="NPV22" s="139" t="e">
        <f t="shared" si="155"/>
        <v>#REF!</v>
      </c>
      <c r="NPW22" s="139" t="e">
        <f t="shared" si="155"/>
        <v>#REF!</v>
      </c>
      <c r="NPX22" s="139" t="e">
        <f t="shared" si="155"/>
        <v>#REF!</v>
      </c>
      <c r="NPY22" s="139" t="e">
        <f t="shared" si="155"/>
        <v>#REF!</v>
      </c>
      <c r="NPZ22" s="139" t="e">
        <f t="shared" si="155"/>
        <v>#REF!</v>
      </c>
      <c r="NQA22" s="139" t="e">
        <f t="shared" si="155"/>
        <v>#REF!</v>
      </c>
      <c r="NQB22" s="139" t="e">
        <f t="shared" si="155"/>
        <v>#REF!</v>
      </c>
      <c r="NQC22" s="139" t="e">
        <f t="shared" si="155"/>
        <v>#REF!</v>
      </c>
      <c r="NQD22" s="139" t="e">
        <f t="shared" si="155"/>
        <v>#REF!</v>
      </c>
      <c r="NQE22" s="139" t="e">
        <f t="shared" si="155"/>
        <v>#REF!</v>
      </c>
      <c r="NQF22" s="139" t="e">
        <f t="shared" si="155"/>
        <v>#REF!</v>
      </c>
      <c r="NQG22" s="139" t="e">
        <f t="shared" si="155"/>
        <v>#REF!</v>
      </c>
      <c r="NQH22" s="139" t="e">
        <f t="shared" si="155"/>
        <v>#REF!</v>
      </c>
      <c r="NQI22" s="139" t="e">
        <f t="shared" si="155"/>
        <v>#REF!</v>
      </c>
      <c r="NQJ22" s="139" t="e">
        <f t="shared" si="155"/>
        <v>#REF!</v>
      </c>
      <c r="NQK22" s="139" t="e">
        <f t="shared" si="155"/>
        <v>#REF!</v>
      </c>
      <c r="NQL22" s="139" t="e">
        <f t="shared" si="155"/>
        <v>#REF!</v>
      </c>
      <c r="NQM22" s="139" t="e">
        <f t="shared" si="155"/>
        <v>#REF!</v>
      </c>
      <c r="NQN22" s="139" t="e">
        <f t="shared" si="155"/>
        <v>#REF!</v>
      </c>
      <c r="NQO22" s="139" t="e">
        <f t="shared" si="155"/>
        <v>#REF!</v>
      </c>
      <c r="NQP22" s="139" t="e">
        <f t="shared" si="155"/>
        <v>#REF!</v>
      </c>
      <c r="NQQ22" s="139" t="e">
        <f t="shared" si="155"/>
        <v>#REF!</v>
      </c>
      <c r="NQR22" s="139" t="e">
        <f t="shared" si="155"/>
        <v>#REF!</v>
      </c>
      <c r="NQS22" s="139" t="e">
        <f t="shared" si="155"/>
        <v>#REF!</v>
      </c>
      <c r="NQT22" s="139" t="e">
        <f t="shared" si="155"/>
        <v>#REF!</v>
      </c>
      <c r="NQU22" s="139" t="e">
        <f t="shared" si="155"/>
        <v>#REF!</v>
      </c>
      <c r="NQV22" s="139" t="e">
        <f t="shared" si="155"/>
        <v>#REF!</v>
      </c>
      <c r="NQW22" s="139" t="e">
        <f t="shared" si="155"/>
        <v>#REF!</v>
      </c>
      <c r="NQX22" s="139" t="e">
        <f t="shared" si="155"/>
        <v>#REF!</v>
      </c>
      <c r="NQY22" s="139" t="e">
        <f t="shared" si="155"/>
        <v>#REF!</v>
      </c>
      <c r="NQZ22" s="139" t="e">
        <f t="shared" si="155"/>
        <v>#REF!</v>
      </c>
      <c r="NRA22" s="139" t="e">
        <f t="shared" si="155"/>
        <v>#REF!</v>
      </c>
      <c r="NRB22" s="139" t="e">
        <f t="shared" si="155"/>
        <v>#REF!</v>
      </c>
      <c r="NRC22" s="139" t="e">
        <f t="shared" si="155"/>
        <v>#REF!</v>
      </c>
      <c r="NRD22" s="139" t="e">
        <f t="shared" si="155"/>
        <v>#REF!</v>
      </c>
      <c r="NRE22" s="139" t="e">
        <f t="shared" si="155"/>
        <v>#REF!</v>
      </c>
      <c r="NRF22" s="139" t="e">
        <f t="shared" si="155"/>
        <v>#REF!</v>
      </c>
      <c r="NRG22" s="139" t="e">
        <f t="shared" si="155"/>
        <v>#REF!</v>
      </c>
      <c r="NRH22" s="139" t="e">
        <f t="shared" si="155"/>
        <v>#REF!</v>
      </c>
      <c r="NRI22" s="139" t="e">
        <f t="shared" ref="NRI22:NTT22" si="156">NRO22</f>
        <v>#REF!</v>
      </c>
      <c r="NRJ22" s="139" t="e">
        <f t="shared" si="156"/>
        <v>#REF!</v>
      </c>
      <c r="NRK22" s="139" t="e">
        <f t="shared" si="156"/>
        <v>#REF!</v>
      </c>
      <c r="NRL22" s="139" t="e">
        <f t="shared" si="156"/>
        <v>#REF!</v>
      </c>
      <c r="NRM22" s="139" t="e">
        <f t="shared" si="156"/>
        <v>#REF!</v>
      </c>
      <c r="NRN22" s="139" t="e">
        <f t="shared" si="156"/>
        <v>#REF!</v>
      </c>
      <c r="NRO22" s="139" t="e">
        <f t="shared" si="156"/>
        <v>#REF!</v>
      </c>
      <c r="NRP22" s="139" t="e">
        <f t="shared" si="156"/>
        <v>#REF!</v>
      </c>
      <c r="NRQ22" s="139" t="e">
        <f t="shared" si="156"/>
        <v>#REF!</v>
      </c>
      <c r="NRR22" s="139" t="e">
        <f t="shared" si="156"/>
        <v>#REF!</v>
      </c>
      <c r="NRS22" s="139" t="e">
        <f t="shared" si="156"/>
        <v>#REF!</v>
      </c>
      <c r="NRT22" s="139" t="e">
        <f t="shared" si="156"/>
        <v>#REF!</v>
      </c>
      <c r="NRU22" s="139" t="e">
        <f t="shared" si="156"/>
        <v>#REF!</v>
      </c>
      <c r="NRV22" s="139" t="e">
        <f t="shared" si="156"/>
        <v>#REF!</v>
      </c>
      <c r="NRW22" s="139" t="e">
        <f t="shared" si="156"/>
        <v>#REF!</v>
      </c>
      <c r="NRX22" s="139" t="e">
        <f t="shared" si="156"/>
        <v>#REF!</v>
      </c>
      <c r="NRY22" s="139" t="e">
        <f t="shared" si="156"/>
        <v>#REF!</v>
      </c>
      <c r="NRZ22" s="139" t="e">
        <f t="shared" si="156"/>
        <v>#REF!</v>
      </c>
      <c r="NSA22" s="139" t="e">
        <f t="shared" si="156"/>
        <v>#REF!</v>
      </c>
      <c r="NSB22" s="139" t="e">
        <f t="shared" si="156"/>
        <v>#REF!</v>
      </c>
      <c r="NSC22" s="139" t="e">
        <f t="shared" si="156"/>
        <v>#REF!</v>
      </c>
      <c r="NSD22" s="139" t="e">
        <f t="shared" si="156"/>
        <v>#REF!</v>
      </c>
      <c r="NSE22" s="139" t="e">
        <f t="shared" si="156"/>
        <v>#REF!</v>
      </c>
      <c r="NSF22" s="139" t="e">
        <f t="shared" si="156"/>
        <v>#REF!</v>
      </c>
      <c r="NSG22" s="139" t="e">
        <f t="shared" si="156"/>
        <v>#REF!</v>
      </c>
      <c r="NSH22" s="139" t="e">
        <f t="shared" si="156"/>
        <v>#REF!</v>
      </c>
      <c r="NSI22" s="139" t="e">
        <f t="shared" si="156"/>
        <v>#REF!</v>
      </c>
      <c r="NSJ22" s="139" t="e">
        <f t="shared" si="156"/>
        <v>#REF!</v>
      </c>
      <c r="NSK22" s="139" t="e">
        <f t="shared" si="156"/>
        <v>#REF!</v>
      </c>
      <c r="NSL22" s="139" t="e">
        <f t="shared" si="156"/>
        <v>#REF!</v>
      </c>
      <c r="NSM22" s="139" t="e">
        <f t="shared" si="156"/>
        <v>#REF!</v>
      </c>
      <c r="NSN22" s="139" t="e">
        <f t="shared" si="156"/>
        <v>#REF!</v>
      </c>
      <c r="NSO22" s="139" t="e">
        <f t="shared" si="156"/>
        <v>#REF!</v>
      </c>
      <c r="NSP22" s="139" t="e">
        <f t="shared" si="156"/>
        <v>#REF!</v>
      </c>
      <c r="NSQ22" s="139" t="e">
        <f t="shared" si="156"/>
        <v>#REF!</v>
      </c>
      <c r="NSR22" s="139" t="e">
        <f t="shared" si="156"/>
        <v>#REF!</v>
      </c>
      <c r="NSS22" s="139" t="e">
        <f t="shared" si="156"/>
        <v>#REF!</v>
      </c>
      <c r="NST22" s="139" t="e">
        <f t="shared" si="156"/>
        <v>#REF!</v>
      </c>
      <c r="NSU22" s="139" t="e">
        <f t="shared" si="156"/>
        <v>#REF!</v>
      </c>
      <c r="NSV22" s="139" t="e">
        <f t="shared" si="156"/>
        <v>#REF!</v>
      </c>
      <c r="NSW22" s="139" t="e">
        <f t="shared" si="156"/>
        <v>#REF!</v>
      </c>
      <c r="NSX22" s="139" t="e">
        <f t="shared" si="156"/>
        <v>#REF!</v>
      </c>
      <c r="NSY22" s="139" t="e">
        <f t="shared" si="156"/>
        <v>#REF!</v>
      </c>
      <c r="NSZ22" s="139" t="e">
        <f t="shared" si="156"/>
        <v>#REF!</v>
      </c>
      <c r="NTA22" s="139" t="e">
        <f t="shared" si="156"/>
        <v>#REF!</v>
      </c>
      <c r="NTB22" s="139" t="e">
        <f t="shared" si="156"/>
        <v>#REF!</v>
      </c>
      <c r="NTC22" s="139" t="e">
        <f t="shared" si="156"/>
        <v>#REF!</v>
      </c>
      <c r="NTD22" s="139" t="e">
        <f t="shared" si="156"/>
        <v>#REF!</v>
      </c>
      <c r="NTE22" s="139" t="e">
        <f t="shared" si="156"/>
        <v>#REF!</v>
      </c>
      <c r="NTF22" s="139" t="e">
        <f t="shared" si="156"/>
        <v>#REF!</v>
      </c>
      <c r="NTG22" s="139" t="e">
        <f t="shared" si="156"/>
        <v>#REF!</v>
      </c>
      <c r="NTH22" s="139" t="e">
        <f t="shared" si="156"/>
        <v>#REF!</v>
      </c>
      <c r="NTI22" s="139" t="e">
        <f t="shared" si="156"/>
        <v>#REF!</v>
      </c>
      <c r="NTJ22" s="139" t="e">
        <f t="shared" si="156"/>
        <v>#REF!</v>
      </c>
      <c r="NTK22" s="139" t="e">
        <f t="shared" si="156"/>
        <v>#REF!</v>
      </c>
      <c r="NTL22" s="139" t="e">
        <f t="shared" si="156"/>
        <v>#REF!</v>
      </c>
      <c r="NTM22" s="139" t="e">
        <f t="shared" si="156"/>
        <v>#REF!</v>
      </c>
      <c r="NTN22" s="139" t="e">
        <f t="shared" si="156"/>
        <v>#REF!</v>
      </c>
      <c r="NTO22" s="139" t="e">
        <f t="shared" si="156"/>
        <v>#REF!</v>
      </c>
      <c r="NTP22" s="139" t="e">
        <f t="shared" si="156"/>
        <v>#REF!</v>
      </c>
      <c r="NTQ22" s="139" t="e">
        <f t="shared" si="156"/>
        <v>#REF!</v>
      </c>
      <c r="NTR22" s="139" t="e">
        <f t="shared" si="156"/>
        <v>#REF!</v>
      </c>
      <c r="NTS22" s="139" t="e">
        <f t="shared" si="156"/>
        <v>#REF!</v>
      </c>
      <c r="NTT22" s="139" t="e">
        <f t="shared" si="156"/>
        <v>#REF!</v>
      </c>
      <c r="NTU22" s="139" t="e">
        <f t="shared" ref="NTU22:NWF22" si="157">NUA22</f>
        <v>#REF!</v>
      </c>
      <c r="NTV22" s="139" t="e">
        <f t="shared" si="157"/>
        <v>#REF!</v>
      </c>
      <c r="NTW22" s="139" t="e">
        <f t="shared" si="157"/>
        <v>#REF!</v>
      </c>
      <c r="NTX22" s="139" t="e">
        <f t="shared" si="157"/>
        <v>#REF!</v>
      </c>
      <c r="NTY22" s="139" t="e">
        <f t="shared" si="157"/>
        <v>#REF!</v>
      </c>
      <c r="NTZ22" s="139" t="e">
        <f t="shared" si="157"/>
        <v>#REF!</v>
      </c>
      <c r="NUA22" s="139" t="e">
        <f t="shared" si="157"/>
        <v>#REF!</v>
      </c>
      <c r="NUB22" s="139" t="e">
        <f t="shared" si="157"/>
        <v>#REF!</v>
      </c>
      <c r="NUC22" s="139" t="e">
        <f t="shared" si="157"/>
        <v>#REF!</v>
      </c>
      <c r="NUD22" s="139" t="e">
        <f t="shared" si="157"/>
        <v>#REF!</v>
      </c>
      <c r="NUE22" s="139" t="e">
        <f t="shared" si="157"/>
        <v>#REF!</v>
      </c>
      <c r="NUF22" s="139" t="e">
        <f t="shared" si="157"/>
        <v>#REF!</v>
      </c>
      <c r="NUG22" s="139" t="e">
        <f t="shared" si="157"/>
        <v>#REF!</v>
      </c>
      <c r="NUH22" s="139" t="e">
        <f t="shared" si="157"/>
        <v>#REF!</v>
      </c>
      <c r="NUI22" s="139" t="e">
        <f t="shared" si="157"/>
        <v>#REF!</v>
      </c>
      <c r="NUJ22" s="139" t="e">
        <f t="shared" si="157"/>
        <v>#REF!</v>
      </c>
      <c r="NUK22" s="139" t="e">
        <f t="shared" si="157"/>
        <v>#REF!</v>
      </c>
      <c r="NUL22" s="139" t="e">
        <f t="shared" si="157"/>
        <v>#REF!</v>
      </c>
      <c r="NUM22" s="139" t="e">
        <f t="shared" si="157"/>
        <v>#REF!</v>
      </c>
      <c r="NUN22" s="139" t="e">
        <f t="shared" si="157"/>
        <v>#REF!</v>
      </c>
      <c r="NUO22" s="139" t="e">
        <f t="shared" si="157"/>
        <v>#REF!</v>
      </c>
      <c r="NUP22" s="139" t="e">
        <f t="shared" si="157"/>
        <v>#REF!</v>
      </c>
      <c r="NUQ22" s="139" t="e">
        <f t="shared" si="157"/>
        <v>#REF!</v>
      </c>
      <c r="NUR22" s="139" t="e">
        <f t="shared" si="157"/>
        <v>#REF!</v>
      </c>
      <c r="NUS22" s="139" t="e">
        <f t="shared" si="157"/>
        <v>#REF!</v>
      </c>
      <c r="NUT22" s="139" t="e">
        <f t="shared" si="157"/>
        <v>#REF!</v>
      </c>
      <c r="NUU22" s="139" t="e">
        <f t="shared" si="157"/>
        <v>#REF!</v>
      </c>
      <c r="NUV22" s="139" t="e">
        <f t="shared" si="157"/>
        <v>#REF!</v>
      </c>
      <c r="NUW22" s="139" t="e">
        <f t="shared" si="157"/>
        <v>#REF!</v>
      </c>
      <c r="NUX22" s="139" t="e">
        <f t="shared" si="157"/>
        <v>#REF!</v>
      </c>
      <c r="NUY22" s="139" t="e">
        <f t="shared" si="157"/>
        <v>#REF!</v>
      </c>
      <c r="NUZ22" s="139" t="e">
        <f t="shared" si="157"/>
        <v>#REF!</v>
      </c>
      <c r="NVA22" s="139" t="e">
        <f t="shared" si="157"/>
        <v>#REF!</v>
      </c>
      <c r="NVB22" s="139" t="e">
        <f t="shared" si="157"/>
        <v>#REF!</v>
      </c>
      <c r="NVC22" s="139" t="e">
        <f t="shared" si="157"/>
        <v>#REF!</v>
      </c>
      <c r="NVD22" s="139" t="e">
        <f t="shared" si="157"/>
        <v>#REF!</v>
      </c>
      <c r="NVE22" s="139" t="e">
        <f t="shared" si="157"/>
        <v>#REF!</v>
      </c>
      <c r="NVF22" s="139" t="e">
        <f t="shared" si="157"/>
        <v>#REF!</v>
      </c>
      <c r="NVG22" s="139" t="e">
        <f t="shared" si="157"/>
        <v>#REF!</v>
      </c>
      <c r="NVH22" s="139" t="e">
        <f t="shared" si="157"/>
        <v>#REF!</v>
      </c>
      <c r="NVI22" s="139" t="e">
        <f t="shared" si="157"/>
        <v>#REF!</v>
      </c>
      <c r="NVJ22" s="139" t="e">
        <f t="shared" si="157"/>
        <v>#REF!</v>
      </c>
      <c r="NVK22" s="139" t="e">
        <f t="shared" si="157"/>
        <v>#REF!</v>
      </c>
      <c r="NVL22" s="139" t="e">
        <f t="shared" si="157"/>
        <v>#REF!</v>
      </c>
      <c r="NVM22" s="139" t="e">
        <f t="shared" si="157"/>
        <v>#REF!</v>
      </c>
      <c r="NVN22" s="139" t="e">
        <f t="shared" si="157"/>
        <v>#REF!</v>
      </c>
      <c r="NVO22" s="139" t="e">
        <f t="shared" si="157"/>
        <v>#REF!</v>
      </c>
      <c r="NVP22" s="139" t="e">
        <f t="shared" si="157"/>
        <v>#REF!</v>
      </c>
      <c r="NVQ22" s="139" t="e">
        <f t="shared" si="157"/>
        <v>#REF!</v>
      </c>
      <c r="NVR22" s="139" t="e">
        <f t="shared" si="157"/>
        <v>#REF!</v>
      </c>
      <c r="NVS22" s="139" t="e">
        <f t="shared" si="157"/>
        <v>#REF!</v>
      </c>
      <c r="NVT22" s="139" t="e">
        <f t="shared" si="157"/>
        <v>#REF!</v>
      </c>
      <c r="NVU22" s="139" t="e">
        <f t="shared" si="157"/>
        <v>#REF!</v>
      </c>
      <c r="NVV22" s="139" t="e">
        <f t="shared" si="157"/>
        <v>#REF!</v>
      </c>
      <c r="NVW22" s="139" t="e">
        <f t="shared" si="157"/>
        <v>#REF!</v>
      </c>
      <c r="NVX22" s="139" t="e">
        <f t="shared" si="157"/>
        <v>#REF!</v>
      </c>
      <c r="NVY22" s="139" t="e">
        <f t="shared" si="157"/>
        <v>#REF!</v>
      </c>
      <c r="NVZ22" s="139" t="e">
        <f t="shared" si="157"/>
        <v>#REF!</v>
      </c>
      <c r="NWA22" s="139" t="e">
        <f t="shared" si="157"/>
        <v>#REF!</v>
      </c>
      <c r="NWB22" s="139" t="e">
        <f t="shared" si="157"/>
        <v>#REF!</v>
      </c>
      <c r="NWC22" s="139" t="e">
        <f t="shared" si="157"/>
        <v>#REF!</v>
      </c>
      <c r="NWD22" s="139" t="e">
        <f t="shared" si="157"/>
        <v>#REF!</v>
      </c>
      <c r="NWE22" s="139" t="e">
        <f t="shared" si="157"/>
        <v>#REF!</v>
      </c>
      <c r="NWF22" s="139" t="e">
        <f t="shared" si="157"/>
        <v>#REF!</v>
      </c>
      <c r="NWG22" s="139" t="e">
        <f t="shared" ref="NWG22:NYR22" si="158">NWM22</f>
        <v>#REF!</v>
      </c>
      <c r="NWH22" s="139" t="e">
        <f t="shared" si="158"/>
        <v>#REF!</v>
      </c>
      <c r="NWI22" s="139" t="e">
        <f t="shared" si="158"/>
        <v>#REF!</v>
      </c>
      <c r="NWJ22" s="139" t="e">
        <f t="shared" si="158"/>
        <v>#REF!</v>
      </c>
      <c r="NWK22" s="139" t="e">
        <f t="shared" si="158"/>
        <v>#REF!</v>
      </c>
      <c r="NWL22" s="139" t="e">
        <f t="shared" si="158"/>
        <v>#REF!</v>
      </c>
      <c r="NWM22" s="139" t="e">
        <f t="shared" si="158"/>
        <v>#REF!</v>
      </c>
      <c r="NWN22" s="139" t="e">
        <f t="shared" si="158"/>
        <v>#REF!</v>
      </c>
      <c r="NWO22" s="139" t="e">
        <f t="shared" si="158"/>
        <v>#REF!</v>
      </c>
      <c r="NWP22" s="139" t="e">
        <f t="shared" si="158"/>
        <v>#REF!</v>
      </c>
      <c r="NWQ22" s="139" t="e">
        <f t="shared" si="158"/>
        <v>#REF!</v>
      </c>
      <c r="NWR22" s="139" t="e">
        <f t="shared" si="158"/>
        <v>#REF!</v>
      </c>
      <c r="NWS22" s="139" t="e">
        <f t="shared" si="158"/>
        <v>#REF!</v>
      </c>
      <c r="NWT22" s="139" t="e">
        <f t="shared" si="158"/>
        <v>#REF!</v>
      </c>
      <c r="NWU22" s="139" t="e">
        <f t="shared" si="158"/>
        <v>#REF!</v>
      </c>
      <c r="NWV22" s="139" t="e">
        <f t="shared" si="158"/>
        <v>#REF!</v>
      </c>
      <c r="NWW22" s="139" t="e">
        <f t="shared" si="158"/>
        <v>#REF!</v>
      </c>
      <c r="NWX22" s="139" t="e">
        <f t="shared" si="158"/>
        <v>#REF!</v>
      </c>
      <c r="NWY22" s="139" t="e">
        <f t="shared" si="158"/>
        <v>#REF!</v>
      </c>
      <c r="NWZ22" s="139" t="e">
        <f t="shared" si="158"/>
        <v>#REF!</v>
      </c>
      <c r="NXA22" s="139" t="e">
        <f t="shared" si="158"/>
        <v>#REF!</v>
      </c>
      <c r="NXB22" s="139" t="e">
        <f t="shared" si="158"/>
        <v>#REF!</v>
      </c>
      <c r="NXC22" s="139" t="e">
        <f t="shared" si="158"/>
        <v>#REF!</v>
      </c>
      <c r="NXD22" s="139" t="e">
        <f t="shared" si="158"/>
        <v>#REF!</v>
      </c>
      <c r="NXE22" s="139" t="e">
        <f t="shared" si="158"/>
        <v>#REF!</v>
      </c>
      <c r="NXF22" s="139" t="e">
        <f t="shared" si="158"/>
        <v>#REF!</v>
      </c>
      <c r="NXG22" s="139" t="e">
        <f t="shared" si="158"/>
        <v>#REF!</v>
      </c>
      <c r="NXH22" s="139" t="e">
        <f t="shared" si="158"/>
        <v>#REF!</v>
      </c>
      <c r="NXI22" s="139" t="e">
        <f t="shared" si="158"/>
        <v>#REF!</v>
      </c>
      <c r="NXJ22" s="139" t="e">
        <f t="shared" si="158"/>
        <v>#REF!</v>
      </c>
      <c r="NXK22" s="139" t="e">
        <f t="shared" si="158"/>
        <v>#REF!</v>
      </c>
      <c r="NXL22" s="139" t="e">
        <f t="shared" si="158"/>
        <v>#REF!</v>
      </c>
      <c r="NXM22" s="139" t="e">
        <f t="shared" si="158"/>
        <v>#REF!</v>
      </c>
      <c r="NXN22" s="139" t="e">
        <f t="shared" si="158"/>
        <v>#REF!</v>
      </c>
      <c r="NXO22" s="139" t="e">
        <f t="shared" si="158"/>
        <v>#REF!</v>
      </c>
      <c r="NXP22" s="139" t="e">
        <f t="shared" si="158"/>
        <v>#REF!</v>
      </c>
      <c r="NXQ22" s="139" t="e">
        <f t="shared" si="158"/>
        <v>#REF!</v>
      </c>
      <c r="NXR22" s="139" t="e">
        <f t="shared" si="158"/>
        <v>#REF!</v>
      </c>
      <c r="NXS22" s="139" t="e">
        <f t="shared" si="158"/>
        <v>#REF!</v>
      </c>
      <c r="NXT22" s="139" t="e">
        <f t="shared" si="158"/>
        <v>#REF!</v>
      </c>
      <c r="NXU22" s="139" t="e">
        <f t="shared" si="158"/>
        <v>#REF!</v>
      </c>
      <c r="NXV22" s="139" t="e">
        <f t="shared" si="158"/>
        <v>#REF!</v>
      </c>
      <c r="NXW22" s="139" t="e">
        <f t="shared" si="158"/>
        <v>#REF!</v>
      </c>
      <c r="NXX22" s="139" t="e">
        <f t="shared" si="158"/>
        <v>#REF!</v>
      </c>
      <c r="NXY22" s="139" t="e">
        <f t="shared" si="158"/>
        <v>#REF!</v>
      </c>
      <c r="NXZ22" s="139" t="e">
        <f t="shared" si="158"/>
        <v>#REF!</v>
      </c>
      <c r="NYA22" s="139" t="e">
        <f t="shared" si="158"/>
        <v>#REF!</v>
      </c>
      <c r="NYB22" s="139" t="e">
        <f t="shared" si="158"/>
        <v>#REF!</v>
      </c>
      <c r="NYC22" s="139" t="e">
        <f t="shared" si="158"/>
        <v>#REF!</v>
      </c>
      <c r="NYD22" s="139" t="e">
        <f t="shared" si="158"/>
        <v>#REF!</v>
      </c>
      <c r="NYE22" s="139" t="e">
        <f t="shared" si="158"/>
        <v>#REF!</v>
      </c>
      <c r="NYF22" s="139" t="e">
        <f t="shared" si="158"/>
        <v>#REF!</v>
      </c>
      <c r="NYG22" s="139" t="e">
        <f t="shared" si="158"/>
        <v>#REF!</v>
      </c>
      <c r="NYH22" s="139" t="e">
        <f t="shared" si="158"/>
        <v>#REF!</v>
      </c>
      <c r="NYI22" s="139" t="e">
        <f t="shared" si="158"/>
        <v>#REF!</v>
      </c>
      <c r="NYJ22" s="139" t="e">
        <f t="shared" si="158"/>
        <v>#REF!</v>
      </c>
      <c r="NYK22" s="139" t="e">
        <f t="shared" si="158"/>
        <v>#REF!</v>
      </c>
      <c r="NYL22" s="139" t="e">
        <f t="shared" si="158"/>
        <v>#REF!</v>
      </c>
      <c r="NYM22" s="139" t="e">
        <f t="shared" si="158"/>
        <v>#REF!</v>
      </c>
      <c r="NYN22" s="139" t="e">
        <f t="shared" si="158"/>
        <v>#REF!</v>
      </c>
      <c r="NYO22" s="139" t="e">
        <f t="shared" si="158"/>
        <v>#REF!</v>
      </c>
      <c r="NYP22" s="139" t="e">
        <f t="shared" si="158"/>
        <v>#REF!</v>
      </c>
      <c r="NYQ22" s="139" t="e">
        <f t="shared" si="158"/>
        <v>#REF!</v>
      </c>
      <c r="NYR22" s="139" t="e">
        <f t="shared" si="158"/>
        <v>#REF!</v>
      </c>
      <c r="NYS22" s="139" t="e">
        <f t="shared" ref="NYS22:OBD22" si="159">NYY22</f>
        <v>#REF!</v>
      </c>
      <c r="NYT22" s="139" t="e">
        <f t="shared" si="159"/>
        <v>#REF!</v>
      </c>
      <c r="NYU22" s="139" t="e">
        <f t="shared" si="159"/>
        <v>#REF!</v>
      </c>
      <c r="NYV22" s="139" t="e">
        <f t="shared" si="159"/>
        <v>#REF!</v>
      </c>
      <c r="NYW22" s="139" t="e">
        <f t="shared" si="159"/>
        <v>#REF!</v>
      </c>
      <c r="NYX22" s="139" t="e">
        <f t="shared" si="159"/>
        <v>#REF!</v>
      </c>
      <c r="NYY22" s="139" t="e">
        <f t="shared" si="159"/>
        <v>#REF!</v>
      </c>
      <c r="NYZ22" s="139" t="e">
        <f t="shared" si="159"/>
        <v>#REF!</v>
      </c>
      <c r="NZA22" s="139" t="e">
        <f t="shared" si="159"/>
        <v>#REF!</v>
      </c>
      <c r="NZB22" s="139" t="e">
        <f t="shared" si="159"/>
        <v>#REF!</v>
      </c>
      <c r="NZC22" s="139" t="e">
        <f t="shared" si="159"/>
        <v>#REF!</v>
      </c>
      <c r="NZD22" s="139" t="e">
        <f t="shared" si="159"/>
        <v>#REF!</v>
      </c>
      <c r="NZE22" s="139" t="e">
        <f t="shared" si="159"/>
        <v>#REF!</v>
      </c>
      <c r="NZF22" s="139" t="e">
        <f t="shared" si="159"/>
        <v>#REF!</v>
      </c>
      <c r="NZG22" s="139" t="e">
        <f t="shared" si="159"/>
        <v>#REF!</v>
      </c>
      <c r="NZH22" s="139" t="e">
        <f t="shared" si="159"/>
        <v>#REF!</v>
      </c>
      <c r="NZI22" s="139" t="e">
        <f t="shared" si="159"/>
        <v>#REF!</v>
      </c>
      <c r="NZJ22" s="139" t="e">
        <f t="shared" si="159"/>
        <v>#REF!</v>
      </c>
      <c r="NZK22" s="139" t="e">
        <f t="shared" si="159"/>
        <v>#REF!</v>
      </c>
      <c r="NZL22" s="139" t="e">
        <f t="shared" si="159"/>
        <v>#REF!</v>
      </c>
      <c r="NZM22" s="139" t="e">
        <f t="shared" si="159"/>
        <v>#REF!</v>
      </c>
      <c r="NZN22" s="139" t="e">
        <f t="shared" si="159"/>
        <v>#REF!</v>
      </c>
      <c r="NZO22" s="139" t="e">
        <f t="shared" si="159"/>
        <v>#REF!</v>
      </c>
      <c r="NZP22" s="139" t="e">
        <f t="shared" si="159"/>
        <v>#REF!</v>
      </c>
      <c r="NZQ22" s="139" t="e">
        <f t="shared" si="159"/>
        <v>#REF!</v>
      </c>
      <c r="NZR22" s="139" t="e">
        <f t="shared" si="159"/>
        <v>#REF!</v>
      </c>
      <c r="NZS22" s="139" t="e">
        <f t="shared" si="159"/>
        <v>#REF!</v>
      </c>
      <c r="NZT22" s="139" t="e">
        <f t="shared" si="159"/>
        <v>#REF!</v>
      </c>
      <c r="NZU22" s="139" t="e">
        <f t="shared" si="159"/>
        <v>#REF!</v>
      </c>
      <c r="NZV22" s="139" t="e">
        <f t="shared" si="159"/>
        <v>#REF!</v>
      </c>
      <c r="NZW22" s="139" t="e">
        <f t="shared" si="159"/>
        <v>#REF!</v>
      </c>
      <c r="NZX22" s="139" t="e">
        <f t="shared" si="159"/>
        <v>#REF!</v>
      </c>
      <c r="NZY22" s="139" t="e">
        <f t="shared" si="159"/>
        <v>#REF!</v>
      </c>
      <c r="NZZ22" s="139" t="e">
        <f t="shared" si="159"/>
        <v>#REF!</v>
      </c>
      <c r="OAA22" s="139" t="e">
        <f t="shared" si="159"/>
        <v>#REF!</v>
      </c>
      <c r="OAB22" s="139" t="e">
        <f t="shared" si="159"/>
        <v>#REF!</v>
      </c>
      <c r="OAC22" s="139" t="e">
        <f t="shared" si="159"/>
        <v>#REF!</v>
      </c>
      <c r="OAD22" s="139" t="e">
        <f t="shared" si="159"/>
        <v>#REF!</v>
      </c>
      <c r="OAE22" s="139" t="e">
        <f t="shared" si="159"/>
        <v>#REF!</v>
      </c>
      <c r="OAF22" s="139" t="e">
        <f t="shared" si="159"/>
        <v>#REF!</v>
      </c>
      <c r="OAG22" s="139" t="e">
        <f t="shared" si="159"/>
        <v>#REF!</v>
      </c>
      <c r="OAH22" s="139" t="e">
        <f t="shared" si="159"/>
        <v>#REF!</v>
      </c>
      <c r="OAI22" s="139" t="e">
        <f t="shared" si="159"/>
        <v>#REF!</v>
      </c>
      <c r="OAJ22" s="139" t="e">
        <f t="shared" si="159"/>
        <v>#REF!</v>
      </c>
      <c r="OAK22" s="139" t="e">
        <f t="shared" si="159"/>
        <v>#REF!</v>
      </c>
      <c r="OAL22" s="139" t="e">
        <f t="shared" si="159"/>
        <v>#REF!</v>
      </c>
      <c r="OAM22" s="139" t="e">
        <f t="shared" si="159"/>
        <v>#REF!</v>
      </c>
      <c r="OAN22" s="139" t="e">
        <f t="shared" si="159"/>
        <v>#REF!</v>
      </c>
      <c r="OAO22" s="139" t="e">
        <f t="shared" si="159"/>
        <v>#REF!</v>
      </c>
      <c r="OAP22" s="139" t="e">
        <f t="shared" si="159"/>
        <v>#REF!</v>
      </c>
      <c r="OAQ22" s="139" t="e">
        <f t="shared" si="159"/>
        <v>#REF!</v>
      </c>
      <c r="OAR22" s="139" t="e">
        <f t="shared" si="159"/>
        <v>#REF!</v>
      </c>
      <c r="OAS22" s="139" t="e">
        <f t="shared" si="159"/>
        <v>#REF!</v>
      </c>
      <c r="OAT22" s="139" t="e">
        <f t="shared" si="159"/>
        <v>#REF!</v>
      </c>
      <c r="OAU22" s="139" t="e">
        <f t="shared" si="159"/>
        <v>#REF!</v>
      </c>
      <c r="OAV22" s="139" t="e">
        <f t="shared" si="159"/>
        <v>#REF!</v>
      </c>
      <c r="OAW22" s="139" t="e">
        <f t="shared" si="159"/>
        <v>#REF!</v>
      </c>
      <c r="OAX22" s="139" t="e">
        <f t="shared" si="159"/>
        <v>#REF!</v>
      </c>
      <c r="OAY22" s="139" t="e">
        <f t="shared" si="159"/>
        <v>#REF!</v>
      </c>
      <c r="OAZ22" s="139" t="e">
        <f t="shared" si="159"/>
        <v>#REF!</v>
      </c>
      <c r="OBA22" s="139" t="e">
        <f t="shared" si="159"/>
        <v>#REF!</v>
      </c>
      <c r="OBB22" s="139" t="e">
        <f t="shared" si="159"/>
        <v>#REF!</v>
      </c>
      <c r="OBC22" s="139" t="e">
        <f t="shared" si="159"/>
        <v>#REF!</v>
      </c>
      <c r="OBD22" s="139" t="e">
        <f t="shared" si="159"/>
        <v>#REF!</v>
      </c>
      <c r="OBE22" s="139" t="e">
        <f t="shared" ref="OBE22:ODP22" si="160">OBK22</f>
        <v>#REF!</v>
      </c>
      <c r="OBF22" s="139" t="e">
        <f t="shared" si="160"/>
        <v>#REF!</v>
      </c>
      <c r="OBG22" s="139" t="e">
        <f t="shared" si="160"/>
        <v>#REF!</v>
      </c>
      <c r="OBH22" s="139" t="e">
        <f t="shared" si="160"/>
        <v>#REF!</v>
      </c>
      <c r="OBI22" s="139" t="e">
        <f t="shared" si="160"/>
        <v>#REF!</v>
      </c>
      <c r="OBJ22" s="139" t="e">
        <f t="shared" si="160"/>
        <v>#REF!</v>
      </c>
      <c r="OBK22" s="139" t="e">
        <f t="shared" si="160"/>
        <v>#REF!</v>
      </c>
      <c r="OBL22" s="139" t="e">
        <f t="shared" si="160"/>
        <v>#REF!</v>
      </c>
      <c r="OBM22" s="139" t="e">
        <f t="shared" si="160"/>
        <v>#REF!</v>
      </c>
      <c r="OBN22" s="139" t="e">
        <f t="shared" si="160"/>
        <v>#REF!</v>
      </c>
      <c r="OBO22" s="139" t="e">
        <f t="shared" si="160"/>
        <v>#REF!</v>
      </c>
      <c r="OBP22" s="139" t="e">
        <f t="shared" si="160"/>
        <v>#REF!</v>
      </c>
      <c r="OBQ22" s="139" t="e">
        <f t="shared" si="160"/>
        <v>#REF!</v>
      </c>
      <c r="OBR22" s="139" t="e">
        <f t="shared" si="160"/>
        <v>#REF!</v>
      </c>
      <c r="OBS22" s="139" t="e">
        <f t="shared" si="160"/>
        <v>#REF!</v>
      </c>
      <c r="OBT22" s="139" t="e">
        <f t="shared" si="160"/>
        <v>#REF!</v>
      </c>
      <c r="OBU22" s="139" t="e">
        <f t="shared" si="160"/>
        <v>#REF!</v>
      </c>
      <c r="OBV22" s="139" t="e">
        <f t="shared" si="160"/>
        <v>#REF!</v>
      </c>
      <c r="OBW22" s="139" t="e">
        <f t="shared" si="160"/>
        <v>#REF!</v>
      </c>
      <c r="OBX22" s="139" t="e">
        <f t="shared" si="160"/>
        <v>#REF!</v>
      </c>
      <c r="OBY22" s="139" t="e">
        <f t="shared" si="160"/>
        <v>#REF!</v>
      </c>
      <c r="OBZ22" s="139" t="e">
        <f t="shared" si="160"/>
        <v>#REF!</v>
      </c>
      <c r="OCA22" s="139" t="e">
        <f t="shared" si="160"/>
        <v>#REF!</v>
      </c>
      <c r="OCB22" s="139" t="e">
        <f t="shared" si="160"/>
        <v>#REF!</v>
      </c>
      <c r="OCC22" s="139" t="e">
        <f t="shared" si="160"/>
        <v>#REF!</v>
      </c>
      <c r="OCD22" s="139" t="e">
        <f t="shared" si="160"/>
        <v>#REF!</v>
      </c>
      <c r="OCE22" s="139" t="e">
        <f t="shared" si="160"/>
        <v>#REF!</v>
      </c>
      <c r="OCF22" s="139" t="e">
        <f t="shared" si="160"/>
        <v>#REF!</v>
      </c>
      <c r="OCG22" s="139" t="e">
        <f t="shared" si="160"/>
        <v>#REF!</v>
      </c>
      <c r="OCH22" s="139" t="e">
        <f t="shared" si="160"/>
        <v>#REF!</v>
      </c>
      <c r="OCI22" s="139" t="e">
        <f t="shared" si="160"/>
        <v>#REF!</v>
      </c>
      <c r="OCJ22" s="139" t="e">
        <f t="shared" si="160"/>
        <v>#REF!</v>
      </c>
      <c r="OCK22" s="139" t="e">
        <f t="shared" si="160"/>
        <v>#REF!</v>
      </c>
      <c r="OCL22" s="139" t="e">
        <f t="shared" si="160"/>
        <v>#REF!</v>
      </c>
      <c r="OCM22" s="139" t="e">
        <f t="shared" si="160"/>
        <v>#REF!</v>
      </c>
      <c r="OCN22" s="139" t="e">
        <f t="shared" si="160"/>
        <v>#REF!</v>
      </c>
      <c r="OCO22" s="139" t="e">
        <f t="shared" si="160"/>
        <v>#REF!</v>
      </c>
      <c r="OCP22" s="139" t="e">
        <f t="shared" si="160"/>
        <v>#REF!</v>
      </c>
      <c r="OCQ22" s="139" t="e">
        <f t="shared" si="160"/>
        <v>#REF!</v>
      </c>
      <c r="OCR22" s="139" t="e">
        <f t="shared" si="160"/>
        <v>#REF!</v>
      </c>
      <c r="OCS22" s="139" t="e">
        <f t="shared" si="160"/>
        <v>#REF!</v>
      </c>
      <c r="OCT22" s="139" t="e">
        <f t="shared" si="160"/>
        <v>#REF!</v>
      </c>
      <c r="OCU22" s="139" t="e">
        <f t="shared" si="160"/>
        <v>#REF!</v>
      </c>
      <c r="OCV22" s="139" t="e">
        <f t="shared" si="160"/>
        <v>#REF!</v>
      </c>
      <c r="OCW22" s="139" t="e">
        <f t="shared" si="160"/>
        <v>#REF!</v>
      </c>
      <c r="OCX22" s="139" t="e">
        <f t="shared" si="160"/>
        <v>#REF!</v>
      </c>
      <c r="OCY22" s="139" t="e">
        <f t="shared" si="160"/>
        <v>#REF!</v>
      </c>
      <c r="OCZ22" s="139" t="e">
        <f t="shared" si="160"/>
        <v>#REF!</v>
      </c>
      <c r="ODA22" s="139" t="e">
        <f t="shared" si="160"/>
        <v>#REF!</v>
      </c>
      <c r="ODB22" s="139" t="e">
        <f t="shared" si="160"/>
        <v>#REF!</v>
      </c>
      <c r="ODC22" s="139" t="e">
        <f t="shared" si="160"/>
        <v>#REF!</v>
      </c>
      <c r="ODD22" s="139" t="e">
        <f t="shared" si="160"/>
        <v>#REF!</v>
      </c>
      <c r="ODE22" s="139" t="e">
        <f t="shared" si="160"/>
        <v>#REF!</v>
      </c>
      <c r="ODF22" s="139" t="e">
        <f t="shared" si="160"/>
        <v>#REF!</v>
      </c>
      <c r="ODG22" s="139" t="e">
        <f t="shared" si="160"/>
        <v>#REF!</v>
      </c>
      <c r="ODH22" s="139" t="e">
        <f t="shared" si="160"/>
        <v>#REF!</v>
      </c>
      <c r="ODI22" s="139" t="e">
        <f t="shared" si="160"/>
        <v>#REF!</v>
      </c>
      <c r="ODJ22" s="139" t="e">
        <f t="shared" si="160"/>
        <v>#REF!</v>
      </c>
      <c r="ODK22" s="139" t="e">
        <f t="shared" si="160"/>
        <v>#REF!</v>
      </c>
      <c r="ODL22" s="139" t="e">
        <f t="shared" si="160"/>
        <v>#REF!</v>
      </c>
      <c r="ODM22" s="139" t="e">
        <f t="shared" si="160"/>
        <v>#REF!</v>
      </c>
      <c r="ODN22" s="139" t="e">
        <f t="shared" si="160"/>
        <v>#REF!</v>
      </c>
      <c r="ODO22" s="139" t="e">
        <f t="shared" si="160"/>
        <v>#REF!</v>
      </c>
      <c r="ODP22" s="139" t="e">
        <f t="shared" si="160"/>
        <v>#REF!</v>
      </c>
      <c r="ODQ22" s="139" t="e">
        <f t="shared" ref="ODQ22:OGB22" si="161">ODW22</f>
        <v>#REF!</v>
      </c>
      <c r="ODR22" s="139" t="e">
        <f t="shared" si="161"/>
        <v>#REF!</v>
      </c>
      <c r="ODS22" s="139" t="e">
        <f t="shared" si="161"/>
        <v>#REF!</v>
      </c>
      <c r="ODT22" s="139" t="e">
        <f t="shared" si="161"/>
        <v>#REF!</v>
      </c>
      <c r="ODU22" s="139" t="e">
        <f t="shared" si="161"/>
        <v>#REF!</v>
      </c>
      <c r="ODV22" s="139" t="e">
        <f t="shared" si="161"/>
        <v>#REF!</v>
      </c>
      <c r="ODW22" s="139" t="e">
        <f t="shared" si="161"/>
        <v>#REF!</v>
      </c>
      <c r="ODX22" s="139" t="e">
        <f t="shared" si="161"/>
        <v>#REF!</v>
      </c>
      <c r="ODY22" s="139" t="e">
        <f t="shared" si="161"/>
        <v>#REF!</v>
      </c>
      <c r="ODZ22" s="139" t="e">
        <f t="shared" si="161"/>
        <v>#REF!</v>
      </c>
      <c r="OEA22" s="139" t="e">
        <f t="shared" si="161"/>
        <v>#REF!</v>
      </c>
      <c r="OEB22" s="139" t="e">
        <f t="shared" si="161"/>
        <v>#REF!</v>
      </c>
      <c r="OEC22" s="139" t="e">
        <f t="shared" si="161"/>
        <v>#REF!</v>
      </c>
      <c r="OED22" s="139" t="e">
        <f t="shared" si="161"/>
        <v>#REF!</v>
      </c>
      <c r="OEE22" s="139" t="e">
        <f t="shared" si="161"/>
        <v>#REF!</v>
      </c>
      <c r="OEF22" s="139" t="e">
        <f t="shared" si="161"/>
        <v>#REF!</v>
      </c>
      <c r="OEG22" s="139" t="e">
        <f t="shared" si="161"/>
        <v>#REF!</v>
      </c>
      <c r="OEH22" s="139" t="e">
        <f t="shared" si="161"/>
        <v>#REF!</v>
      </c>
      <c r="OEI22" s="139" t="e">
        <f t="shared" si="161"/>
        <v>#REF!</v>
      </c>
      <c r="OEJ22" s="139" t="e">
        <f t="shared" si="161"/>
        <v>#REF!</v>
      </c>
      <c r="OEK22" s="139" t="e">
        <f t="shared" si="161"/>
        <v>#REF!</v>
      </c>
      <c r="OEL22" s="139" t="e">
        <f t="shared" si="161"/>
        <v>#REF!</v>
      </c>
      <c r="OEM22" s="139" t="e">
        <f t="shared" si="161"/>
        <v>#REF!</v>
      </c>
      <c r="OEN22" s="139" t="e">
        <f t="shared" si="161"/>
        <v>#REF!</v>
      </c>
      <c r="OEO22" s="139" t="e">
        <f t="shared" si="161"/>
        <v>#REF!</v>
      </c>
      <c r="OEP22" s="139" t="e">
        <f t="shared" si="161"/>
        <v>#REF!</v>
      </c>
      <c r="OEQ22" s="139" t="e">
        <f t="shared" si="161"/>
        <v>#REF!</v>
      </c>
      <c r="OER22" s="139" t="e">
        <f t="shared" si="161"/>
        <v>#REF!</v>
      </c>
      <c r="OES22" s="139" t="e">
        <f t="shared" si="161"/>
        <v>#REF!</v>
      </c>
      <c r="OET22" s="139" t="e">
        <f t="shared" si="161"/>
        <v>#REF!</v>
      </c>
      <c r="OEU22" s="139" t="e">
        <f t="shared" si="161"/>
        <v>#REF!</v>
      </c>
      <c r="OEV22" s="139" t="e">
        <f t="shared" si="161"/>
        <v>#REF!</v>
      </c>
      <c r="OEW22" s="139" t="e">
        <f t="shared" si="161"/>
        <v>#REF!</v>
      </c>
      <c r="OEX22" s="139" t="e">
        <f t="shared" si="161"/>
        <v>#REF!</v>
      </c>
      <c r="OEY22" s="139" t="e">
        <f t="shared" si="161"/>
        <v>#REF!</v>
      </c>
      <c r="OEZ22" s="139" t="e">
        <f t="shared" si="161"/>
        <v>#REF!</v>
      </c>
      <c r="OFA22" s="139" t="e">
        <f t="shared" si="161"/>
        <v>#REF!</v>
      </c>
      <c r="OFB22" s="139" t="e">
        <f t="shared" si="161"/>
        <v>#REF!</v>
      </c>
      <c r="OFC22" s="139" t="e">
        <f t="shared" si="161"/>
        <v>#REF!</v>
      </c>
      <c r="OFD22" s="139" t="e">
        <f t="shared" si="161"/>
        <v>#REF!</v>
      </c>
      <c r="OFE22" s="139" t="e">
        <f t="shared" si="161"/>
        <v>#REF!</v>
      </c>
      <c r="OFF22" s="139" t="e">
        <f t="shared" si="161"/>
        <v>#REF!</v>
      </c>
      <c r="OFG22" s="139" t="e">
        <f t="shared" si="161"/>
        <v>#REF!</v>
      </c>
      <c r="OFH22" s="139" t="e">
        <f t="shared" si="161"/>
        <v>#REF!</v>
      </c>
      <c r="OFI22" s="139" t="e">
        <f t="shared" si="161"/>
        <v>#REF!</v>
      </c>
      <c r="OFJ22" s="139" t="e">
        <f t="shared" si="161"/>
        <v>#REF!</v>
      </c>
      <c r="OFK22" s="139" t="e">
        <f t="shared" si="161"/>
        <v>#REF!</v>
      </c>
      <c r="OFL22" s="139" t="e">
        <f t="shared" si="161"/>
        <v>#REF!</v>
      </c>
      <c r="OFM22" s="139" t="e">
        <f t="shared" si="161"/>
        <v>#REF!</v>
      </c>
      <c r="OFN22" s="139" t="e">
        <f t="shared" si="161"/>
        <v>#REF!</v>
      </c>
      <c r="OFO22" s="139" t="e">
        <f t="shared" si="161"/>
        <v>#REF!</v>
      </c>
      <c r="OFP22" s="139" t="e">
        <f t="shared" si="161"/>
        <v>#REF!</v>
      </c>
      <c r="OFQ22" s="139" t="e">
        <f t="shared" si="161"/>
        <v>#REF!</v>
      </c>
      <c r="OFR22" s="139" t="e">
        <f t="shared" si="161"/>
        <v>#REF!</v>
      </c>
      <c r="OFS22" s="139" t="e">
        <f t="shared" si="161"/>
        <v>#REF!</v>
      </c>
      <c r="OFT22" s="139" t="e">
        <f t="shared" si="161"/>
        <v>#REF!</v>
      </c>
      <c r="OFU22" s="139" t="e">
        <f t="shared" si="161"/>
        <v>#REF!</v>
      </c>
      <c r="OFV22" s="139" t="e">
        <f t="shared" si="161"/>
        <v>#REF!</v>
      </c>
      <c r="OFW22" s="139" t="e">
        <f t="shared" si="161"/>
        <v>#REF!</v>
      </c>
      <c r="OFX22" s="139" t="e">
        <f t="shared" si="161"/>
        <v>#REF!</v>
      </c>
      <c r="OFY22" s="139" t="e">
        <f t="shared" si="161"/>
        <v>#REF!</v>
      </c>
      <c r="OFZ22" s="139" t="e">
        <f t="shared" si="161"/>
        <v>#REF!</v>
      </c>
      <c r="OGA22" s="139" t="e">
        <f t="shared" si="161"/>
        <v>#REF!</v>
      </c>
      <c r="OGB22" s="139" t="e">
        <f t="shared" si="161"/>
        <v>#REF!</v>
      </c>
      <c r="OGC22" s="139" t="e">
        <f t="shared" ref="OGC22:OIN22" si="162">OGI22</f>
        <v>#REF!</v>
      </c>
      <c r="OGD22" s="139" t="e">
        <f t="shared" si="162"/>
        <v>#REF!</v>
      </c>
      <c r="OGE22" s="139" t="e">
        <f t="shared" si="162"/>
        <v>#REF!</v>
      </c>
      <c r="OGF22" s="139" t="e">
        <f t="shared" si="162"/>
        <v>#REF!</v>
      </c>
      <c r="OGG22" s="139" t="e">
        <f t="shared" si="162"/>
        <v>#REF!</v>
      </c>
      <c r="OGH22" s="139" t="e">
        <f t="shared" si="162"/>
        <v>#REF!</v>
      </c>
      <c r="OGI22" s="139" t="e">
        <f t="shared" si="162"/>
        <v>#REF!</v>
      </c>
      <c r="OGJ22" s="139" t="e">
        <f t="shared" si="162"/>
        <v>#REF!</v>
      </c>
      <c r="OGK22" s="139" t="e">
        <f t="shared" si="162"/>
        <v>#REF!</v>
      </c>
      <c r="OGL22" s="139" t="e">
        <f t="shared" si="162"/>
        <v>#REF!</v>
      </c>
      <c r="OGM22" s="139" t="e">
        <f t="shared" si="162"/>
        <v>#REF!</v>
      </c>
      <c r="OGN22" s="139" t="e">
        <f t="shared" si="162"/>
        <v>#REF!</v>
      </c>
      <c r="OGO22" s="139" t="e">
        <f t="shared" si="162"/>
        <v>#REF!</v>
      </c>
      <c r="OGP22" s="139" t="e">
        <f t="shared" si="162"/>
        <v>#REF!</v>
      </c>
      <c r="OGQ22" s="139" t="e">
        <f t="shared" si="162"/>
        <v>#REF!</v>
      </c>
      <c r="OGR22" s="139" t="e">
        <f t="shared" si="162"/>
        <v>#REF!</v>
      </c>
      <c r="OGS22" s="139" t="e">
        <f t="shared" si="162"/>
        <v>#REF!</v>
      </c>
      <c r="OGT22" s="139" t="e">
        <f t="shared" si="162"/>
        <v>#REF!</v>
      </c>
      <c r="OGU22" s="139" t="e">
        <f t="shared" si="162"/>
        <v>#REF!</v>
      </c>
      <c r="OGV22" s="139" t="e">
        <f t="shared" si="162"/>
        <v>#REF!</v>
      </c>
      <c r="OGW22" s="139" t="e">
        <f t="shared" si="162"/>
        <v>#REF!</v>
      </c>
      <c r="OGX22" s="139" t="e">
        <f t="shared" si="162"/>
        <v>#REF!</v>
      </c>
      <c r="OGY22" s="139" t="e">
        <f t="shared" si="162"/>
        <v>#REF!</v>
      </c>
      <c r="OGZ22" s="139" t="e">
        <f t="shared" si="162"/>
        <v>#REF!</v>
      </c>
      <c r="OHA22" s="139" t="e">
        <f t="shared" si="162"/>
        <v>#REF!</v>
      </c>
      <c r="OHB22" s="139" t="e">
        <f t="shared" si="162"/>
        <v>#REF!</v>
      </c>
      <c r="OHC22" s="139" t="e">
        <f t="shared" si="162"/>
        <v>#REF!</v>
      </c>
      <c r="OHD22" s="139" t="e">
        <f t="shared" si="162"/>
        <v>#REF!</v>
      </c>
      <c r="OHE22" s="139" t="e">
        <f t="shared" si="162"/>
        <v>#REF!</v>
      </c>
      <c r="OHF22" s="139" t="e">
        <f t="shared" si="162"/>
        <v>#REF!</v>
      </c>
      <c r="OHG22" s="139" t="e">
        <f t="shared" si="162"/>
        <v>#REF!</v>
      </c>
      <c r="OHH22" s="139" t="e">
        <f t="shared" si="162"/>
        <v>#REF!</v>
      </c>
      <c r="OHI22" s="139" t="e">
        <f t="shared" si="162"/>
        <v>#REF!</v>
      </c>
      <c r="OHJ22" s="139" t="e">
        <f t="shared" si="162"/>
        <v>#REF!</v>
      </c>
      <c r="OHK22" s="139" t="e">
        <f t="shared" si="162"/>
        <v>#REF!</v>
      </c>
      <c r="OHL22" s="139" t="e">
        <f t="shared" si="162"/>
        <v>#REF!</v>
      </c>
      <c r="OHM22" s="139" t="e">
        <f t="shared" si="162"/>
        <v>#REF!</v>
      </c>
      <c r="OHN22" s="139" t="e">
        <f t="shared" si="162"/>
        <v>#REF!</v>
      </c>
      <c r="OHO22" s="139" t="e">
        <f t="shared" si="162"/>
        <v>#REF!</v>
      </c>
      <c r="OHP22" s="139" t="e">
        <f t="shared" si="162"/>
        <v>#REF!</v>
      </c>
      <c r="OHQ22" s="139" t="e">
        <f t="shared" si="162"/>
        <v>#REF!</v>
      </c>
      <c r="OHR22" s="139" t="e">
        <f t="shared" si="162"/>
        <v>#REF!</v>
      </c>
      <c r="OHS22" s="139" t="e">
        <f t="shared" si="162"/>
        <v>#REF!</v>
      </c>
      <c r="OHT22" s="139" t="e">
        <f t="shared" si="162"/>
        <v>#REF!</v>
      </c>
      <c r="OHU22" s="139" t="e">
        <f t="shared" si="162"/>
        <v>#REF!</v>
      </c>
      <c r="OHV22" s="139" t="e">
        <f t="shared" si="162"/>
        <v>#REF!</v>
      </c>
      <c r="OHW22" s="139" t="e">
        <f t="shared" si="162"/>
        <v>#REF!</v>
      </c>
      <c r="OHX22" s="139" t="e">
        <f t="shared" si="162"/>
        <v>#REF!</v>
      </c>
      <c r="OHY22" s="139" t="e">
        <f t="shared" si="162"/>
        <v>#REF!</v>
      </c>
      <c r="OHZ22" s="139" t="e">
        <f t="shared" si="162"/>
        <v>#REF!</v>
      </c>
      <c r="OIA22" s="139" t="e">
        <f t="shared" si="162"/>
        <v>#REF!</v>
      </c>
      <c r="OIB22" s="139" t="e">
        <f t="shared" si="162"/>
        <v>#REF!</v>
      </c>
      <c r="OIC22" s="139" t="e">
        <f t="shared" si="162"/>
        <v>#REF!</v>
      </c>
      <c r="OID22" s="139" t="e">
        <f t="shared" si="162"/>
        <v>#REF!</v>
      </c>
      <c r="OIE22" s="139" t="e">
        <f t="shared" si="162"/>
        <v>#REF!</v>
      </c>
      <c r="OIF22" s="139" t="e">
        <f t="shared" si="162"/>
        <v>#REF!</v>
      </c>
      <c r="OIG22" s="139" t="e">
        <f t="shared" si="162"/>
        <v>#REF!</v>
      </c>
      <c r="OIH22" s="139" t="e">
        <f t="shared" si="162"/>
        <v>#REF!</v>
      </c>
      <c r="OII22" s="139" t="e">
        <f t="shared" si="162"/>
        <v>#REF!</v>
      </c>
      <c r="OIJ22" s="139" t="e">
        <f t="shared" si="162"/>
        <v>#REF!</v>
      </c>
      <c r="OIK22" s="139" t="e">
        <f t="shared" si="162"/>
        <v>#REF!</v>
      </c>
      <c r="OIL22" s="139" t="e">
        <f t="shared" si="162"/>
        <v>#REF!</v>
      </c>
      <c r="OIM22" s="139" t="e">
        <f t="shared" si="162"/>
        <v>#REF!</v>
      </c>
      <c r="OIN22" s="139" t="e">
        <f t="shared" si="162"/>
        <v>#REF!</v>
      </c>
      <c r="OIO22" s="139" t="e">
        <f t="shared" ref="OIO22:OKZ22" si="163">OIU22</f>
        <v>#REF!</v>
      </c>
      <c r="OIP22" s="139" t="e">
        <f t="shared" si="163"/>
        <v>#REF!</v>
      </c>
      <c r="OIQ22" s="139" t="e">
        <f t="shared" si="163"/>
        <v>#REF!</v>
      </c>
      <c r="OIR22" s="139" t="e">
        <f t="shared" si="163"/>
        <v>#REF!</v>
      </c>
      <c r="OIS22" s="139" t="e">
        <f t="shared" si="163"/>
        <v>#REF!</v>
      </c>
      <c r="OIT22" s="139" t="e">
        <f t="shared" si="163"/>
        <v>#REF!</v>
      </c>
      <c r="OIU22" s="139" t="e">
        <f t="shared" si="163"/>
        <v>#REF!</v>
      </c>
      <c r="OIV22" s="139" t="e">
        <f t="shared" si="163"/>
        <v>#REF!</v>
      </c>
      <c r="OIW22" s="139" t="e">
        <f t="shared" si="163"/>
        <v>#REF!</v>
      </c>
      <c r="OIX22" s="139" t="e">
        <f t="shared" si="163"/>
        <v>#REF!</v>
      </c>
      <c r="OIY22" s="139" t="e">
        <f t="shared" si="163"/>
        <v>#REF!</v>
      </c>
      <c r="OIZ22" s="139" t="e">
        <f t="shared" si="163"/>
        <v>#REF!</v>
      </c>
      <c r="OJA22" s="139" t="e">
        <f t="shared" si="163"/>
        <v>#REF!</v>
      </c>
      <c r="OJB22" s="139" t="e">
        <f t="shared" si="163"/>
        <v>#REF!</v>
      </c>
      <c r="OJC22" s="139" t="e">
        <f t="shared" si="163"/>
        <v>#REF!</v>
      </c>
      <c r="OJD22" s="139" t="e">
        <f t="shared" si="163"/>
        <v>#REF!</v>
      </c>
      <c r="OJE22" s="139" t="e">
        <f t="shared" si="163"/>
        <v>#REF!</v>
      </c>
      <c r="OJF22" s="139" t="e">
        <f t="shared" si="163"/>
        <v>#REF!</v>
      </c>
      <c r="OJG22" s="139" t="e">
        <f t="shared" si="163"/>
        <v>#REF!</v>
      </c>
      <c r="OJH22" s="139" t="e">
        <f t="shared" si="163"/>
        <v>#REF!</v>
      </c>
      <c r="OJI22" s="139" t="e">
        <f t="shared" si="163"/>
        <v>#REF!</v>
      </c>
      <c r="OJJ22" s="139" t="e">
        <f t="shared" si="163"/>
        <v>#REF!</v>
      </c>
      <c r="OJK22" s="139" t="e">
        <f t="shared" si="163"/>
        <v>#REF!</v>
      </c>
      <c r="OJL22" s="139" t="e">
        <f t="shared" si="163"/>
        <v>#REF!</v>
      </c>
      <c r="OJM22" s="139" t="e">
        <f t="shared" si="163"/>
        <v>#REF!</v>
      </c>
      <c r="OJN22" s="139" t="e">
        <f t="shared" si="163"/>
        <v>#REF!</v>
      </c>
      <c r="OJO22" s="139" t="e">
        <f t="shared" si="163"/>
        <v>#REF!</v>
      </c>
      <c r="OJP22" s="139" t="e">
        <f t="shared" si="163"/>
        <v>#REF!</v>
      </c>
      <c r="OJQ22" s="139" t="e">
        <f t="shared" si="163"/>
        <v>#REF!</v>
      </c>
      <c r="OJR22" s="139" t="e">
        <f t="shared" si="163"/>
        <v>#REF!</v>
      </c>
      <c r="OJS22" s="139" t="e">
        <f t="shared" si="163"/>
        <v>#REF!</v>
      </c>
      <c r="OJT22" s="139" t="e">
        <f t="shared" si="163"/>
        <v>#REF!</v>
      </c>
      <c r="OJU22" s="139" t="e">
        <f t="shared" si="163"/>
        <v>#REF!</v>
      </c>
      <c r="OJV22" s="139" t="e">
        <f t="shared" si="163"/>
        <v>#REF!</v>
      </c>
      <c r="OJW22" s="139" t="e">
        <f t="shared" si="163"/>
        <v>#REF!</v>
      </c>
      <c r="OJX22" s="139" t="e">
        <f t="shared" si="163"/>
        <v>#REF!</v>
      </c>
      <c r="OJY22" s="139" t="e">
        <f t="shared" si="163"/>
        <v>#REF!</v>
      </c>
      <c r="OJZ22" s="139" t="e">
        <f t="shared" si="163"/>
        <v>#REF!</v>
      </c>
      <c r="OKA22" s="139" t="e">
        <f t="shared" si="163"/>
        <v>#REF!</v>
      </c>
      <c r="OKB22" s="139" t="e">
        <f t="shared" si="163"/>
        <v>#REF!</v>
      </c>
      <c r="OKC22" s="139" t="e">
        <f t="shared" si="163"/>
        <v>#REF!</v>
      </c>
      <c r="OKD22" s="139" t="e">
        <f t="shared" si="163"/>
        <v>#REF!</v>
      </c>
      <c r="OKE22" s="139" t="e">
        <f t="shared" si="163"/>
        <v>#REF!</v>
      </c>
      <c r="OKF22" s="139" t="e">
        <f t="shared" si="163"/>
        <v>#REF!</v>
      </c>
      <c r="OKG22" s="139" t="e">
        <f t="shared" si="163"/>
        <v>#REF!</v>
      </c>
      <c r="OKH22" s="139" t="e">
        <f t="shared" si="163"/>
        <v>#REF!</v>
      </c>
      <c r="OKI22" s="139" t="e">
        <f t="shared" si="163"/>
        <v>#REF!</v>
      </c>
      <c r="OKJ22" s="139" t="e">
        <f t="shared" si="163"/>
        <v>#REF!</v>
      </c>
      <c r="OKK22" s="139" t="e">
        <f t="shared" si="163"/>
        <v>#REF!</v>
      </c>
      <c r="OKL22" s="139" t="e">
        <f t="shared" si="163"/>
        <v>#REF!</v>
      </c>
      <c r="OKM22" s="139" t="e">
        <f t="shared" si="163"/>
        <v>#REF!</v>
      </c>
      <c r="OKN22" s="139" t="e">
        <f t="shared" si="163"/>
        <v>#REF!</v>
      </c>
      <c r="OKO22" s="139" t="e">
        <f t="shared" si="163"/>
        <v>#REF!</v>
      </c>
      <c r="OKP22" s="139" t="e">
        <f t="shared" si="163"/>
        <v>#REF!</v>
      </c>
      <c r="OKQ22" s="139" t="e">
        <f t="shared" si="163"/>
        <v>#REF!</v>
      </c>
      <c r="OKR22" s="139" t="e">
        <f t="shared" si="163"/>
        <v>#REF!</v>
      </c>
      <c r="OKS22" s="139" t="e">
        <f t="shared" si="163"/>
        <v>#REF!</v>
      </c>
      <c r="OKT22" s="139" t="e">
        <f t="shared" si="163"/>
        <v>#REF!</v>
      </c>
      <c r="OKU22" s="139" t="e">
        <f t="shared" si="163"/>
        <v>#REF!</v>
      </c>
      <c r="OKV22" s="139" t="e">
        <f t="shared" si="163"/>
        <v>#REF!</v>
      </c>
      <c r="OKW22" s="139" t="e">
        <f t="shared" si="163"/>
        <v>#REF!</v>
      </c>
      <c r="OKX22" s="139" t="e">
        <f t="shared" si="163"/>
        <v>#REF!</v>
      </c>
      <c r="OKY22" s="139" t="e">
        <f t="shared" si="163"/>
        <v>#REF!</v>
      </c>
      <c r="OKZ22" s="139" t="e">
        <f t="shared" si="163"/>
        <v>#REF!</v>
      </c>
      <c r="OLA22" s="139" t="e">
        <f t="shared" ref="OLA22:ONL22" si="164">OLG22</f>
        <v>#REF!</v>
      </c>
      <c r="OLB22" s="139" t="e">
        <f t="shared" si="164"/>
        <v>#REF!</v>
      </c>
      <c r="OLC22" s="139" t="e">
        <f t="shared" si="164"/>
        <v>#REF!</v>
      </c>
      <c r="OLD22" s="139" t="e">
        <f t="shared" si="164"/>
        <v>#REF!</v>
      </c>
      <c r="OLE22" s="139" t="e">
        <f t="shared" si="164"/>
        <v>#REF!</v>
      </c>
      <c r="OLF22" s="139" t="e">
        <f t="shared" si="164"/>
        <v>#REF!</v>
      </c>
      <c r="OLG22" s="139" t="e">
        <f t="shared" si="164"/>
        <v>#REF!</v>
      </c>
      <c r="OLH22" s="139" t="e">
        <f t="shared" si="164"/>
        <v>#REF!</v>
      </c>
      <c r="OLI22" s="139" t="e">
        <f t="shared" si="164"/>
        <v>#REF!</v>
      </c>
      <c r="OLJ22" s="139" t="e">
        <f t="shared" si="164"/>
        <v>#REF!</v>
      </c>
      <c r="OLK22" s="139" t="e">
        <f t="shared" si="164"/>
        <v>#REF!</v>
      </c>
      <c r="OLL22" s="139" t="e">
        <f t="shared" si="164"/>
        <v>#REF!</v>
      </c>
      <c r="OLM22" s="139" t="e">
        <f t="shared" si="164"/>
        <v>#REF!</v>
      </c>
      <c r="OLN22" s="139" t="e">
        <f t="shared" si="164"/>
        <v>#REF!</v>
      </c>
      <c r="OLO22" s="139" t="e">
        <f t="shared" si="164"/>
        <v>#REF!</v>
      </c>
      <c r="OLP22" s="139" t="e">
        <f t="shared" si="164"/>
        <v>#REF!</v>
      </c>
      <c r="OLQ22" s="139" t="e">
        <f t="shared" si="164"/>
        <v>#REF!</v>
      </c>
      <c r="OLR22" s="139" t="e">
        <f t="shared" si="164"/>
        <v>#REF!</v>
      </c>
      <c r="OLS22" s="139" t="e">
        <f t="shared" si="164"/>
        <v>#REF!</v>
      </c>
      <c r="OLT22" s="139" t="e">
        <f t="shared" si="164"/>
        <v>#REF!</v>
      </c>
      <c r="OLU22" s="139" t="e">
        <f t="shared" si="164"/>
        <v>#REF!</v>
      </c>
      <c r="OLV22" s="139" t="e">
        <f t="shared" si="164"/>
        <v>#REF!</v>
      </c>
      <c r="OLW22" s="139" t="e">
        <f t="shared" si="164"/>
        <v>#REF!</v>
      </c>
      <c r="OLX22" s="139" t="e">
        <f t="shared" si="164"/>
        <v>#REF!</v>
      </c>
      <c r="OLY22" s="139" t="e">
        <f t="shared" si="164"/>
        <v>#REF!</v>
      </c>
      <c r="OLZ22" s="139" t="e">
        <f t="shared" si="164"/>
        <v>#REF!</v>
      </c>
      <c r="OMA22" s="139" t="e">
        <f t="shared" si="164"/>
        <v>#REF!</v>
      </c>
      <c r="OMB22" s="139" t="e">
        <f t="shared" si="164"/>
        <v>#REF!</v>
      </c>
      <c r="OMC22" s="139" t="e">
        <f t="shared" si="164"/>
        <v>#REF!</v>
      </c>
      <c r="OMD22" s="139" t="e">
        <f t="shared" si="164"/>
        <v>#REF!</v>
      </c>
      <c r="OME22" s="139" t="e">
        <f t="shared" si="164"/>
        <v>#REF!</v>
      </c>
      <c r="OMF22" s="139" t="e">
        <f t="shared" si="164"/>
        <v>#REF!</v>
      </c>
      <c r="OMG22" s="139" t="e">
        <f t="shared" si="164"/>
        <v>#REF!</v>
      </c>
      <c r="OMH22" s="139" t="e">
        <f t="shared" si="164"/>
        <v>#REF!</v>
      </c>
      <c r="OMI22" s="139" t="e">
        <f t="shared" si="164"/>
        <v>#REF!</v>
      </c>
      <c r="OMJ22" s="139" t="e">
        <f t="shared" si="164"/>
        <v>#REF!</v>
      </c>
      <c r="OMK22" s="139" t="e">
        <f t="shared" si="164"/>
        <v>#REF!</v>
      </c>
      <c r="OML22" s="139" t="e">
        <f t="shared" si="164"/>
        <v>#REF!</v>
      </c>
      <c r="OMM22" s="139" t="e">
        <f t="shared" si="164"/>
        <v>#REF!</v>
      </c>
      <c r="OMN22" s="139" t="e">
        <f t="shared" si="164"/>
        <v>#REF!</v>
      </c>
      <c r="OMO22" s="139" t="e">
        <f t="shared" si="164"/>
        <v>#REF!</v>
      </c>
      <c r="OMP22" s="139" t="e">
        <f t="shared" si="164"/>
        <v>#REF!</v>
      </c>
      <c r="OMQ22" s="139" t="e">
        <f t="shared" si="164"/>
        <v>#REF!</v>
      </c>
      <c r="OMR22" s="139" t="e">
        <f t="shared" si="164"/>
        <v>#REF!</v>
      </c>
      <c r="OMS22" s="139" t="e">
        <f t="shared" si="164"/>
        <v>#REF!</v>
      </c>
      <c r="OMT22" s="139" t="e">
        <f t="shared" si="164"/>
        <v>#REF!</v>
      </c>
      <c r="OMU22" s="139" t="e">
        <f t="shared" si="164"/>
        <v>#REF!</v>
      </c>
      <c r="OMV22" s="139" t="e">
        <f t="shared" si="164"/>
        <v>#REF!</v>
      </c>
      <c r="OMW22" s="139" t="e">
        <f t="shared" si="164"/>
        <v>#REF!</v>
      </c>
      <c r="OMX22" s="139" t="e">
        <f t="shared" si="164"/>
        <v>#REF!</v>
      </c>
      <c r="OMY22" s="139" t="e">
        <f t="shared" si="164"/>
        <v>#REF!</v>
      </c>
      <c r="OMZ22" s="139" t="e">
        <f t="shared" si="164"/>
        <v>#REF!</v>
      </c>
      <c r="ONA22" s="139" t="e">
        <f t="shared" si="164"/>
        <v>#REF!</v>
      </c>
      <c r="ONB22" s="139" t="e">
        <f t="shared" si="164"/>
        <v>#REF!</v>
      </c>
      <c r="ONC22" s="139" t="e">
        <f t="shared" si="164"/>
        <v>#REF!</v>
      </c>
      <c r="OND22" s="139" t="e">
        <f t="shared" si="164"/>
        <v>#REF!</v>
      </c>
      <c r="ONE22" s="139" t="e">
        <f t="shared" si="164"/>
        <v>#REF!</v>
      </c>
      <c r="ONF22" s="139" t="e">
        <f t="shared" si="164"/>
        <v>#REF!</v>
      </c>
      <c r="ONG22" s="139" t="e">
        <f t="shared" si="164"/>
        <v>#REF!</v>
      </c>
      <c r="ONH22" s="139" t="e">
        <f t="shared" si="164"/>
        <v>#REF!</v>
      </c>
      <c r="ONI22" s="139" t="e">
        <f t="shared" si="164"/>
        <v>#REF!</v>
      </c>
      <c r="ONJ22" s="139" t="e">
        <f t="shared" si="164"/>
        <v>#REF!</v>
      </c>
      <c r="ONK22" s="139" t="e">
        <f t="shared" si="164"/>
        <v>#REF!</v>
      </c>
      <c r="ONL22" s="139" t="e">
        <f t="shared" si="164"/>
        <v>#REF!</v>
      </c>
      <c r="ONM22" s="139" t="e">
        <f t="shared" ref="ONM22:OPX22" si="165">ONS22</f>
        <v>#REF!</v>
      </c>
      <c r="ONN22" s="139" t="e">
        <f t="shared" si="165"/>
        <v>#REF!</v>
      </c>
      <c r="ONO22" s="139" t="e">
        <f t="shared" si="165"/>
        <v>#REF!</v>
      </c>
      <c r="ONP22" s="139" t="e">
        <f t="shared" si="165"/>
        <v>#REF!</v>
      </c>
      <c r="ONQ22" s="139" t="e">
        <f t="shared" si="165"/>
        <v>#REF!</v>
      </c>
      <c r="ONR22" s="139" t="e">
        <f t="shared" si="165"/>
        <v>#REF!</v>
      </c>
      <c r="ONS22" s="139" t="e">
        <f t="shared" si="165"/>
        <v>#REF!</v>
      </c>
      <c r="ONT22" s="139" t="e">
        <f t="shared" si="165"/>
        <v>#REF!</v>
      </c>
      <c r="ONU22" s="139" t="e">
        <f t="shared" si="165"/>
        <v>#REF!</v>
      </c>
      <c r="ONV22" s="139" t="e">
        <f t="shared" si="165"/>
        <v>#REF!</v>
      </c>
      <c r="ONW22" s="139" t="e">
        <f t="shared" si="165"/>
        <v>#REF!</v>
      </c>
      <c r="ONX22" s="139" t="e">
        <f t="shared" si="165"/>
        <v>#REF!</v>
      </c>
      <c r="ONY22" s="139" t="e">
        <f t="shared" si="165"/>
        <v>#REF!</v>
      </c>
      <c r="ONZ22" s="139" t="e">
        <f t="shared" si="165"/>
        <v>#REF!</v>
      </c>
      <c r="OOA22" s="139" t="e">
        <f t="shared" si="165"/>
        <v>#REF!</v>
      </c>
      <c r="OOB22" s="139" t="e">
        <f t="shared" si="165"/>
        <v>#REF!</v>
      </c>
      <c r="OOC22" s="139" t="e">
        <f t="shared" si="165"/>
        <v>#REF!</v>
      </c>
      <c r="OOD22" s="139" t="e">
        <f t="shared" si="165"/>
        <v>#REF!</v>
      </c>
      <c r="OOE22" s="139" t="e">
        <f t="shared" si="165"/>
        <v>#REF!</v>
      </c>
      <c r="OOF22" s="139" t="e">
        <f t="shared" si="165"/>
        <v>#REF!</v>
      </c>
      <c r="OOG22" s="139" t="e">
        <f t="shared" si="165"/>
        <v>#REF!</v>
      </c>
      <c r="OOH22" s="139" t="e">
        <f t="shared" si="165"/>
        <v>#REF!</v>
      </c>
      <c r="OOI22" s="139" t="e">
        <f t="shared" si="165"/>
        <v>#REF!</v>
      </c>
      <c r="OOJ22" s="139" t="e">
        <f t="shared" si="165"/>
        <v>#REF!</v>
      </c>
      <c r="OOK22" s="139" t="e">
        <f t="shared" si="165"/>
        <v>#REF!</v>
      </c>
      <c r="OOL22" s="139" t="e">
        <f t="shared" si="165"/>
        <v>#REF!</v>
      </c>
      <c r="OOM22" s="139" t="e">
        <f t="shared" si="165"/>
        <v>#REF!</v>
      </c>
      <c r="OON22" s="139" t="e">
        <f t="shared" si="165"/>
        <v>#REF!</v>
      </c>
      <c r="OOO22" s="139" t="e">
        <f t="shared" si="165"/>
        <v>#REF!</v>
      </c>
      <c r="OOP22" s="139" t="e">
        <f t="shared" si="165"/>
        <v>#REF!</v>
      </c>
      <c r="OOQ22" s="139" t="e">
        <f t="shared" si="165"/>
        <v>#REF!</v>
      </c>
      <c r="OOR22" s="139" t="e">
        <f t="shared" si="165"/>
        <v>#REF!</v>
      </c>
      <c r="OOS22" s="139" t="e">
        <f t="shared" si="165"/>
        <v>#REF!</v>
      </c>
      <c r="OOT22" s="139" t="e">
        <f t="shared" si="165"/>
        <v>#REF!</v>
      </c>
      <c r="OOU22" s="139" t="e">
        <f t="shared" si="165"/>
        <v>#REF!</v>
      </c>
      <c r="OOV22" s="139" t="e">
        <f t="shared" si="165"/>
        <v>#REF!</v>
      </c>
      <c r="OOW22" s="139" t="e">
        <f t="shared" si="165"/>
        <v>#REF!</v>
      </c>
      <c r="OOX22" s="139" t="e">
        <f t="shared" si="165"/>
        <v>#REF!</v>
      </c>
      <c r="OOY22" s="139" t="e">
        <f t="shared" si="165"/>
        <v>#REF!</v>
      </c>
      <c r="OOZ22" s="139" t="e">
        <f t="shared" si="165"/>
        <v>#REF!</v>
      </c>
      <c r="OPA22" s="139" t="e">
        <f t="shared" si="165"/>
        <v>#REF!</v>
      </c>
      <c r="OPB22" s="139" t="e">
        <f t="shared" si="165"/>
        <v>#REF!</v>
      </c>
      <c r="OPC22" s="139" t="e">
        <f t="shared" si="165"/>
        <v>#REF!</v>
      </c>
      <c r="OPD22" s="139" t="e">
        <f t="shared" si="165"/>
        <v>#REF!</v>
      </c>
      <c r="OPE22" s="139" t="e">
        <f t="shared" si="165"/>
        <v>#REF!</v>
      </c>
      <c r="OPF22" s="139" t="e">
        <f t="shared" si="165"/>
        <v>#REF!</v>
      </c>
      <c r="OPG22" s="139" t="e">
        <f t="shared" si="165"/>
        <v>#REF!</v>
      </c>
      <c r="OPH22" s="139" t="e">
        <f t="shared" si="165"/>
        <v>#REF!</v>
      </c>
      <c r="OPI22" s="139" t="e">
        <f t="shared" si="165"/>
        <v>#REF!</v>
      </c>
      <c r="OPJ22" s="139" t="e">
        <f t="shared" si="165"/>
        <v>#REF!</v>
      </c>
      <c r="OPK22" s="139" t="e">
        <f t="shared" si="165"/>
        <v>#REF!</v>
      </c>
      <c r="OPL22" s="139" t="e">
        <f t="shared" si="165"/>
        <v>#REF!</v>
      </c>
      <c r="OPM22" s="139" t="e">
        <f t="shared" si="165"/>
        <v>#REF!</v>
      </c>
      <c r="OPN22" s="139" t="e">
        <f t="shared" si="165"/>
        <v>#REF!</v>
      </c>
      <c r="OPO22" s="139" t="e">
        <f t="shared" si="165"/>
        <v>#REF!</v>
      </c>
      <c r="OPP22" s="139" t="e">
        <f t="shared" si="165"/>
        <v>#REF!</v>
      </c>
      <c r="OPQ22" s="139" t="e">
        <f t="shared" si="165"/>
        <v>#REF!</v>
      </c>
      <c r="OPR22" s="139" t="e">
        <f t="shared" si="165"/>
        <v>#REF!</v>
      </c>
      <c r="OPS22" s="139" t="e">
        <f t="shared" si="165"/>
        <v>#REF!</v>
      </c>
      <c r="OPT22" s="139" t="e">
        <f t="shared" si="165"/>
        <v>#REF!</v>
      </c>
      <c r="OPU22" s="139" t="e">
        <f t="shared" si="165"/>
        <v>#REF!</v>
      </c>
      <c r="OPV22" s="139" t="e">
        <f t="shared" si="165"/>
        <v>#REF!</v>
      </c>
      <c r="OPW22" s="139" t="e">
        <f t="shared" si="165"/>
        <v>#REF!</v>
      </c>
      <c r="OPX22" s="139" t="e">
        <f t="shared" si="165"/>
        <v>#REF!</v>
      </c>
      <c r="OPY22" s="139" t="e">
        <f t="shared" ref="OPY22:OSJ22" si="166">OQE22</f>
        <v>#REF!</v>
      </c>
      <c r="OPZ22" s="139" t="e">
        <f t="shared" si="166"/>
        <v>#REF!</v>
      </c>
      <c r="OQA22" s="139" t="e">
        <f t="shared" si="166"/>
        <v>#REF!</v>
      </c>
      <c r="OQB22" s="139" t="e">
        <f t="shared" si="166"/>
        <v>#REF!</v>
      </c>
      <c r="OQC22" s="139" t="e">
        <f t="shared" si="166"/>
        <v>#REF!</v>
      </c>
      <c r="OQD22" s="139" t="e">
        <f t="shared" si="166"/>
        <v>#REF!</v>
      </c>
      <c r="OQE22" s="139" t="e">
        <f t="shared" si="166"/>
        <v>#REF!</v>
      </c>
      <c r="OQF22" s="139" t="e">
        <f t="shared" si="166"/>
        <v>#REF!</v>
      </c>
      <c r="OQG22" s="139" t="e">
        <f t="shared" si="166"/>
        <v>#REF!</v>
      </c>
      <c r="OQH22" s="139" t="e">
        <f t="shared" si="166"/>
        <v>#REF!</v>
      </c>
      <c r="OQI22" s="139" t="e">
        <f t="shared" si="166"/>
        <v>#REF!</v>
      </c>
      <c r="OQJ22" s="139" t="e">
        <f t="shared" si="166"/>
        <v>#REF!</v>
      </c>
      <c r="OQK22" s="139" t="e">
        <f t="shared" si="166"/>
        <v>#REF!</v>
      </c>
      <c r="OQL22" s="139" t="e">
        <f t="shared" si="166"/>
        <v>#REF!</v>
      </c>
      <c r="OQM22" s="139" t="e">
        <f t="shared" si="166"/>
        <v>#REF!</v>
      </c>
      <c r="OQN22" s="139" t="e">
        <f t="shared" si="166"/>
        <v>#REF!</v>
      </c>
      <c r="OQO22" s="139" t="e">
        <f t="shared" si="166"/>
        <v>#REF!</v>
      </c>
      <c r="OQP22" s="139" t="e">
        <f t="shared" si="166"/>
        <v>#REF!</v>
      </c>
      <c r="OQQ22" s="139" t="e">
        <f t="shared" si="166"/>
        <v>#REF!</v>
      </c>
      <c r="OQR22" s="139" t="e">
        <f t="shared" si="166"/>
        <v>#REF!</v>
      </c>
      <c r="OQS22" s="139" t="e">
        <f t="shared" si="166"/>
        <v>#REF!</v>
      </c>
      <c r="OQT22" s="139" t="e">
        <f t="shared" si="166"/>
        <v>#REF!</v>
      </c>
      <c r="OQU22" s="139" t="e">
        <f t="shared" si="166"/>
        <v>#REF!</v>
      </c>
      <c r="OQV22" s="139" t="e">
        <f t="shared" si="166"/>
        <v>#REF!</v>
      </c>
      <c r="OQW22" s="139" t="e">
        <f t="shared" si="166"/>
        <v>#REF!</v>
      </c>
      <c r="OQX22" s="139" t="e">
        <f t="shared" si="166"/>
        <v>#REF!</v>
      </c>
      <c r="OQY22" s="139" t="e">
        <f t="shared" si="166"/>
        <v>#REF!</v>
      </c>
      <c r="OQZ22" s="139" t="e">
        <f t="shared" si="166"/>
        <v>#REF!</v>
      </c>
      <c r="ORA22" s="139" t="e">
        <f t="shared" si="166"/>
        <v>#REF!</v>
      </c>
      <c r="ORB22" s="139" t="e">
        <f t="shared" si="166"/>
        <v>#REF!</v>
      </c>
      <c r="ORC22" s="139" t="e">
        <f t="shared" si="166"/>
        <v>#REF!</v>
      </c>
      <c r="ORD22" s="139" t="e">
        <f t="shared" si="166"/>
        <v>#REF!</v>
      </c>
      <c r="ORE22" s="139" t="e">
        <f t="shared" si="166"/>
        <v>#REF!</v>
      </c>
      <c r="ORF22" s="139" t="e">
        <f t="shared" si="166"/>
        <v>#REF!</v>
      </c>
      <c r="ORG22" s="139" t="e">
        <f t="shared" si="166"/>
        <v>#REF!</v>
      </c>
      <c r="ORH22" s="139" t="e">
        <f t="shared" si="166"/>
        <v>#REF!</v>
      </c>
      <c r="ORI22" s="139" t="e">
        <f t="shared" si="166"/>
        <v>#REF!</v>
      </c>
      <c r="ORJ22" s="139" t="e">
        <f t="shared" si="166"/>
        <v>#REF!</v>
      </c>
      <c r="ORK22" s="139" t="e">
        <f t="shared" si="166"/>
        <v>#REF!</v>
      </c>
      <c r="ORL22" s="139" t="e">
        <f t="shared" si="166"/>
        <v>#REF!</v>
      </c>
      <c r="ORM22" s="139" t="e">
        <f t="shared" si="166"/>
        <v>#REF!</v>
      </c>
      <c r="ORN22" s="139" t="e">
        <f t="shared" si="166"/>
        <v>#REF!</v>
      </c>
      <c r="ORO22" s="139" t="e">
        <f t="shared" si="166"/>
        <v>#REF!</v>
      </c>
      <c r="ORP22" s="139" t="e">
        <f t="shared" si="166"/>
        <v>#REF!</v>
      </c>
      <c r="ORQ22" s="139" t="e">
        <f t="shared" si="166"/>
        <v>#REF!</v>
      </c>
      <c r="ORR22" s="139" t="e">
        <f t="shared" si="166"/>
        <v>#REF!</v>
      </c>
      <c r="ORS22" s="139" t="e">
        <f t="shared" si="166"/>
        <v>#REF!</v>
      </c>
      <c r="ORT22" s="139" t="e">
        <f t="shared" si="166"/>
        <v>#REF!</v>
      </c>
      <c r="ORU22" s="139" t="e">
        <f t="shared" si="166"/>
        <v>#REF!</v>
      </c>
      <c r="ORV22" s="139" t="e">
        <f t="shared" si="166"/>
        <v>#REF!</v>
      </c>
      <c r="ORW22" s="139" t="e">
        <f t="shared" si="166"/>
        <v>#REF!</v>
      </c>
      <c r="ORX22" s="139" t="e">
        <f t="shared" si="166"/>
        <v>#REF!</v>
      </c>
      <c r="ORY22" s="139" t="e">
        <f t="shared" si="166"/>
        <v>#REF!</v>
      </c>
      <c r="ORZ22" s="139" t="e">
        <f t="shared" si="166"/>
        <v>#REF!</v>
      </c>
      <c r="OSA22" s="139" t="e">
        <f t="shared" si="166"/>
        <v>#REF!</v>
      </c>
      <c r="OSB22" s="139" t="e">
        <f t="shared" si="166"/>
        <v>#REF!</v>
      </c>
      <c r="OSC22" s="139" t="e">
        <f t="shared" si="166"/>
        <v>#REF!</v>
      </c>
      <c r="OSD22" s="139" t="e">
        <f t="shared" si="166"/>
        <v>#REF!</v>
      </c>
      <c r="OSE22" s="139" t="e">
        <f t="shared" si="166"/>
        <v>#REF!</v>
      </c>
      <c r="OSF22" s="139" t="e">
        <f t="shared" si="166"/>
        <v>#REF!</v>
      </c>
      <c r="OSG22" s="139" t="e">
        <f t="shared" si="166"/>
        <v>#REF!</v>
      </c>
      <c r="OSH22" s="139" t="e">
        <f t="shared" si="166"/>
        <v>#REF!</v>
      </c>
      <c r="OSI22" s="139" t="e">
        <f t="shared" si="166"/>
        <v>#REF!</v>
      </c>
      <c r="OSJ22" s="139" t="e">
        <f t="shared" si="166"/>
        <v>#REF!</v>
      </c>
      <c r="OSK22" s="139" t="e">
        <f t="shared" ref="OSK22:OUV22" si="167">OSQ22</f>
        <v>#REF!</v>
      </c>
      <c r="OSL22" s="139" t="e">
        <f t="shared" si="167"/>
        <v>#REF!</v>
      </c>
      <c r="OSM22" s="139" t="e">
        <f t="shared" si="167"/>
        <v>#REF!</v>
      </c>
      <c r="OSN22" s="139" t="e">
        <f t="shared" si="167"/>
        <v>#REF!</v>
      </c>
      <c r="OSO22" s="139" t="e">
        <f t="shared" si="167"/>
        <v>#REF!</v>
      </c>
      <c r="OSP22" s="139" t="e">
        <f t="shared" si="167"/>
        <v>#REF!</v>
      </c>
      <c r="OSQ22" s="139" t="e">
        <f t="shared" si="167"/>
        <v>#REF!</v>
      </c>
      <c r="OSR22" s="139" t="e">
        <f t="shared" si="167"/>
        <v>#REF!</v>
      </c>
      <c r="OSS22" s="139" t="e">
        <f t="shared" si="167"/>
        <v>#REF!</v>
      </c>
      <c r="OST22" s="139" t="e">
        <f t="shared" si="167"/>
        <v>#REF!</v>
      </c>
      <c r="OSU22" s="139" t="e">
        <f t="shared" si="167"/>
        <v>#REF!</v>
      </c>
      <c r="OSV22" s="139" t="e">
        <f t="shared" si="167"/>
        <v>#REF!</v>
      </c>
      <c r="OSW22" s="139" t="e">
        <f t="shared" si="167"/>
        <v>#REF!</v>
      </c>
      <c r="OSX22" s="139" t="e">
        <f t="shared" si="167"/>
        <v>#REF!</v>
      </c>
      <c r="OSY22" s="139" t="e">
        <f t="shared" si="167"/>
        <v>#REF!</v>
      </c>
      <c r="OSZ22" s="139" t="e">
        <f t="shared" si="167"/>
        <v>#REF!</v>
      </c>
      <c r="OTA22" s="139" t="e">
        <f t="shared" si="167"/>
        <v>#REF!</v>
      </c>
      <c r="OTB22" s="139" t="e">
        <f t="shared" si="167"/>
        <v>#REF!</v>
      </c>
      <c r="OTC22" s="139" t="e">
        <f t="shared" si="167"/>
        <v>#REF!</v>
      </c>
      <c r="OTD22" s="139" t="e">
        <f t="shared" si="167"/>
        <v>#REF!</v>
      </c>
      <c r="OTE22" s="139" t="e">
        <f t="shared" si="167"/>
        <v>#REF!</v>
      </c>
      <c r="OTF22" s="139" t="e">
        <f t="shared" si="167"/>
        <v>#REF!</v>
      </c>
      <c r="OTG22" s="139" t="e">
        <f t="shared" si="167"/>
        <v>#REF!</v>
      </c>
      <c r="OTH22" s="139" t="e">
        <f t="shared" si="167"/>
        <v>#REF!</v>
      </c>
      <c r="OTI22" s="139" t="e">
        <f t="shared" si="167"/>
        <v>#REF!</v>
      </c>
      <c r="OTJ22" s="139" t="e">
        <f t="shared" si="167"/>
        <v>#REF!</v>
      </c>
      <c r="OTK22" s="139" t="e">
        <f t="shared" si="167"/>
        <v>#REF!</v>
      </c>
      <c r="OTL22" s="139" t="e">
        <f t="shared" si="167"/>
        <v>#REF!</v>
      </c>
      <c r="OTM22" s="139" t="e">
        <f t="shared" si="167"/>
        <v>#REF!</v>
      </c>
      <c r="OTN22" s="139" t="e">
        <f t="shared" si="167"/>
        <v>#REF!</v>
      </c>
      <c r="OTO22" s="139" t="e">
        <f t="shared" si="167"/>
        <v>#REF!</v>
      </c>
      <c r="OTP22" s="139" t="e">
        <f t="shared" si="167"/>
        <v>#REF!</v>
      </c>
      <c r="OTQ22" s="139" t="e">
        <f t="shared" si="167"/>
        <v>#REF!</v>
      </c>
      <c r="OTR22" s="139" t="e">
        <f t="shared" si="167"/>
        <v>#REF!</v>
      </c>
      <c r="OTS22" s="139" t="e">
        <f t="shared" si="167"/>
        <v>#REF!</v>
      </c>
      <c r="OTT22" s="139" t="e">
        <f t="shared" si="167"/>
        <v>#REF!</v>
      </c>
      <c r="OTU22" s="139" t="e">
        <f t="shared" si="167"/>
        <v>#REF!</v>
      </c>
      <c r="OTV22" s="139" t="e">
        <f t="shared" si="167"/>
        <v>#REF!</v>
      </c>
      <c r="OTW22" s="139" t="e">
        <f t="shared" si="167"/>
        <v>#REF!</v>
      </c>
      <c r="OTX22" s="139" t="e">
        <f t="shared" si="167"/>
        <v>#REF!</v>
      </c>
      <c r="OTY22" s="139" t="e">
        <f t="shared" si="167"/>
        <v>#REF!</v>
      </c>
      <c r="OTZ22" s="139" t="e">
        <f t="shared" si="167"/>
        <v>#REF!</v>
      </c>
      <c r="OUA22" s="139" t="e">
        <f t="shared" si="167"/>
        <v>#REF!</v>
      </c>
      <c r="OUB22" s="139" t="e">
        <f t="shared" si="167"/>
        <v>#REF!</v>
      </c>
      <c r="OUC22" s="139" t="e">
        <f t="shared" si="167"/>
        <v>#REF!</v>
      </c>
      <c r="OUD22" s="139" t="e">
        <f t="shared" si="167"/>
        <v>#REF!</v>
      </c>
      <c r="OUE22" s="139" t="e">
        <f t="shared" si="167"/>
        <v>#REF!</v>
      </c>
      <c r="OUF22" s="139" t="e">
        <f t="shared" si="167"/>
        <v>#REF!</v>
      </c>
      <c r="OUG22" s="139" t="e">
        <f t="shared" si="167"/>
        <v>#REF!</v>
      </c>
      <c r="OUH22" s="139" t="e">
        <f t="shared" si="167"/>
        <v>#REF!</v>
      </c>
      <c r="OUI22" s="139" t="e">
        <f t="shared" si="167"/>
        <v>#REF!</v>
      </c>
      <c r="OUJ22" s="139" t="e">
        <f t="shared" si="167"/>
        <v>#REF!</v>
      </c>
      <c r="OUK22" s="139" t="e">
        <f t="shared" si="167"/>
        <v>#REF!</v>
      </c>
      <c r="OUL22" s="139" t="e">
        <f t="shared" si="167"/>
        <v>#REF!</v>
      </c>
      <c r="OUM22" s="139" t="e">
        <f t="shared" si="167"/>
        <v>#REF!</v>
      </c>
      <c r="OUN22" s="139" t="e">
        <f t="shared" si="167"/>
        <v>#REF!</v>
      </c>
      <c r="OUO22" s="139" t="e">
        <f t="shared" si="167"/>
        <v>#REF!</v>
      </c>
      <c r="OUP22" s="139" t="e">
        <f t="shared" si="167"/>
        <v>#REF!</v>
      </c>
      <c r="OUQ22" s="139" t="e">
        <f t="shared" si="167"/>
        <v>#REF!</v>
      </c>
      <c r="OUR22" s="139" t="e">
        <f t="shared" si="167"/>
        <v>#REF!</v>
      </c>
      <c r="OUS22" s="139" t="e">
        <f t="shared" si="167"/>
        <v>#REF!</v>
      </c>
      <c r="OUT22" s="139" t="e">
        <f t="shared" si="167"/>
        <v>#REF!</v>
      </c>
      <c r="OUU22" s="139" t="e">
        <f t="shared" si="167"/>
        <v>#REF!</v>
      </c>
      <c r="OUV22" s="139" t="e">
        <f t="shared" si="167"/>
        <v>#REF!</v>
      </c>
      <c r="OUW22" s="139" t="e">
        <f t="shared" ref="OUW22:OXH22" si="168">OVC22</f>
        <v>#REF!</v>
      </c>
      <c r="OUX22" s="139" t="e">
        <f t="shared" si="168"/>
        <v>#REF!</v>
      </c>
      <c r="OUY22" s="139" t="e">
        <f t="shared" si="168"/>
        <v>#REF!</v>
      </c>
      <c r="OUZ22" s="139" t="e">
        <f t="shared" si="168"/>
        <v>#REF!</v>
      </c>
      <c r="OVA22" s="139" t="e">
        <f t="shared" si="168"/>
        <v>#REF!</v>
      </c>
      <c r="OVB22" s="139" t="e">
        <f t="shared" si="168"/>
        <v>#REF!</v>
      </c>
      <c r="OVC22" s="139" t="e">
        <f t="shared" si="168"/>
        <v>#REF!</v>
      </c>
      <c r="OVD22" s="139" t="e">
        <f t="shared" si="168"/>
        <v>#REF!</v>
      </c>
      <c r="OVE22" s="139" t="e">
        <f t="shared" si="168"/>
        <v>#REF!</v>
      </c>
      <c r="OVF22" s="139" t="e">
        <f t="shared" si="168"/>
        <v>#REF!</v>
      </c>
      <c r="OVG22" s="139" t="e">
        <f t="shared" si="168"/>
        <v>#REF!</v>
      </c>
      <c r="OVH22" s="139" t="e">
        <f t="shared" si="168"/>
        <v>#REF!</v>
      </c>
      <c r="OVI22" s="139" t="e">
        <f t="shared" si="168"/>
        <v>#REF!</v>
      </c>
      <c r="OVJ22" s="139" t="e">
        <f t="shared" si="168"/>
        <v>#REF!</v>
      </c>
      <c r="OVK22" s="139" t="e">
        <f t="shared" si="168"/>
        <v>#REF!</v>
      </c>
      <c r="OVL22" s="139" t="e">
        <f t="shared" si="168"/>
        <v>#REF!</v>
      </c>
      <c r="OVM22" s="139" t="e">
        <f t="shared" si="168"/>
        <v>#REF!</v>
      </c>
      <c r="OVN22" s="139" t="e">
        <f t="shared" si="168"/>
        <v>#REF!</v>
      </c>
      <c r="OVO22" s="139" t="e">
        <f t="shared" si="168"/>
        <v>#REF!</v>
      </c>
      <c r="OVP22" s="139" t="e">
        <f t="shared" si="168"/>
        <v>#REF!</v>
      </c>
      <c r="OVQ22" s="139" t="e">
        <f t="shared" si="168"/>
        <v>#REF!</v>
      </c>
      <c r="OVR22" s="139" t="e">
        <f t="shared" si="168"/>
        <v>#REF!</v>
      </c>
      <c r="OVS22" s="139" t="e">
        <f t="shared" si="168"/>
        <v>#REF!</v>
      </c>
      <c r="OVT22" s="139" t="e">
        <f t="shared" si="168"/>
        <v>#REF!</v>
      </c>
      <c r="OVU22" s="139" t="e">
        <f t="shared" si="168"/>
        <v>#REF!</v>
      </c>
      <c r="OVV22" s="139" t="e">
        <f t="shared" si="168"/>
        <v>#REF!</v>
      </c>
      <c r="OVW22" s="139" t="e">
        <f t="shared" si="168"/>
        <v>#REF!</v>
      </c>
      <c r="OVX22" s="139" t="e">
        <f t="shared" si="168"/>
        <v>#REF!</v>
      </c>
      <c r="OVY22" s="139" t="e">
        <f t="shared" si="168"/>
        <v>#REF!</v>
      </c>
      <c r="OVZ22" s="139" t="e">
        <f t="shared" si="168"/>
        <v>#REF!</v>
      </c>
      <c r="OWA22" s="139" t="e">
        <f t="shared" si="168"/>
        <v>#REF!</v>
      </c>
      <c r="OWB22" s="139" t="e">
        <f t="shared" si="168"/>
        <v>#REF!</v>
      </c>
      <c r="OWC22" s="139" t="e">
        <f t="shared" si="168"/>
        <v>#REF!</v>
      </c>
      <c r="OWD22" s="139" t="e">
        <f t="shared" si="168"/>
        <v>#REF!</v>
      </c>
      <c r="OWE22" s="139" t="e">
        <f t="shared" si="168"/>
        <v>#REF!</v>
      </c>
      <c r="OWF22" s="139" t="e">
        <f t="shared" si="168"/>
        <v>#REF!</v>
      </c>
      <c r="OWG22" s="139" t="e">
        <f t="shared" si="168"/>
        <v>#REF!</v>
      </c>
      <c r="OWH22" s="139" t="e">
        <f t="shared" si="168"/>
        <v>#REF!</v>
      </c>
      <c r="OWI22" s="139" t="e">
        <f t="shared" si="168"/>
        <v>#REF!</v>
      </c>
      <c r="OWJ22" s="139" t="e">
        <f t="shared" si="168"/>
        <v>#REF!</v>
      </c>
      <c r="OWK22" s="139" t="e">
        <f t="shared" si="168"/>
        <v>#REF!</v>
      </c>
      <c r="OWL22" s="139" t="e">
        <f t="shared" si="168"/>
        <v>#REF!</v>
      </c>
      <c r="OWM22" s="139" t="e">
        <f t="shared" si="168"/>
        <v>#REF!</v>
      </c>
      <c r="OWN22" s="139" t="e">
        <f t="shared" si="168"/>
        <v>#REF!</v>
      </c>
      <c r="OWO22" s="139" t="e">
        <f t="shared" si="168"/>
        <v>#REF!</v>
      </c>
      <c r="OWP22" s="139" t="e">
        <f t="shared" si="168"/>
        <v>#REF!</v>
      </c>
      <c r="OWQ22" s="139" t="e">
        <f t="shared" si="168"/>
        <v>#REF!</v>
      </c>
      <c r="OWR22" s="139" t="e">
        <f t="shared" si="168"/>
        <v>#REF!</v>
      </c>
      <c r="OWS22" s="139" t="e">
        <f t="shared" si="168"/>
        <v>#REF!</v>
      </c>
      <c r="OWT22" s="139" t="e">
        <f t="shared" si="168"/>
        <v>#REF!</v>
      </c>
      <c r="OWU22" s="139" t="e">
        <f t="shared" si="168"/>
        <v>#REF!</v>
      </c>
      <c r="OWV22" s="139" t="e">
        <f t="shared" si="168"/>
        <v>#REF!</v>
      </c>
      <c r="OWW22" s="139" t="e">
        <f t="shared" si="168"/>
        <v>#REF!</v>
      </c>
      <c r="OWX22" s="139" t="e">
        <f t="shared" si="168"/>
        <v>#REF!</v>
      </c>
      <c r="OWY22" s="139" t="e">
        <f t="shared" si="168"/>
        <v>#REF!</v>
      </c>
      <c r="OWZ22" s="139" t="e">
        <f t="shared" si="168"/>
        <v>#REF!</v>
      </c>
      <c r="OXA22" s="139" t="e">
        <f t="shared" si="168"/>
        <v>#REF!</v>
      </c>
      <c r="OXB22" s="139" t="e">
        <f t="shared" si="168"/>
        <v>#REF!</v>
      </c>
      <c r="OXC22" s="139" t="e">
        <f t="shared" si="168"/>
        <v>#REF!</v>
      </c>
      <c r="OXD22" s="139" t="e">
        <f t="shared" si="168"/>
        <v>#REF!</v>
      </c>
      <c r="OXE22" s="139" t="e">
        <f t="shared" si="168"/>
        <v>#REF!</v>
      </c>
      <c r="OXF22" s="139" t="e">
        <f t="shared" si="168"/>
        <v>#REF!</v>
      </c>
      <c r="OXG22" s="139" t="e">
        <f t="shared" si="168"/>
        <v>#REF!</v>
      </c>
      <c r="OXH22" s="139" t="e">
        <f t="shared" si="168"/>
        <v>#REF!</v>
      </c>
      <c r="OXI22" s="139" t="e">
        <f t="shared" ref="OXI22:OZT22" si="169">OXO22</f>
        <v>#REF!</v>
      </c>
      <c r="OXJ22" s="139" t="e">
        <f t="shared" si="169"/>
        <v>#REF!</v>
      </c>
      <c r="OXK22" s="139" t="e">
        <f t="shared" si="169"/>
        <v>#REF!</v>
      </c>
      <c r="OXL22" s="139" t="e">
        <f t="shared" si="169"/>
        <v>#REF!</v>
      </c>
      <c r="OXM22" s="139" t="e">
        <f t="shared" si="169"/>
        <v>#REF!</v>
      </c>
      <c r="OXN22" s="139" t="e">
        <f t="shared" si="169"/>
        <v>#REF!</v>
      </c>
      <c r="OXO22" s="139" t="e">
        <f t="shared" si="169"/>
        <v>#REF!</v>
      </c>
      <c r="OXP22" s="139" t="e">
        <f t="shared" si="169"/>
        <v>#REF!</v>
      </c>
      <c r="OXQ22" s="139" t="e">
        <f t="shared" si="169"/>
        <v>#REF!</v>
      </c>
      <c r="OXR22" s="139" t="e">
        <f t="shared" si="169"/>
        <v>#REF!</v>
      </c>
      <c r="OXS22" s="139" t="e">
        <f t="shared" si="169"/>
        <v>#REF!</v>
      </c>
      <c r="OXT22" s="139" t="e">
        <f t="shared" si="169"/>
        <v>#REF!</v>
      </c>
      <c r="OXU22" s="139" t="e">
        <f t="shared" si="169"/>
        <v>#REF!</v>
      </c>
      <c r="OXV22" s="139" t="e">
        <f t="shared" si="169"/>
        <v>#REF!</v>
      </c>
      <c r="OXW22" s="139" t="e">
        <f t="shared" si="169"/>
        <v>#REF!</v>
      </c>
      <c r="OXX22" s="139" t="e">
        <f t="shared" si="169"/>
        <v>#REF!</v>
      </c>
      <c r="OXY22" s="139" t="e">
        <f t="shared" si="169"/>
        <v>#REF!</v>
      </c>
      <c r="OXZ22" s="139" t="e">
        <f t="shared" si="169"/>
        <v>#REF!</v>
      </c>
      <c r="OYA22" s="139" t="e">
        <f t="shared" si="169"/>
        <v>#REF!</v>
      </c>
      <c r="OYB22" s="139" t="e">
        <f t="shared" si="169"/>
        <v>#REF!</v>
      </c>
      <c r="OYC22" s="139" t="e">
        <f t="shared" si="169"/>
        <v>#REF!</v>
      </c>
      <c r="OYD22" s="139" t="e">
        <f t="shared" si="169"/>
        <v>#REF!</v>
      </c>
      <c r="OYE22" s="139" t="e">
        <f t="shared" si="169"/>
        <v>#REF!</v>
      </c>
      <c r="OYF22" s="139" t="e">
        <f t="shared" si="169"/>
        <v>#REF!</v>
      </c>
      <c r="OYG22" s="139" t="e">
        <f t="shared" si="169"/>
        <v>#REF!</v>
      </c>
      <c r="OYH22" s="139" t="e">
        <f t="shared" si="169"/>
        <v>#REF!</v>
      </c>
      <c r="OYI22" s="139" t="e">
        <f t="shared" si="169"/>
        <v>#REF!</v>
      </c>
      <c r="OYJ22" s="139" t="e">
        <f t="shared" si="169"/>
        <v>#REF!</v>
      </c>
      <c r="OYK22" s="139" t="e">
        <f t="shared" si="169"/>
        <v>#REF!</v>
      </c>
      <c r="OYL22" s="139" t="e">
        <f t="shared" si="169"/>
        <v>#REF!</v>
      </c>
      <c r="OYM22" s="139" t="e">
        <f t="shared" si="169"/>
        <v>#REF!</v>
      </c>
      <c r="OYN22" s="139" t="e">
        <f t="shared" si="169"/>
        <v>#REF!</v>
      </c>
      <c r="OYO22" s="139" t="e">
        <f t="shared" si="169"/>
        <v>#REF!</v>
      </c>
      <c r="OYP22" s="139" t="e">
        <f t="shared" si="169"/>
        <v>#REF!</v>
      </c>
      <c r="OYQ22" s="139" t="e">
        <f t="shared" si="169"/>
        <v>#REF!</v>
      </c>
      <c r="OYR22" s="139" t="e">
        <f t="shared" si="169"/>
        <v>#REF!</v>
      </c>
      <c r="OYS22" s="139" t="e">
        <f t="shared" si="169"/>
        <v>#REF!</v>
      </c>
      <c r="OYT22" s="139" t="e">
        <f t="shared" si="169"/>
        <v>#REF!</v>
      </c>
      <c r="OYU22" s="139" t="e">
        <f t="shared" si="169"/>
        <v>#REF!</v>
      </c>
      <c r="OYV22" s="139" t="e">
        <f t="shared" si="169"/>
        <v>#REF!</v>
      </c>
      <c r="OYW22" s="139" t="e">
        <f t="shared" si="169"/>
        <v>#REF!</v>
      </c>
      <c r="OYX22" s="139" t="e">
        <f t="shared" si="169"/>
        <v>#REF!</v>
      </c>
      <c r="OYY22" s="139" t="e">
        <f t="shared" si="169"/>
        <v>#REF!</v>
      </c>
      <c r="OYZ22" s="139" t="e">
        <f t="shared" si="169"/>
        <v>#REF!</v>
      </c>
      <c r="OZA22" s="139" t="e">
        <f t="shared" si="169"/>
        <v>#REF!</v>
      </c>
      <c r="OZB22" s="139" t="e">
        <f t="shared" si="169"/>
        <v>#REF!</v>
      </c>
      <c r="OZC22" s="139" t="e">
        <f t="shared" si="169"/>
        <v>#REF!</v>
      </c>
      <c r="OZD22" s="139" t="e">
        <f t="shared" si="169"/>
        <v>#REF!</v>
      </c>
      <c r="OZE22" s="139" t="e">
        <f t="shared" si="169"/>
        <v>#REF!</v>
      </c>
      <c r="OZF22" s="139" t="e">
        <f t="shared" si="169"/>
        <v>#REF!</v>
      </c>
      <c r="OZG22" s="139" t="e">
        <f t="shared" si="169"/>
        <v>#REF!</v>
      </c>
      <c r="OZH22" s="139" t="e">
        <f t="shared" si="169"/>
        <v>#REF!</v>
      </c>
      <c r="OZI22" s="139" t="e">
        <f t="shared" si="169"/>
        <v>#REF!</v>
      </c>
      <c r="OZJ22" s="139" t="e">
        <f t="shared" si="169"/>
        <v>#REF!</v>
      </c>
      <c r="OZK22" s="139" t="e">
        <f t="shared" si="169"/>
        <v>#REF!</v>
      </c>
      <c r="OZL22" s="139" t="e">
        <f t="shared" si="169"/>
        <v>#REF!</v>
      </c>
      <c r="OZM22" s="139" t="e">
        <f t="shared" si="169"/>
        <v>#REF!</v>
      </c>
      <c r="OZN22" s="139" t="e">
        <f t="shared" si="169"/>
        <v>#REF!</v>
      </c>
      <c r="OZO22" s="139" t="e">
        <f t="shared" si="169"/>
        <v>#REF!</v>
      </c>
      <c r="OZP22" s="139" t="e">
        <f t="shared" si="169"/>
        <v>#REF!</v>
      </c>
      <c r="OZQ22" s="139" t="e">
        <f t="shared" si="169"/>
        <v>#REF!</v>
      </c>
      <c r="OZR22" s="139" t="e">
        <f t="shared" si="169"/>
        <v>#REF!</v>
      </c>
      <c r="OZS22" s="139" t="e">
        <f t="shared" si="169"/>
        <v>#REF!</v>
      </c>
      <c r="OZT22" s="139" t="e">
        <f t="shared" si="169"/>
        <v>#REF!</v>
      </c>
      <c r="OZU22" s="139" t="e">
        <f t="shared" ref="OZU22:PCF22" si="170">PAA22</f>
        <v>#REF!</v>
      </c>
      <c r="OZV22" s="139" t="e">
        <f t="shared" si="170"/>
        <v>#REF!</v>
      </c>
      <c r="OZW22" s="139" t="e">
        <f t="shared" si="170"/>
        <v>#REF!</v>
      </c>
      <c r="OZX22" s="139" t="e">
        <f t="shared" si="170"/>
        <v>#REF!</v>
      </c>
      <c r="OZY22" s="139" t="e">
        <f t="shared" si="170"/>
        <v>#REF!</v>
      </c>
      <c r="OZZ22" s="139" t="e">
        <f t="shared" si="170"/>
        <v>#REF!</v>
      </c>
      <c r="PAA22" s="139" t="e">
        <f t="shared" si="170"/>
        <v>#REF!</v>
      </c>
      <c r="PAB22" s="139" t="e">
        <f t="shared" si="170"/>
        <v>#REF!</v>
      </c>
      <c r="PAC22" s="139" t="e">
        <f t="shared" si="170"/>
        <v>#REF!</v>
      </c>
      <c r="PAD22" s="139" t="e">
        <f t="shared" si="170"/>
        <v>#REF!</v>
      </c>
      <c r="PAE22" s="139" t="e">
        <f t="shared" si="170"/>
        <v>#REF!</v>
      </c>
      <c r="PAF22" s="139" t="e">
        <f t="shared" si="170"/>
        <v>#REF!</v>
      </c>
      <c r="PAG22" s="139" t="e">
        <f t="shared" si="170"/>
        <v>#REF!</v>
      </c>
      <c r="PAH22" s="139" t="e">
        <f t="shared" si="170"/>
        <v>#REF!</v>
      </c>
      <c r="PAI22" s="139" t="e">
        <f t="shared" si="170"/>
        <v>#REF!</v>
      </c>
      <c r="PAJ22" s="139" t="e">
        <f t="shared" si="170"/>
        <v>#REF!</v>
      </c>
      <c r="PAK22" s="139" t="e">
        <f t="shared" si="170"/>
        <v>#REF!</v>
      </c>
      <c r="PAL22" s="139" t="e">
        <f t="shared" si="170"/>
        <v>#REF!</v>
      </c>
      <c r="PAM22" s="139" t="e">
        <f t="shared" si="170"/>
        <v>#REF!</v>
      </c>
      <c r="PAN22" s="139" t="e">
        <f t="shared" si="170"/>
        <v>#REF!</v>
      </c>
      <c r="PAO22" s="139" t="e">
        <f t="shared" si="170"/>
        <v>#REF!</v>
      </c>
      <c r="PAP22" s="139" t="e">
        <f t="shared" si="170"/>
        <v>#REF!</v>
      </c>
      <c r="PAQ22" s="139" t="e">
        <f t="shared" si="170"/>
        <v>#REF!</v>
      </c>
      <c r="PAR22" s="139" t="e">
        <f t="shared" si="170"/>
        <v>#REF!</v>
      </c>
      <c r="PAS22" s="139" t="e">
        <f t="shared" si="170"/>
        <v>#REF!</v>
      </c>
      <c r="PAT22" s="139" t="e">
        <f t="shared" si="170"/>
        <v>#REF!</v>
      </c>
      <c r="PAU22" s="139" t="e">
        <f t="shared" si="170"/>
        <v>#REF!</v>
      </c>
      <c r="PAV22" s="139" t="e">
        <f t="shared" si="170"/>
        <v>#REF!</v>
      </c>
      <c r="PAW22" s="139" t="e">
        <f t="shared" si="170"/>
        <v>#REF!</v>
      </c>
      <c r="PAX22" s="139" t="e">
        <f t="shared" si="170"/>
        <v>#REF!</v>
      </c>
      <c r="PAY22" s="139" t="e">
        <f t="shared" si="170"/>
        <v>#REF!</v>
      </c>
      <c r="PAZ22" s="139" t="e">
        <f t="shared" si="170"/>
        <v>#REF!</v>
      </c>
      <c r="PBA22" s="139" t="e">
        <f t="shared" si="170"/>
        <v>#REF!</v>
      </c>
      <c r="PBB22" s="139" t="e">
        <f t="shared" si="170"/>
        <v>#REF!</v>
      </c>
      <c r="PBC22" s="139" t="e">
        <f t="shared" si="170"/>
        <v>#REF!</v>
      </c>
      <c r="PBD22" s="139" t="e">
        <f t="shared" si="170"/>
        <v>#REF!</v>
      </c>
      <c r="PBE22" s="139" t="e">
        <f t="shared" si="170"/>
        <v>#REF!</v>
      </c>
      <c r="PBF22" s="139" t="e">
        <f t="shared" si="170"/>
        <v>#REF!</v>
      </c>
      <c r="PBG22" s="139" t="e">
        <f t="shared" si="170"/>
        <v>#REF!</v>
      </c>
      <c r="PBH22" s="139" t="e">
        <f t="shared" si="170"/>
        <v>#REF!</v>
      </c>
      <c r="PBI22" s="139" t="e">
        <f t="shared" si="170"/>
        <v>#REF!</v>
      </c>
      <c r="PBJ22" s="139" t="e">
        <f t="shared" si="170"/>
        <v>#REF!</v>
      </c>
      <c r="PBK22" s="139" t="e">
        <f t="shared" si="170"/>
        <v>#REF!</v>
      </c>
      <c r="PBL22" s="139" t="e">
        <f t="shared" si="170"/>
        <v>#REF!</v>
      </c>
      <c r="PBM22" s="139" t="e">
        <f t="shared" si="170"/>
        <v>#REF!</v>
      </c>
      <c r="PBN22" s="139" t="e">
        <f t="shared" si="170"/>
        <v>#REF!</v>
      </c>
      <c r="PBO22" s="139" t="e">
        <f t="shared" si="170"/>
        <v>#REF!</v>
      </c>
      <c r="PBP22" s="139" t="e">
        <f t="shared" si="170"/>
        <v>#REF!</v>
      </c>
      <c r="PBQ22" s="139" t="e">
        <f t="shared" si="170"/>
        <v>#REF!</v>
      </c>
      <c r="PBR22" s="139" t="e">
        <f t="shared" si="170"/>
        <v>#REF!</v>
      </c>
      <c r="PBS22" s="139" t="e">
        <f t="shared" si="170"/>
        <v>#REF!</v>
      </c>
      <c r="PBT22" s="139" t="e">
        <f t="shared" si="170"/>
        <v>#REF!</v>
      </c>
      <c r="PBU22" s="139" t="e">
        <f t="shared" si="170"/>
        <v>#REF!</v>
      </c>
      <c r="PBV22" s="139" t="e">
        <f t="shared" si="170"/>
        <v>#REF!</v>
      </c>
      <c r="PBW22" s="139" t="e">
        <f t="shared" si="170"/>
        <v>#REF!</v>
      </c>
      <c r="PBX22" s="139" t="e">
        <f t="shared" si="170"/>
        <v>#REF!</v>
      </c>
      <c r="PBY22" s="139" t="e">
        <f t="shared" si="170"/>
        <v>#REF!</v>
      </c>
      <c r="PBZ22" s="139" t="e">
        <f t="shared" si="170"/>
        <v>#REF!</v>
      </c>
      <c r="PCA22" s="139" t="e">
        <f t="shared" si="170"/>
        <v>#REF!</v>
      </c>
      <c r="PCB22" s="139" t="e">
        <f t="shared" si="170"/>
        <v>#REF!</v>
      </c>
      <c r="PCC22" s="139" t="e">
        <f t="shared" si="170"/>
        <v>#REF!</v>
      </c>
      <c r="PCD22" s="139" t="e">
        <f t="shared" si="170"/>
        <v>#REF!</v>
      </c>
      <c r="PCE22" s="139" t="e">
        <f t="shared" si="170"/>
        <v>#REF!</v>
      </c>
      <c r="PCF22" s="139" t="e">
        <f t="shared" si="170"/>
        <v>#REF!</v>
      </c>
      <c r="PCG22" s="139" t="e">
        <f t="shared" ref="PCG22:PER22" si="171">PCM22</f>
        <v>#REF!</v>
      </c>
      <c r="PCH22" s="139" t="e">
        <f t="shared" si="171"/>
        <v>#REF!</v>
      </c>
      <c r="PCI22" s="139" t="e">
        <f t="shared" si="171"/>
        <v>#REF!</v>
      </c>
      <c r="PCJ22" s="139" t="e">
        <f t="shared" si="171"/>
        <v>#REF!</v>
      </c>
      <c r="PCK22" s="139" t="e">
        <f t="shared" si="171"/>
        <v>#REF!</v>
      </c>
      <c r="PCL22" s="139" t="e">
        <f t="shared" si="171"/>
        <v>#REF!</v>
      </c>
      <c r="PCM22" s="139" t="e">
        <f t="shared" si="171"/>
        <v>#REF!</v>
      </c>
      <c r="PCN22" s="139" t="e">
        <f t="shared" si="171"/>
        <v>#REF!</v>
      </c>
      <c r="PCO22" s="139" t="e">
        <f t="shared" si="171"/>
        <v>#REF!</v>
      </c>
      <c r="PCP22" s="139" t="e">
        <f t="shared" si="171"/>
        <v>#REF!</v>
      </c>
      <c r="PCQ22" s="139" t="e">
        <f t="shared" si="171"/>
        <v>#REF!</v>
      </c>
      <c r="PCR22" s="139" t="e">
        <f t="shared" si="171"/>
        <v>#REF!</v>
      </c>
      <c r="PCS22" s="139" t="e">
        <f t="shared" si="171"/>
        <v>#REF!</v>
      </c>
      <c r="PCT22" s="139" t="e">
        <f t="shared" si="171"/>
        <v>#REF!</v>
      </c>
      <c r="PCU22" s="139" t="e">
        <f t="shared" si="171"/>
        <v>#REF!</v>
      </c>
      <c r="PCV22" s="139" t="e">
        <f t="shared" si="171"/>
        <v>#REF!</v>
      </c>
      <c r="PCW22" s="139" t="e">
        <f t="shared" si="171"/>
        <v>#REF!</v>
      </c>
      <c r="PCX22" s="139" t="e">
        <f t="shared" si="171"/>
        <v>#REF!</v>
      </c>
      <c r="PCY22" s="139" t="e">
        <f t="shared" si="171"/>
        <v>#REF!</v>
      </c>
      <c r="PCZ22" s="139" t="e">
        <f t="shared" si="171"/>
        <v>#REF!</v>
      </c>
      <c r="PDA22" s="139" t="e">
        <f t="shared" si="171"/>
        <v>#REF!</v>
      </c>
      <c r="PDB22" s="139" t="e">
        <f t="shared" si="171"/>
        <v>#REF!</v>
      </c>
      <c r="PDC22" s="139" t="e">
        <f t="shared" si="171"/>
        <v>#REF!</v>
      </c>
      <c r="PDD22" s="139" t="e">
        <f t="shared" si="171"/>
        <v>#REF!</v>
      </c>
      <c r="PDE22" s="139" t="e">
        <f t="shared" si="171"/>
        <v>#REF!</v>
      </c>
      <c r="PDF22" s="139" t="e">
        <f t="shared" si="171"/>
        <v>#REF!</v>
      </c>
      <c r="PDG22" s="139" t="e">
        <f t="shared" si="171"/>
        <v>#REF!</v>
      </c>
      <c r="PDH22" s="139" t="e">
        <f t="shared" si="171"/>
        <v>#REF!</v>
      </c>
      <c r="PDI22" s="139" t="e">
        <f t="shared" si="171"/>
        <v>#REF!</v>
      </c>
      <c r="PDJ22" s="139" t="e">
        <f t="shared" si="171"/>
        <v>#REF!</v>
      </c>
      <c r="PDK22" s="139" t="e">
        <f t="shared" si="171"/>
        <v>#REF!</v>
      </c>
      <c r="PDL22" s="139" t="e">
        <f t="shared" si="171"/>
        <v>#REF!</v>
      </c>
      <c r="PDM22" s="139" t="e">
        <f t="shared" si="171"/>
        <v>#REF!</v>
      </c>
      <c r="PDN22" s="139" t="e">
        <f t="shared" si="171"/>
        <v>#REF!</v>
      </c>
      <c r="PDO22" s="139" t="e">
        <f t="shared" si="171"/>
        <v>#REF!</v>
      </c>
      <c r="PDP22" s="139" t="e">
        <f t="shared" si="171"/>
        <v>#REF!</v>
      </c>
      <c r="PDQ22" s="139" t="e">
        <f t="shared" si="171"/>
        <v>#REF!</v>
      </c>
      <c r="PDR22" s="139" t="e">
        <f t="shared" si="171"/>
        <v>#REF!</v>
      </c>
      <c r="PDS22" s="139" t="e">
        <f t="shared" si="171"/>
        <v>#REF!</v>
      </c>
      <c r="PDT22" s="139" t="e">
        <f t="shared" si="171"/>
        <v>#REF!</v>
      </c>
      <c r="PDU22" s="139" t="e">
        <f t="shared" si="171"/>
        <v>#REF!</v>
      </c>
      <c r="PDV22" s="139" t="e">
        <f t="shared" si="171"/>
        <v>#REF!</v>
      </c>
      <c r="PDW22" s="139" t="e">
        <f t="shared" si="171"/>
        <v>#REF!</v>
      </c>
      <c r="PDX22" s="139" t="e">
        <f t="shared" si="171"/>
        <v>#REF!</v>
      </c>
      <c r="PDY22" s="139" t="e">
        <f t="shared" si="171"/>
        <v>#REF!</v>
      </c>
      <c r="PDZ22" s="139" t="e">
        <f t="shared" si="171"/>
        <v>#REF!</v>
      </c>
      <c r="PEA22" s="139" t="e">
        <f t="shared" si="171"/>
        <v>#REF!</v>
      </c>
      <c r="PEB22" s="139" t="e">
        <f t="shared" si="171"/>
        <v>#REF!</v>
      </c>
      <c r="PEC22" s="139" t="e">
        <f t="shared" si="171"/>
        <v>#REF!</v>
      </c>
      <c r="PED22" s="139" t="e">
        <f t="shared" si="171"/>
        <v>#REF!</v>
      </c>
      <c r="PEE22" s="139" t="e">
        <f t="shared" si="171"/>
        <v>#REF!</v>
      </c>
      <c r="PEF22" s="139" t="e">
        <f t="shared" si="171"/>
        <v>#REF!</v>
      </c>
      <c r="PEG22" s="139" t="e">
        <f t="shared" si="171"/>
        <v>#REF!</v>
      </c>
      <c r="PEH22" s="139" t="e">
        <f t="shared" si="171"/>
        <v>#REF!</v>
      </c>
      <c r="PEI22" s="139" t="e">
        <f t="shared" si="171"/>
        <v>#REF!</v>
      </c>
      <c r="PEJ22" s="139" t="e">
        <f t="shared" si="171"/>
        <v>#REF!</v>
      </c>
      <c r="PEK22" s="139" t="e">
        <f t="shared" si="171"/>
        <v>#REF!</v>
      </c>
      <c r="PEL22" s="139" t="e">
        <f t="shared" si="171"/>
        <v>#REF!</v>
      </c>
      <c r="PEM22" s="139" t="e">
        <f t="shared" si="171"/>
        <v>#REF!</v>
      </c>
      <c r="PEN22" s="139" t="e">
        <f t="shared" si="171"/>
        <v>#REF!</v>
      </c>
      <c r="PEO22" s="139" t="e">
        <f t="shared" si="171"/>
        <v>#REF!</v>
      </c>
      <c r="PEP22" s="139" t="e">
        <f t="shared" si="171"/>
        <v>#REF!</v>
      </c>
      <c r="PEQ22" s="139" t="e">
        <f t="shared" si="171"/>
        <v>#REF!</v>
      </c>
      <c r="PER22" s="139" t="e">
        <f t="shared" si="171"/>
        <v>#REF!</v>
      </c>
      <c r="PES22" s="139" t="e">
        <f t="shared" ref="PES22:PHD22" si="172">PEY22</f>
        <v>#REF!</v>
      </c>
      <c r="PET22" s="139" t="e">
        <f t="shared" si="172"/>
        <v>#REF!</v>
      </c>
      <c r="PEU22" s="139" t="e">
        <f t="shared" si="172"/>
        <v>#REF!</v>
      </c>
      <c r="PEV22" s="139" t="e">
        <f t="shared" si="172"/>
        <v>#REF!</v>
      </c>
      <c r="PEW22" s="139" t="e">
        <f t="shared" si="172"/>
        <v>#REF!</v>
      </c>
      <c r="PEX22" s="139" t="e">
        <f t="shared" si="172"/>
        <v>#REF!</v>
      </c>
      <c r="PEY22" s="139" t="e">
        <f t="shared" si="172"/>
        <v>#REF!</v>
      </c>
      <c r="PEZ22" s="139" t="e">
        <f t="shared" si="172"/>
        <v>#REF!</v>
      </c>
      <c r="PFA22" s="139" t="e">
        <f t="shared" si="172"/>
        <v>#REF!</v>
      </c>
      <c r="PFB22" s="139" t="e">
        <f t="shared" si="172"/>
        <v>#REF!</v>
      </c>
      <c r="PFC22" s="139" t="e">
        <f t="shared" si="172"/>
        <v>#REF!</v>
      </c>
      <c r="PFD22" s="139" t="e">
        <f t="shared" si="172"/>
        <v>#REF!</v>
      </c>
      <c r="PFE22" s="139" t="e">
        <f t="shared" si="172"/>
        <v>#REF!</v>
      </c>
      <c r="PFF22" s="139" t="e">
        <f t="shared" si="172"/>
        <v>#REF!</v>
      </c>
      <c r="PFG22" s="139" t="e">
        <f t="shared" si="172"/>
        <v>#REF!</v>
      </c>
      <c r="PFH22" s="139" t="e">
        <f t="shared" si="172"/>
        <v>#REF!</v>
      </c>
      <c r="PFI22" s="139" t="e">
        <f t="shared" si="172"/>
        <v>#REF!</v>
      </c>
      <c r="PFJ22" s="139" t="e">
        <f t="shared" si="172"/>
        <v>#REF!</v>
      </c>
      <c r="PFK22" s="139" t="e">
        <f t="shared" si="172"/>
        <v>#REF!</v>
      </c>
      <c r="PFL22" s="139" t="e">
        <f t="shared" si="172"/>
        <v>#REF!</v>
      </c>
      <c r="PFM22" s="139" t="e">
        <f t="shared" si="172"/>
        <v>#REF!</v>
      </c>
      <c r="PFN22" s="139" t="e">
        <f t="shared" si="172"/>
        <v>#REF!</v>
      </c>
      <c r="PFO22" s="139" t="e">
        <f t="shared" si="172"/>
        <v>#REF!</v>
      </c>
      <c r="PFP22" s="139" t="e">
        <f t="shared" si="172"/>
        <v>#REF!</v>
      </c>
      <c r="PFQ22" s="139" t="e">
        <f t="shared" si="172"/>
        <v>#REF!</v>
      </c>
      <c r="PFR22" s="139" t="e">
        <f t="shared" si="172"/>
        <v>#REF!</v>
      </c>
      <c r="PFS22" s="139" t="e">
        <f t="shared" si="172"/>
        <v>#REF!</v>
      </c>
      <c r="PFT22" s="139" t="e">
        <f t="shared" si="172"/>
        <v>#REF!</v>
      </c>
      <c r="PFU22" s="139" t="e">
        <f t="shared" si="172"/>
        <v>#REF!</v>
      </c>
      <c r="PFV22" s="139" t="e">
        <f t="shared" si="172"/>
        <v>#REF!</v>
      </c>
      <c r="PFW22" s="139" t="e">
        <f t="shared" si="172"/>
        <v>#REF!</v>
      </c>
      <c r="PFX22" s="139" t="e">
        <f t="shared" si="172"/>
        <v>#REF!</v>
      </c>
      <c r="PFY22" s="139" t="e">
        <f t="shared" si="172"/>
        <v>#REF!</v>
      </c>
      <c r="PFZ22" s="139" t="e">
        <f t="shared" si="172"/>
        <v>#REF!</v>
      </c>
      <c r="PGA22" s="139" t="e">
        <f t="shared" si="172"/>
        <v>#REF!</v>
      </c>
      <c r="PGB22" s="139" t="e">
        <f t="shared" si="172"/>
        <v>#REF!</v>
      </c>
      <c r="PGC22" s="139" t="e">
        <f t="shared" si="172"/>
        <v>#REF!</v>
      </c>
      <c r="PGD22" s="139" t="e">
        <f t="shared" si="172"/>
        <v>#REF!</v>
      </c>
      <c r="PGE22" s="139" t="e">
        <f t="shared" si="172"/>
        <v>#REF!</v>
      </c>
      <c r="PGF22" s="139" t="e">
        <f t="shared" si="172"/>
        <v>#REF!</v>
      </c>
      <c r="PGG22" s="139" t="e">
        <f t="shared" si="172"/>
        <v>#REF!</v>
      </c>
      <c r="PGH22" s="139" t="e">
        <f t="shared" si="172"/>
        <v>#REF!</v>
      </c>
      <c r="PGI22" s="139" t="e">
        <f t="shared" si="172"/>
        <v>#REF!</v>
      </c>
      <c r="PGJ22" s="139" t="e">
        <f t="shared" si="172"/>
        <v>#REF!</v>
      </c>
      <c r="PGK22" s="139" t="e">
        <f t="shared" si="172"/>
        <v>#REF!</v>
      </c>
      <c r="PGL22" s="139" t="e">
        <f t="shared" si="172"/>
        <v>#REF!</v>
      </c>
      <c r="PGM22" s="139" t="e">
        <f t="shared" si="172"/>
        <v>#REF!</v>
      </c>
      <c r="PGN22" s="139" t="e">
        <f t="shared" si="172"/>
        <v>#REF!</v>
      </c>
      <c r="PGO22" s="139" t="e">
        <f t="shared" si="172"/>
        <v>#REF!</v>
      </c>
      <c r="PGP22" s="139" t="e">
        <f t="shared" si="172"/>
        <v>#REF!</v>
      </c>
      <c r="PGQ22" s="139" t="e">
        <f t="shared" si="172"/>
        <v>#REF!</v>
      </c>
      <c r="PGR22" s="139" t="e">
        <f t="shared" si="172"/>
        <v>#REF!</v>
      </c>
      <c r="PGS22" s="139" t="e">
        <f t="shared" si="172"/>
        <v>#REF!</v>
      </c>
      <c r="PGT22" s="139" t="e">
        <f t="shared" si="172"/>
        <v>#REF!</v>
      </c>
      <c r="PGU22" s="139" t="e">
        <f t="shared" si="172"/>
        <v>#REF!</v>
      </c>
      <c r="PGV22" s="139" t="e">
        <f t="shared" si="172"/>
        <v>#REF!</v>
      </c>
      <c r="PGW22" s="139" t="e">
        <f t="shared" si="172"/>
        <v>#REF!</v>
      </c>
      <c r="PGX22" s="139" t="e">
        <f t="shared" si="172"/>
        <v>#REF!</v>
      </c>
      <c r="PGY22" s="139" t="e">
        <f t="shared" si="172"/>
        <v>#REF!</v>
      </c>
      <c r="PGZ22" s="139" t="e">
        <f t="shared" si="172"/>
        <v>#REF!</v>
      </c>
      <c r="PHA22" s="139" t="e">
        <f t="shared" si="172"/>
        <v>#REF!</v>
      </c>
      <c r="PHB22" s="139" t="e">
        <f t="shared" si="172"/>
        <v>#REF!</v>
      </c>
      <c r="PHC22" s="139" t="e">
        <f t="shared" si="172"/>
        <v>#REF!</v>
      </c>
      <c r="PHD22" s="139" t="e">
        <f t="shared" si="172"/>
        <v>#REF!</v>
      </c>
      <c r="PHE22" s="139" t="e">
        <f t="shared" ref="PHE22:PJP22" si="173">PHK22</f>
        <v>#REF!</v>
      </c>
      <c r="PHF22" s="139" t="e">
        <f t="shared" si="173"/>
        <v>#REF!</v>
      </c>
      <c r="PHG22" s="139" t="e">
        <f t="shared" si="173"/>
        <v>#REF!</v>
      </c>
      <c r="PHH22" s="139" t="e">
        <f t="shared" si="173"/>
        <v>#REF!</v>
      </c>
      <c r="PHI22" s="139" t="e">
        <f t="shared" si="173"/>
        <v>#REF!</v>
      </c>
      <c r="PHJ22" s="139" t="e">
        <f t="shared" si="173"/>
        <v>#REF!</v>
      </c>
      <c r="PHK22" s="139" t="e">
        <f t="shared" si="173"/>
        <v>#REF!</v>
      </c>
      <c r="PHL22" s="139" t="e">
        <f t="shared" si="173"/>
        <v>#REF!</v>
      </c>
      <c r="PHM22" s="139" t="e">
        <f t="shared" si="173"/>
        <v>#REF!</v>
      </c>
      <c r="PHN22" s="139" t="e">
        <f t="shared" si="173"/>
        <v>#REF!</v>
      </c>
      <c r="PHO22" s="139" t="e">
        <f t="shared" si="173"/>
        <v>#REF!</v>
      </c>
      <c r="PHP22" s="139" t="e">
        <f t="shared" si="173"/>
        <v>#REF!</v>
      </c>
      <c r="PHQ22" s="139" t="e">
        <f t="shared" si="173"/>
        <v>#REF!</v>
      </c>
      <c r="PHR22" s="139" t="e">
        <f t="shared" si="173"/>
        <v>#REF!</v>
      </c>
      <c r="PHS22" s="139" t="e">
        <f t="shared" si="173"/>
        <v>#REF!</v>
      </c>
      <c r="PHT22" s="139" t="e">
        <f t="shared" si="173"/>
        <v>#REF!</v>
      </c>
      <c r="PHU22" s="139" t="e">
        <f t="shared" si="173"/>
        <v>#REF!</v>
      </c>
      <c r="PHV22" s="139" t="e">
        <f t="shared" si="173"/>
        <v>#REF!</v>
      </c>
      <c r="PHW22" s="139" t="e">
        <f t="shared" si="173"/>
        <v>#REF!</v>
      </c>
      <c r="PHX22" s="139" t="e">
        <f t="shared" si="173"/>
        <v>#REF!</v>
      </c>
      <c r="PHY22" s="139" t="e">
        <f t="shared" si="173"/>
        <v>#REF!</v>
      </c>
      <c r="PHZ22" s="139" t="e">
        <f t="shared" si="173"/>
        <v>#REF!</v>
      </c>
      <c r="PIA22" s="139" t="e">
        <f t="shared" si="173"/>
        <v>#REF!</v>
      </c>
      <c r="PIB22" s="139" t="e">
        <f t="shared" si="173"/>
        <v>#REF!</v>
      </c>
      <c r="PIC22" s="139" t="e">
        <f t="shared" si="173"/>
        <v>#REF!</v>
      </c>
      <c r="PID22" s="139" t="e">
        <f t="shared" si="173"/>
        <v>#REF!</v>
      </c>
      <c r="PIE22" s="139" t="e">
        <f t="shared" si="173"/>
        <v>#REF!</v>
      </c>
      <c r="PIF22" s="139" t="e">
        <f t="shared" si="173"/>
        <v>#REF!</v>
      </c>
      <c r="PIG22" s="139" t="e">
        <f t="shared" si="173"/>
        <v>#REF!</v>
      </c>
      <c r="PIH22" s="139" t="e">
        <f t="shared" si="173"/>
        <v>#REF!</v>
      </c>
      <c r="PII22" s="139" t="e">
        <f t="shared" si="173"/>
        <v>#REF!</v>
      </c>
      <c r="PIJ22" s="139" t="e">
        <f t="shared" si="173"/>
        <v>#REF!</v>
      </c>
      <c r="PIK22" s="139" t="e">
        <f t="shared" si="173"/>
        <v>#REF!</v>
      </c>
      <c r="PIL22" s="139" t="e">
        <f t="shared" si="173"/>
        <v>#REF!</v>
      </c>
      <c r="PIM22" s="139" t="e">
        <f t="shared" si="173"/>
        <v>#REF!</v>
      </c>
      <c r="PIN22" s="139" t="e">
        <f t="shared" si="173"/>
        <v>#REF!</v>
      </c>
      <c r="PIO22" s="139" t="e">
        <f t="shared" si="173"/>
        <v>#REF!</v>
      </c>
      <c r="PIP22" s="139" t="e">
        <f t="shared" si="173"/>
        <v>#REF!</v>
      </c>
      <c r="PIQ22" s="139" t="e">
        <f t="shared" si="173"/>
        <v>#REF!</v>
      </c>
      <c r="PIR22" s="139" t="e">
        <f t="shared" si="173"/>
        <v>#REF!</v>
      </c>
      <c r="PIS22" s="139" t="e">
        <f t="shared" si="173"/>
        <v>#REF!</v>
      </c>
      <c r="PIT22" s="139" t="e">
        <f t="shared" si="173"/>
        <v>#REF!</v>
      </c>
      <c r="PIU22" s="139" t="e">
        <f t="shared" si="173"/>
        <v>#REF!</v>
      </c>
      <c r="PIV22" s="139" t="e">
        <f t="shared" si="173"/>
        <v>#REF!</v>
      </c>
      <c r="PIW22" s="139" t="e">
        <f t="shared" si="173"/>
        <v>#REF!</v>
      </c>
      <c r="PIX22" s="139" t="e">
        <f t="shared" si="173"/>
        <v>#REF!</v>
      </c>
      <c r="PIY22" s="139" t="e">
        <f t="shared" si="173"/>
        <v>#REF!</v>
      </c>
      <c r="PIZ22" s="139" t="e">
        <f t="shared" si="173"/>
        <v>#REF!</v>
      </c>
      <c r="PJA22" s="139" t="e">
        <f t="shared" si="173"/>
        <v>#REF!</v>
      </c>
      <c r="PJB22" s="139" t="e">
        <f t="shared" si="173"/>
        <v>#REF!</v>
      </c>
      <c r="PJC22" s="139" t="e">
        <f t="shared" si="173"/>
        <v>#REF!</v>
      </c>
      <c r="PJD22" s="139" t="e">
        <f t="shared" si="173"/>
        <v>#REF!</v>
      </c>
      <c r="PJE22" s="139" t="e">
        <f t="shared" si="173"/>
        <v>#REF!</v>
      </c>
      <c r="PJF22" s="139" t="e">
        <f t="shared" si="173"/>
        <v>#REF!</v>
      </c>
      <c r="PJG22" s="139" t="e">
        <f t="shared" si="173"/>
        <v>#REF!</v>
      </c>
      <c r="PJH22" s="139" t="e">
        <f t="shared" si="173"/>
        <v>#REF!</v>
      </c>
      <c r="PJI22" s="139" t="e">
        <f t="shared" si="173"/>
        <v>#REF!</v>
      </c>
      <c r="PJJ22" s="139" t="e">
        <f t="shared" si="173"/>
        <v>#REF!</v>
      </c>
      <c r="PJK22" s="139" t="e">
        <f t="shared" si="173"/>
        <v>#REF!</v>
      </c>
      <c r="PJL22" s="139" t="e">
        <f t="shared" si="173"/>
        <v>#REF!</v>
      </c>
      <c r="PJM22" s="139" t="e">
        <f t="shared" si="173"/>
        <v>#REF!</v>
      </c>
      <c r="PJN22" s="139" t="e">
        <f t="shared" si="173"/>
        <v>#REF!</v>
      </c>
      <c r="PJO22" s="139" t="e">
        <f t="shared" si="173"/>
        <v>#REF!</v>
      </c>
      <c r="PJP22" s="139" t="e">
        <f t="shared" si="173"/>
        <v>#REF!</v>
      </c>
      <c r="PJQ22" s="139" t="e">
        <f t="shared" ref="PJQ22:PMB22" si="174">PJW22</f>
        <v>#REF!</v>
      </c>
      <c r="PJR22" s="139" t="e">
        <f t="shared" si="174"/>
        <v>#REF!</v>
      </c>
      <c r="PJS22" s="139" t="e">
        <f t="shared" si="174"/>
        <v>#REF!</v>
      </c>
      <c r="PJT22" s="139" t="e">
        <f t="shared" si="174"/>
        <v>#REF!</v>
      </c>
      <c r="PJU22" s="139" t="e">
        <f t="shared" si="174"/>
        <v>#REF!</v>
      </c>
      <c r="PJV22" s="139" t="e">
        <f t="shared" si="174"/>
        <v>#REF!</v>
      </c>
      <c r="PJW22" s="139" t="e">
        <f t="shared" si="174"/>
        <v>#REF!</v>
      </c>
      <c r="PJX22" s="139" t="e">
        <f t="shared" si="174"/>
        <v>#REF!</v>
      </c>
      <c r="PJY22" s="139" t="e">
        <f t="shared" si="174"/>
        <v>#REF!</v>
      </c>
      <c r="PJZ22" s="139" t="e">
        <f t="shared" si="174"/>
        <v>#REF!</v>
      </c>
      <c r="PKA22" s="139" t="e">
        <f t="shared" si="174"/>
        <v>#REF!</v>
      </c>
      <c r="PKB22" s="139" t="e">
        <f t="shared" si="174"/>
        <v>#REF!</v>
      </c>
      <c r="PKC22" s="139" t="e">
        <f t="shared" si="174"/>
        <v>#REF!</v>
      </c>
      <c r="PKD22" s="139" t="e">
        <f t="shared" si="174"/>
        <v>#REF!</v>
      </c>
      <c r="PKE22" s="139" t="e">
        <f t="shared" si="174"/>
        <v>#REF!</v>
      </c>
      <c r="PKF22" s="139" t="e">
        <f t="shared" si="174"/>
        <v>#REF!</v>
      </c>
      <c r="PKG22" s="139" t="e">
        <f t="shared" si="174"/>
        <v>#REF!</v>
      </c>
      <c r="PKH22" s="139" t="e">
        <f t="shared" si="174"/>
        <v>#REF!</v>
      </c>
      <c r="PKI22" s="139" t="e">
        <f t="shared" si="174"/>
        <v>#REF!</v>
      </c>
      <c r="PKJ22" s="139" t="e">
        <f t="shared" si="174"/>
        <v>#REF!</v>
      </c>
      <c r="PKK22" s="139" t="e">
        <f t="shared" si="174"/>
        <v>#REF!</v>
      </c>
      <c r="PKL22" s="139" t="e">
        <f t="shared" si="174"/>
        <v>#REF!</v>
      </c>
      <c r="PKM22" s="139" t="e">
        <f t="shared" si="174"/>
        <v>#REF!</v>
      </c>
      <c r="PKN22" s="139" t="e">
        <f t="shared" si="174"/>
        <v>#REF!</v>
      </c>
      <c r="PKO22" s="139" t="e">
        <f t="shared" si="174"/>
        <v>#REF!</v>
      </c>
      <c r="PKP22" s="139" t="e">
        <f t="shared" si="174"/>
        <v>#REF!</v>
      </c>
      <c r="PKQ22" s="139" t="e">
        <f t="shared" si="174"/>
        <v>#REF!</v>
      </c>
      <c r="PKR22" s="139" t="e">
        <f t="shared" si="174"/>
        <v>#REF!</v>
      </c>
      <c r="PKS22" s="139" t="e">
        <f t="shared" si="174"/>
        <v>#REF!</v>
      </c>
      <c r="PKT22" s="139" t="e">
        <f t="shared" si="174"/>
        <v>#REF!</v>
      </c>
      <c r="PKU22" s="139" t="e">
        <f t="shared" si="174"/>
        <v>#REF!</v>
      </c>
      <c r="PKV22" s="139" t="e">
        <f t="shared" si="174"/>
        <v>#REF!</v>
      </c>
      <c r="PKW22" s="139" t="e">
        <f t="shared" si="174"/>
        <v>#REF!</v>
      </c>
      <c r="PKX22" s="139" t="e">
        <f t="shared" si="174"/>
        <v>#REF!</v>
      </c>
      <c r="PKY22" s="139" t="e">
        <f t="shared" si="174"/>
        <v>#REF!</v>
      </c>
      <c r="PKZ22" s="139" t="e">
        <f t="shared" si="174"/>
        <v>#REF!</v>
      </c>
      <c r="PLA22" s="139" t="e">
        <f t="shared" si="174"/>
        <v>#REF!</v>
      </c>
      <c r="PLB22" s="139" t="e">
        <f t="shared" si="174"/>
        <v>#REF!</v>
      </c>
      <c r="PLC22" s="139" t="e">
        <f t="shared" si="174"/>
        <v>#REF!</v>
      </c>
      <c r="PLD22" s="139" t="e">
        <f t="shared" si="174"/>
        <v>#REF!</v>
      </c>
      <c r="PLE22" s="139" t="e">
        <f t="shared" si="174"/>
        <v>#REF!</v>
      </c>
      <c r="PLF22" s="139" t="e">
        <f t="shared" si="174"/>
        <v>#REF!</v>
      </c>
      <c r="PLG22" s="139" t="e">
        <f t="shared" si="174"/>
        <v>#REF!</v>
      </c>
      <c r="PLH22" s="139" t="e">
        <f t="shared" si="174"/>
        <v>#REF!</v>
      </c>
      <c r="PLI22" s="139" t="e">
        <f t="shared" si="174"/>
        <v>#REF!</v>
      </c>
      <c r="PLJ22" s="139" t="e">
        <f t="shared" si="174"/>
        <v>#REF!</v>
      </c>
      <c r="PLK22" s="139" t="e">
        <f t="shared" si="174"/>
        <v>#REF!</v>
      </c>
      <c r="PLL22" s="139" t="e">
        <f t="shared" si="174"/>
        <v>#REF!</v>
      </c>
      <c r="PLM22" s="139" t="e">
        <f t="shared" si="174"/>
        <v>#REF!</v>
      </c>
      <c r="PLN22" s="139" t="e">
        <f t="shared" si="174"/>
        <v>#REF!</v>
      </c>
      <c r="PLO22" s="139" t="e">
        <f t="shared" si="174"/>
        <v>#REF!</v>
      </c>
      <c r="PLP22" s="139" t="e">
        <f t="shared" si="174"/>
        <v>#REF!</v>
      </c>
      <c r="PLQ22" s="139" t="e">
        <f t="shared" si="174"/>
        <v>#REF!</v>
      </c>
      <c r="PLR22" s="139" t="e">
        <f t="shared" si="174"/>
        <v>#REF!</v>
      </c>
      <c r="PLS22" s="139" t="e">
        <f t="shared" si="174"/>
        <v>#REF!</v>
      </c>
      <c r="PLT22" s="139" t="e">
        <f t="shared" si="174"/>
        <v>#REF!</v>
      </c>
      <c r="PLU22" s="139" t="e">
        <f t="shared" si="174"/>
        <v>#REF!</v>
      </c>
      <c r="PLV22" s="139" t="e">
        <f t="shared" si="174"/>
        <v>#REF!</v>
      </c>
      <c r="PLW22" s="139" t="e">
        <f t="shared" si="174"/>
        <v>#REF!</v>
      </c>
      <c r="PLX22" s="139" t="e">
        <f t="shared" si="174"/>
        <v>#REF!</v>
      </c>
      <c r="PLY22" s="139" t="e">
        <f t="shared" si="174"/>
        <v>#REF!</v>
      </c>
      <c r="PLZ22" s="139" t="e">
        <f t="shared" si="174"/>
        <v>#REF!</v>
      </c>
      <c r="PMA22" s="139" t="e">
        <f t="shared" si="174"/>
        <v>#REF!</v>
      </c>
      <c r="PMB22" s="139" t="e">
        <f t="shared" si="174"/>
        <v>#REF!</v>
      </c>
      <c r="PMC22" s="139" t="e">
        <f t="shared" ref="PMC22:PON22" si="175">PMI22</f>
        <v>#REF!</v>
      </c>
      <c r="PMD22" s="139" t="e">
        <f t="shared" si="175"/>
        <v>#REF!</v>
      </c>
      <c r="PME22" s="139" t="e">
        <f t="shared" si="175"/>
        <v>#REF!</v>
      </c>
      <c r="PMF22" s="139" t="e">
        <f t="shared" si="175"/>
        <v>#REF!</v>
      </c>
      <c r="PMG22" s="139" t="e">
        <f t="shared" si="175"/>
        <v>#REF!</v>
      </c>
      <c r="PMH22" s="139" t="e">
        <f t="shared" si="175"/>
        <v>#REF!</v>
      </c>
      <c r="PMI22" s="139" t="e">
        <f t="shared" si="175"/>
        <v>#REF!</v>
      </c>
      <c r="PMJ22" s="139" t="e">
        <f t="shared" si="175"/>
        <v>#REF!</v>
      </c>
      <c r="PMK22" s="139" t="e">
        <f t="shared" si="175"/>
        <v>#REF!</v>
      </c>
      <c r="PML22" s="139" t="e">
        <f t="shared" si="175"/>
        <v>#REF!</v>
      </c>
      <c r="PMM22" s="139" t="e">
        <f t="shared" si="175"/>
        <v>#REF!</v>
      </c>
      <c r="PMN22" s="139" t="e">
        <f t="shared" si="175"/>
        <v>#REF!</v>
      </c>
      <c r="PMO22" s="139" t="e">
        <f t="shared" si="175"/>
        <v>#REF!</v>
      </c>
      <c r="PMP22" s="139" t="e">
        <f t="shared" si="175"/>
        <v>#REF!</v>
      </c>
      <c r="PMQ22" s="139" t="e">
        <f t="shared" si="175"/>
        <v>#REF!</v>
      </c>
      <c r="PMR22" s="139" t="e">
        <f t="shared" si="175"/>
        <v>#REF!</v>
      </c>
      <c r="PMS22" s="139" t="e">
        <f t="shared" si="175"/>
        <v>#REF!</v>
      </c>
      <c r="PMT22" s="139" t="e">
        <f t="shared" si="175"/>
        <v>#REF!</v>
      </c>
      <c r="PMU22" s="139" t="e">
        <f t="shared" si="175"/>
        <v>#REF!</v>
      </c>
      <c r="PMV22" s="139" t="e">
        <f t="shared" si="175"/>
        <v>#REF!</v>
      </c>
      <c r="PMW22" s="139" t="e">
        <f t="shared" si="175"/>
        <v>#REF!</v>
      </c>
      <c r="PMX22" s="139" t="e">
        <f t="shared" si="175"/>
        <v>#REF!</v>
      </c>
      <c r="PMY22" s="139" t="e">
        <f t="shared" si="175"/>
        <v>#REF!</v>
      </c>
      <c r="PMZ22" s="139" t="e">
        <f t="shared" si="175"/>
        <v>#REF!</v>
      </c>
      <c r="PNA22" s="139" t="e">
        <f t="shared" si="175"/>
        <v>#REF!</v>
      </c>
      <c r="PNB22" s="139" t="e">
        <f t="shared" si="175"/>
        <v>#REF!</v>
      </c>
      <c r="PNC22" s="139" t="e">
        <f t="shared" si="175"/>
        <v>#REF!</v>
      </c>
      <c r="PND22" s="139" t="e">
        <f t="shared" si="175"/>
        <v>#REF!</v>
      </c>
      <c r="PNE22" s="139" t="e">
        <f t="shared" si="175"/>
        <v>#REF!</v>
      </c>
      <c r="PNF22" s="139" t="e">
        <f t="shared" si="175"/>
        <v>#REF!</v>
      </c>
      <c r="PNG22" s="139" t="e">
        <f t="shared" si="175"/>
        <v>#REF!</v>
      </c>
      <c r="PNH22" s="139" t="e">
        <f t="shared" si="175"/>
        <v>#REF!</v>
      </c>
      <c r="PNI22" s="139" t="e">
        <f t="shared" si="175"/>
        <v>#REF!</v>
      </c>
      <c r="PNJ22" s="139" t="e">
        <f t="shared" si="175"/>
        <v>#REF!</v>
      </c>
      <c r="PNK22" s="139" t="e">
        <f t="shared" si="175"/>
        <v>#REF!</v>
      </c>
      <c r="PNL22" s="139" t="e">
        <f t="shared" si="175"/>
        <v>#REF!</v>
      </c>
      <c r="PNM22" s="139" t="e">
        <f t="shared" si="175"/>
        <v>#REF!</v>
      </c>
      <c r="PNN22" s="139" t="e">
        <f t="shared" si="175"/>
        <v>#REF!</v>
      </c>
      <c r="PNO22" s="139" t="e">
        <f t="shared" si="175"/>
        <v>#REF!</v>
      </c>
      <c r="PNP22" s="139" t="e">
        <f t="shared" si="175"/>
        <v>#REF!</v>
      </c>
      <c r="PNQ22" s="139" t="e">
        <f t="shared" si="175"/>
        <v>#REF!</v>
      </c>
      <c r="PNR22" s="139" t="e">
        <f t="shared" si="175"/>
        <v>#REF!</v>
      </c>
      <c r="PNS22" s="139" t="e">
        <f t="shared" si="175"/>
        <v>#REF!</v>
      </c>
      <c r="PNT22" s="139" t="e">
        <f t="shared" si="175"/>
        <v>#REF!</v>
      </c>
      <c r="PNU22" s="139" t="e">
        <f t="shared" si="175"/>
        <v>#REF!</v>
      </c>
      <c r="PNV22" s="139" t="e">
        <f t="shared" si="175"/>
        <v>#REF!</v>
      </c>
      <c r="PNW22" s="139" t="e">
        <f t="shared" si="175"/>
        <v>#REF!</v>
      </c>
      <c r="PNX22" s="139" t="e">
        <f t="shared" si="175"/>
        <v>#REF!</v>
      </c>
      <c r="PNY22" s="139" t="e">
        <f t="shared" si="175"/>
        <v>#REF!</v>
      </c>
      <c r="PNZ22" s="139" t="e">
        <f t="shared" si="175"/>
        <v>#REF!</v>
      </c>
      <c r="POA22" s="139" t="e">
        <f t="shared" si="175"/>
        <v>#REF!</v>
      </c>
      <c r="POB22" s="139" t="e">
        <f t="shared" si="175"/>
        <v>#REF!</v>
      </c>
      <c r="POC22" s="139" t="e">
        <f t="shared" si="175"/>
        <v>#REF!</v>
      </c>
      <c r="POD22" s="139" t="e">
        <f t="shared" si="175"/>
        <v>#REF!</v>
      </c>
      <c r="POE22" s="139" t="e">
        <f t="shared" si="175"/>
        <v>#REF!</v>
      </c>
      <c r="POF22" s="139" t="e">
        <f t="shared" si="175"/>
        <v>#REF!</v>
      </c>
      <c r="POG22" s="139" t="e">
        <f t="shared" si="175"/>
        <v>#REF!</v>
      </c>
      <c r="POH22" s="139" t="e">
        <f t="shared" si="175"/>
        <v>#REF!</v>
      </c>
      <c r="POI22" s="139" t="e">
        <f t="shared" si="175"/>
        <v>#REF!</v>
      </c>
      <c r="POJ22" s="139" t="e">
        <f t="shared" si="175"/>
        <v>#REF!</v>
      </c>
      <c r="POK22" s="139" t="e">
        <f t="shared" si="175"/>
        <v>#REF!</v>
      </c>
      <c r="POL22" s="139" t="e">
        <f t="shared" si="175"/>
        <v>#REF!</v>
      </c>
      <c r="POM22" s="139" t="e">
        <f t="shared" si="175"/>
        <v>#REF!</v>
      </c>
      <c r="PON22" s="139" t="e">
        <f t="shared" si="175"/>
        <v>#REF!</v>
      </c>
      <c r="POO22" s="139" t="e">
        <f t="shared" ref="POO22:PQZ22" si="176">POU22</f>
        <v>#REF!</v>
      </c>
      <c r="POP22" s="139" t="e">
        <f t="shared" si="176"/>
        <v>#REF!</v>
      </c>
      <c r="POQ22" s="139" t="e">
        <f t="shared" si="176"/>
        <v>#REF!</v>
      </c>
      <c r="POR22" s="139" t="e">
        <f t="shared" si="176"/>
        <v>#REF!</v>
      </c>
      <c r="POS22" s="139" t="e">
        <f t="shared" si="176"/>
        <v>#REF!</v>
      </c>
      <c r="POT22" s="139" t="e">
        <f t="shared" si="176"/>
        <v>#REF!</v>
      </c>
      <c r="POU22" s="139" t="e">
        <f t="shared" si="176"/>
        <v>#REF!</v>
      </c>
      <c r="POV22" s="139" t="e">
        <f t="shared" si="176"/>
        <v>#REF!</v>
      </c>
      <c r="POW22" s="139" t="e">
        <f t="shared" si="176"/>
        <v>#REF!</v>
      </c>
      <c r="POX22" s="139" t="e">
        <f t="shared" si="176"/>
        <v>#REF!</v>
      </c>
      <c r="POY22" s="139" t="e">
        <f t="shared" si="176"/>
        <v>#REF!</v>
      </c>
      <c r="POZ22" s="139" t="e">
        <f t="shared" si="176"/>
        <v>#REF!</v>
      </c>
      <c r="PPA22" s="139" t="e">
        <f t="shared" si="176"/>
        <v>#REF!</v>
      </c>
      <c r="PPB22" s="139" t="e">
        <f t="shared" si="176"/>
        <v>#REF!</v>
      </c>
      <c r="PPC22" s="139" t="e">
        <f t="shared" si="176"/>
        <v>#REF!</v>
      </c>
      <c r="PPD22" s="139" t="e">
        <f t="shared" si="176"/>
        <v>#REF!</v>
      </c>
      <c r="PPE22" s="139" t="e">
        <f t="shared" si="176"/>
        <v>#REF!</v>
      </c>
      <c r="PPF22" s="139" t="e">
        <f t="shared" si="176"/>
        <v>#REF!</v>
      </c>
      <c r="PPG22" s="139" t="e">
        <f t="shared" si="176"/>
        <v>#REF!</v>
      </c>
      <c r="PPH22" s="139" t="e">
        <f t="shared" si="176"/>
        <v>#REF!</v>
      </c>
      <c r="PPI22" s="139" t="e">
        <f t="shared" si="176"/>
        <v>#REF!</v>
      </c>
      <c r="PPJ22" s="139" t="e">
        <f t="shared" si="176"/>
        <v>#REF!</v>
      </c>
      <c r="PPK22" s="139" t="e">
        <f t="shared" si="176"/>
        <v>#REF!</v>
      </c>
      <c r="PPL22" s="139" t="e">
        <f t="shared" si="176"/>
        <v>#REF!</v>
      </c>
      <c r="PPM22" s="139" t="e">
        <f t="shared" si="176"/>
        <v>#REF!</v>
      </c>
      <c r="PPN22" s="139" t="e">
        <f t="shared" si="176"/>
        <v>#REF!</v>
      </c>
      <c r="PPO22" s="139" t="e">
        <f t="shared" si="176"/>
        <v>#REF!</v>
      </c>
      <c r="PPP22" s="139" t="e">
        <f t="shared" si="176"/>
        <v>#REF!</v>
      </c>
      <c r="PPQ22" s="139" t="e">
        <f t="shared" si="176"/>
        <v>#REF!</v>
      </c>
      <c r="PPR22" s="139" t="e">
        <f t="shared" si="176"/>
        <v>#REF!</v>
      </c>
      <c r="PPS22" s="139" t="e">
        <f t="shared" si="176"/>
        <v>#REF!</v>
      </c>
      <c r="PPT22" s="139" t="e">
        <f t="shared" si="176"/>
        <v>#REF!</v>
      </c>
      <c r="PPU22" s="139" t="e">
        <f t="shared" si="176"/>
        <v>#REF!</v>
      </c>
      <c r="PPV22" s="139" t="e">
        <f t="shared" si="176"/>
        <v>#REF!</v>
      </c>
      <c r="PPW22" s="139" t="e">
        <f t="shared" si="176"/>
        <v>#REF!</v>
      </c>
      <c r="PPX22" s="139" t="e">
        <f t="shared" si="176"/>
        <v>#REF!</v>
      </c>
      <c r="PPY22" s="139" t="e">
        <f t="shared" si="176"/>
        <v>#REF!</v>
      </c>
      <c r="PPZ22" s="139" t="e">
        <f t="shared" si="176"/>
        <v>#REF!</v>
      </c>
      <c r="PQA22" s="139" t="e">
        <f t="shared" si="176"/>
        <v>#REF!</v>
      </c>
      <c r="PQB22" s="139" t="e">
        <f t="shared" si="176"/>
        <v>#REF!</v>
      </c>
      <c r="PQC22" s="139" t="e">
        <f t="shared" si="176"/>
        <v>#REF!</v>
      </c>
      <c r="PQD22" s="139" t="e">
        <f t="shared" si="176"/>
        <v>#REF!</v>
      </c>
      <c r="PQE22" s="139" t="e">
        <f t="shared" si="176"/>
        <v>#REF!</v>
      </c>
      <c r="PQF22" s="139" t="e">
        <f t="shared" si="176"/>
        <v>#REF!</v>
      </c>
      <c r="PQG22" s="139" t="e">
        <f t="shared" si="176"/>
        <v>#REF!</v>
      </c>
      <c r="PQH22" s="139" t="e">
        <f t="shared" si="176"/>
        <v>#REF!</v>
      </c>
      <c r="PQI22" s="139" t="e">
        <f t="shared" si="176"/>
        <v>#REF!</v>
      </c>
      <c r="PQJ22" s="139" t="e">
        <f t="shared" si="176"/>
        <v>#REF!</v>
      </c>
      <c r="PQK22" s="139" t="e">
        <f t="shared" si="176"/>
        <v>#REF!</v>
      </c>
      <c r="PQL22" s="139" t="e">
        <f t="shared" si="176"/>
        <v>#REF!</v>
      </c>
      <c r="PQM22" s="139" t="e">
        <f t="shared" si="176"/>
        <v>#REF!</v>
      </c>
      <c r="PQN22" s="139" t="e">
        <f t="shared" si="176"/>
        <v>#REF!</v>
      </c>
      <c r="PQO22" s="139" t="e">
        <f t="shared" si="176"/>
        <v>#REF!</v>
      </c>
      <c r="PQP22" s="139" t="e">
        <f t="shared" si="176"/>
        <v>#REF!</v>
      </c>
      <c r="PQQ22" s="139" t="e">
        <f t="shared" si="176"/>
        <v>#REF!</v>
      </c>
      <c r="PQR22" s="139" t="e">
        <f t="shared" si="176"/>
        <v>#REF!</v>
      </c>
      <c r="PQS22" s="139" t="e">
        <f t="shared" si="176"/>
        <v>#REF!</v>
      </c>
      <c r="PQT22" s="139" t="e">
        <f t="shared" si="176"/>
        <v>#REF!</v>
      </c>
      <c r="PQU22" s="139" t="e">
        <f t="shared" si="176"/>
        <v>#REF!</v>
      </c>
      <c r="PQV22" s="139" t="e">
        <f t="shared" si="176"/>
        <v>#REF!</v>
      </c>
      <c r="PQW22" s="139" t="e">
        <f t="shared" si="176"/>
        <v>#REF!</v>
      </c>
      <c r="PQX22" s="139" t="e">
        <f t="shared" si="176"/>
        <v>#REF!</v>
      </c>
      <c r="PQY22" s="139" t="e">
        <f t="shared" si="176"/>
        <v>#REF!</v>
      </c>
      <c r="PQZ22" s="139" t="e">
        <f t="shared" si="176"/>
        <v>#REF!</v>
      </c>
      <c r="PRA22" s="139" t="e">
        <f t="shared" ref="PRA22:PTL22" si="177">PRG22</f>
        <v>#REF!</v>
      </c>
      <c r="PRB22" s="139" t="e">
        <f t="shared" si="177"/>
        <v>#REF!</v>
      </c>
      <c r="PRC22" s="139" t="e">
        <f t="shared" si="177"/>
        <v>#REF!</v>
      </c>
      <c r="PRD22" s="139" t="e">
        <f t="shared" si="177"/>
        <v>#REF!</v>
      </c>
      <c r="PRE22" s="139" t="e">
        <f t="shared" si="177"/>
        <v>#REF!</v>
      </c>
      <c r="PRF22" s="139" t="e">
        <f t="shared" si="177"/>
        <v>#REF!</v>
      </c>
      <c r="PRG22" s="139" t="e">
        <f t="shared" si="177"/>
        <v>#REF!</v>
      </c>
      <c r="PRH22" s="139" t="e">
        <f t="shared" si="177"/>
        <v>#REF!</v>
      </c>
      <c r="PRI22" s="139" t="e">
        <f t="shared" si="177"/>
        <v>#REF!</v>
      </c>
      <c r="PRJ22" s="139" t="e">
        <f t="shared" si="177"/>
        <v>#REF!</v>
      </c>
      <c r="PRK22" s="139" t="e">
        <f t="shared" si="177"/>
        <v>#REF!</v>
      </c>
      <c r="PRL22" s="139" t="e">
        <f t="shared" si="177"/>
        <v>#REF!</v>
      </c>
      <c r="PRM22" s="139" t="e">
        <f t="shared" si="177"/>
        <v>#REF!</v>
      </c>
      <c r="PRN22" s="139" t="e">
        <f t="shared" si="177"/>
        <v>#REF!</v>
      </c>
      <c r="PRO22" s="139" t="e">
        <f t="shared" si="177"/>
        <v>#REF!</v>
      </c>
      <c r="PRP22" s="139" t="e">
        <f t="shared" si="177"/>
        <v>#REF!</v>
      </c>
      <c r="PRQ22" s="139" t="e">
        <f t="shared" si="177"/>
        <v>#REF!</v>
      </c>
      <c r="PRR22" s="139" t="e">
        <f t="shared" si="177"/>
        <v>#REF!</v>
      </c>
      <c r="PRS22" s="139" t="e">
        <f t="shared" si="177"/>
        <v>#REF!</v>
      </c>
      <c r="PRT22" s="139" t="e">
        <f t="shared" si="177"/>
        <v>#REF!</v>
      </c>
      <c r="PRU22" s="139" t="e">
        <f t="shared" si="177"/>
        <v>#REF!</v>
      </c>
      <c r="PRV22" s="139" t="e">
        <f t="shared" si="177"/>
        <v>#REF!</v>
      </c>
      <c r="PRW22" s="139" t="e">
        <f t="shared" si="177"/>
        <v>#REF!</v>
      </c>
      <c r="PRX22" s="139" t="e">
        <f t="shared" si="177"/>
        <v>#REF!</v>
      </c>
      <c r="PRY22" s="139" t="e">
        <f t="shared" si="177"/>
        <v>#REF!</v>
      </c>
      <c r="PRZ22" s="139" t="e">
        <f t="shared" si="177"/>
        <v>#REF!</v>
      </c>
      <c r="PSA22" s="139" t="e">
        <f t="shared" si="177"/>
        <v>#REF!</v>
      </c>
      <c r="PSB22" s="139" t="e">
        <f t="shared" si="177"/>
        <v>#REF!</v>
      </c>
      <c r="PSC22" s="139" t="e">
        <f t="shared" si="177"/>
        <v>#REF!</v>
      </c>
      <c r="PSD22" s="139" t="e">
        <f t="shared" si="177"/>
        <v>#REF!</v>
      </c>
      <c r="PSE22" s="139" t="e">
        <f t="shared" si="177"/>
        <v>#REF!</v>
      </c>
      <c r="PSF22" s="139" t="e">
        <f t="shared" si="177"/>
        <v>#REF!</v>
      </c>
      <c r="PSG22" s="139" t="e">
        <f t="shared" si="177"/>
        <v>#REF!</v>
      </c>
      <c r="PSH22" s="139" t="e">
        <f t="shared" si="177"/>
        <v>#REF!</v>
      </c>
      <c r="PSI22" s="139" t="e">
        <f t="shared" si="177"/>
        <v>#REF!</v>
      </c>
      <c r="PSJ22" s="139" t="e">
        <f t="shared" si="177"/>
        <v>#REF!</v>
      </c>
      <c r="PSK22" s="139" t="e">
        <f t="shared" si="177"/>
        <v>#REF!</v>
      </c>
      <c r="PSL22" s="139" t="e">
        <f t="shared" si="177"/>
        <v>#REF!</v>
      </c>
      <c r="PSM22" s="139" t="e">
        <f t="shared" si="177"/>
        <v>#REF!</v>
      </c>
      <c r="PSN22" s="139" t="e">
        <f t="shared" si="177"/>
        <v>#REF!</v>
      </c>
      <c r="PSO22" s="139" t="e">
        <f t="shared" si="177"/>
        <v>#REF!</v>
      </c>
      <c r="PSP22" s="139" t="e">
        <f t="shared" si="177"/>
        <v>#REF!</v>
      </c>
      <c r="PSQ22" s="139" t="e">
        <f t="shared" si="177"/>
        <v>#REF!</v>
      </c>
      <c r="PSR22" s="139" t="e">
        <f t="shared" si="177"/>
        <v>#REF!</v>
      </c>
      <c r="PSS22" s="139" t="e">
        <f t="shared" si="177"/>
        <v>#REF!</v>
      </c>
      <c r="PST22" s="139" t="e">
        <f t="shared" si="177"/>
        <v>#REF!</v>
      </c>
      <c r="PSU22" s="139" t="e">
        <f t="shared" si="177"/>
        <v>#REF!</v>
      </c>
      <c r="PSV22" s="139" t="e">
        <f t="shared" si="177"/>
        <v>#REF!</v>
      </c>
      <c r="PSW22" s="139" t="e">
        <f t="shared" si="177"/>
        <v>#REF!</v>
      </c>
      <c r="PSX22" s="139" t="e">
        <f t="shared" si="177"/>
        <v>#REF!</v>
      </c>
      <c r="PSY22" s="139" t="e">
        <f t="shared" si="177"/>
        <v>#REF!</v>
      </c>
      <c r="PSZ22" s="139" t="e">
        <f t="shared" si="177"/>
        <v>#REF!</v>
      </c>
      <c r="PTA22" s="139" t="e">
        <f t="shared" si="177"/>
        <v>#REF!</v>
      </c>
      <c r="PTB22" s="139" t="e">
        <f t="shared" si="177"/>
        <v>#REF!</v>
      </c>
      <c r="PTC22" s="139" t="e">
        <f t="shared" si="177"/>
        <v>#REF!</v>
      </c>
      <c r="PTD22" s="139" t="e">
        <f t="shared" si="177"/>
        <v>#REF!</v>
      </c>
      <c r="PTE22" s="139" t="e">
        <f t="shared" si="177"/>
        <v>#REF!</v>
      </c>
      <c r="PTF22" s="139" t="e">
        <f t="shared" si="177"/>
        <v>#REF!</v>
      </c>
      <c r="PTG22" s="139" t="e">
        <f t="shared" si="177"/>
        <v>#REF!</v>
      </c>
      <c r="PTH22" s="139" t="e">
        <f t="shared" si="177"/>
        <v>#REF!</v>
      </c>
      <c r="PTI22" s="139" t="e">
        <f t="shared" si="177"/>
        <v>#REF!</v>
      </c>
      <c r="PTJ22" s="139" t="e">
        <f t="shared" si="177"/>
        <v>#REF!</v>
      </c>
      <c r="PTK22" s="139" t="e">
        <f t="shared" si="177"/>
        <v>#REF!</v>
      </c>
      <c r="PTL22" s="139" t="e">
        <f t="shared" si="177"/>
        <v>#REF!</v>
      </c>
      <c r="PTM22" s="139" t="e">
        <f t="shared" ref="PTM22:PVX22" si="178">PTS22</f>
        <v>#REF!</v>
      </c>
      <c r="PTN22" s="139" t="e">
        <f t="shared" si="178"/>
        <v>#REF!</v>
      </c>
      <c r="PTO22" s="139" t="e">
        <f t="shared" si="178"/>
        <v>#REF!</v>
      </c>
      <c r="PTP22" s="139" t="e">
        <f t="shared" si="178"/>
        <v>#REF!</v>
      </c>
      <c r="PTQ22" s="139" t="e">
        <f t="shared" si="178"/>
        <v>#REF!</v>
      </c>
      <c r="PTR22" s="139" t="e">
        <f t="shared" si="178"/>
        <v>#REF!</v>
      </c>
      <c r="PTS22" s="139" t="e">
        <f t="shared" si="178"/>
        <v>#REF!</v>
      </c>
      <c r="PTT22" s="139" t="e">
        <f t="shared" si="178"/>
        <v>#REF!</v>
      </c>
      <c r="PTU22" s="139" t="e">
        <f t="shared" si="178"/>
        <v>#REF!</v>
      </c>
      <c r="PTV22" s="139" t="e">
        <f t="shared" si="178"/>
        <v>#REF!</v>
      </c>
      <c r="PTW22" s="139" t="e">
        <f t="shared" si="178"/>
        <v>#REF!</v>
      </c>
      <c r="PTX22" s="139" t="e">
        <f t="shared" si="178"/>
        <v>#REF!</v>
      </c>
      <c r="PTY22" s="139" t="e">
        <f t="shared" si="178"/>
        <v>#REF!</v>
      </c>
      <c r="PTZ22" s="139" t="e">
        <f t="shared" si="178"/>
        <v>#REF!</v>
      </c>
      <c r="PUA22" s="139" t="e">
        <f t="shared" si="178"/>
        <v>#REF!</v>
      </c>
      <c r="PUB22" s="139" t="e">
        <f t="shared" si="178"/>
        <v>#REF!</v>
      </c>
      <c r="PUC22" s="139" t="e">
        <f t="shared" si="178"/>
        <v>#REF!</v>
      </c>
      <c r="PUD22" s="139" t="e">
        <f t="shared" si="178"/>
        <v>#REF!</v>
      </c>
      <c r="PUE22" s="139" t="e">
        <f t="shared" si="178"/>
        <v>#REF!</v>
      </c>
      <c r="PUF22" s="139" t="e">
        <f t="shared" si="178"/>
        <v>#REF!</v>
      </c>
      <c r="PUG22" s="139" t="e">
        <f t="shared" si="178"/>
        <v>#REF!</v>
      </c>
      <c r="PUH22" s="139" t="e">
        <f t="shared" si="178"/>
        <v>#REF!</v>
      </c>
      <c r="PUI22" s="139" t="e">
        <f t="shared" si="178"/>
        <v>#REF!</v>
      </c>
      <c r="PUJ22" s="139" t="e">
        <f t="shared" si="178"/>
        <v>#REF!</v>
      </c>
      <c r="PUK22" s="139" t="e">
        <f t="shared" si="178"/>
        <v>#REF!</v>
      </c>
      <c r="PUL22" s="139" t="e">
        <f t="shared" si="178"/>
        <v>#REF!</v>
      </c>
      <c r="PUM22" s="139" t="e">
        <f t="shared" si="178"/>
        <v>#REF!</v>
      </c>
      <c r="PUN22" s="139" t="e">
        <f t="shared" si="178"/>
        <v>#REF!</v>
      </c>
      <c r="PUO22" s="139" t="e">
        <f t="shared" si="178"/>
        <v>#REF!</v>
      </c>
      <c r="PUP22" s="139" t="e">
        <f t="shared" si="178"/>
        <v>#REF!</v>
      </c>
      <c r="PUQ22" s="139" t="e">
        <f t="shared" si="178"/>
        <v>#REF!</v>
      </c>
      <c r="PUR22" s="139" t="e">
        <f t="shared" si="178"/>
        <v>#REF!</v>
      </c>
      <c r="PUS22" s="139" t="e">
        <f t="shared" si="178"/>
        <v>#REF!</v>
      </c>
      <c r="PUT22" s="139" t="e">
        <f t="shared" si="178"/>
        <v>#REF!</v>
      </c>
      <c r="PUU22" s="139" t="e">
        <f t="shared" si="178"/>
        <v>#REF!</v>
      </c>
      <c r="PUV22" s="139" t="e">
        <f t="shared" si="178"/>
        <v>#REF!</v>
      </c>
      <c r="PUW22" s="139" t="e">
        <f t="shared" si="178"/>
        <v>#REF!</v>
      </c>
      <c r="PUX22" s="139" t="e">
        <f t="shared" si="178"/>
        <v>#REF!</v>
      </c>
      <c r="PUY22" s="139" t="e">
        <f t="shared" si="178"/>
        <v>#REF!</v>
      </c>
      <c r="PUZ22" s="139" t="e">
        <f t="shared" si="178"/>
        <v>#REF!</v>
      </c>
      <c r="PVA22" s="139" t="e">
        <f t="shared" si="178"/>
        <v>#REF!</v>
      </c>
      <c r="PVB22" s="139" t="e">
        <f t="shared" si="178"/>
        <v>#REF!</v>
      </c>
      <c r="PVC22" s="139" t="e">
        <f t="shared" si="178"/>
        <v>#REF!</v>
      </c>
      <c r="PVD22" s="139" t="e">
        <f t="shared" si="178"/>
        <v>#REF!</v>
      </c>
      <c r="PVE22" s="139" t="e">
        <f t="shared" si="178"/>
        <v>#REF!</v>
      </c>
      <c r="PVF22" s="139" t="e">
        <f t="shared" si="178"/>
        <v>#REF!</v>
      </c>
      <c r="PVG22" s="139" t="e">
        <f t="shared" si="178"/>
        <v>#REF!</v>
      </c>
      <c r="PVH22" s="139" t="e">
        <f t="shared" si="178"/>
        <v>#REF!</v>
      </c>
      <c r="PVI22" s="139" t="e">
        <f t="shared" si="178"/>
        <v>#REF!</v>
      </c>
      <c r="PVJ22" s="139" t="e">
        <f t="shared" si="178"/>
        <v>#REF!</v>
      </c>
      <c r="PVK22" s="139" t="e">
        <f t="shared" si="178"/>
        <v>#REF!</v>
      </c>
      <c r="PVL22" s="139" t="e">
        <f t="shared" si="178"/>
        <v>#REF!</v>
      </c>
      <c r="PVM22" s="139" t="e">
        <f t="shared" si="178"/>
        <v>#REF!</v>
      </c>
      <c r="PVN22" s="139" t="e">
        <f t="shared" si="178"/>
        <v>#REF!</v>
      </c>
      <c r="PVO22" s="139" t="e">
        <f t="shared" si="178"/>
        <v>#REF!</v>
      </c>
      <c r="PVP22" s="139" t="e">
        <f t="shared" si="178"/>
        <v>#REF!</v>
      </c>
      <c r="PVQ22" s="139" t="e">
        <f t="shared" si="178"/>
        <v>#REF!</v>
      </c>
      <c r="PVR22" s="139" t="e">
        <f t="shared" si="178"/>
        <v>#REF!</v>
      </c>
      <c r="PVS22" s="139" t="e">
        <f t="shared" si="178"/>
        <v>#REF!</v>
      </c>
      <c r="PVT22" s="139" t="e">
        <f t="shared" si="178"/>
        <v>#REF!</v>
      </c>
      <c r="PVU22" s="139" t="e">
        <f t="shared" si="178"/>
        <v>#REF!</v>
      </c>
      <c r="PVV22" s="139" t="e">
        <f t="shared" si="178"/>
        <v>#REF!</v>
      </c>
      <c r="PVW22" s="139" t="e">
        <f t="shared" si="178"/>
        <v>#REF!</v>
      </c>
      <c r="PVX22" s="139" t="e">
        <f t="shared" si="178"/>
        <v>#REF!</v>
      </c>
      <c r="PVY22" s="139" t="e">
        <f t="shared" ref="PVY22:PYJ22" si="179">PWE22</f>
        <v>#REF!</v>
      </c>
      <c r="PVZ22" s="139" t="e">
        <f t="shared" si="179"/>
        <v>#REF!</v>
      </c>
      <c r="PWA22" s="139" t="e">
        <f t="shared" si="179"/>
        <v>#REF!</v>
      </c>
      <c r="PWB22" s="139" t="e">
        <f t="shared" si="179"/>
        <v>#REF!</v>
      </c>
      <c r="PWC22" s="139" t="e">
        <f t="shared" si="179"/>
        <v>#REF!</v>
      </c>
      <c r="PWD22" s="139" t="e">
        <f t="shared" si="179"/>
        <v>#REF!</v>
      </c>
      <c r="PWE22" s="139" t="e">
        <f t="shared" si="179"/>
        <v>#REF!</v>
      </c>
      <c r="PWF22" s="139" t="e">
        <f t="shared" si="179"/>
        <v>#REF!</v>
      </c>
      <c r="PWG22" s="139" t="e">
        <f t="shared" si="179"/>
        <v>#REF!</v>
      </c>
      <c r="PWH22" s="139" t="e">
        <f t="shared" si="179"/>
        <v>#REF!</v>
      </c>
      <c r="PWI22" s="139" t="e">
        <f t="shared" si="179"/>
        <v>#REF!</v>
      </c>
      <c r="PWJ22" s="139" t="e">
        <f t="shared" si="179"/>
        <v>#REF!</v>
      </c>
      <c r="PWK22" s="139" t="e">
        <f t="shared" si="179"/>
        <v>#REF!</v>
      </c>
      <c r="PWL22" s="139" t="e">
        <f t="shared" si="179"/>
        <v>#REF!</v>
      </c>
      <c r="PWM22" s="139" t="e">
        <f t="shared" si="179"/>
        <v>#REF!</v>
      </c>
      <c r="PWN22" s="139" t="e">
        <f t="shared" si="179"/>
        <v>#REF!</v>
      </c>
      <c r="PWO22" s="139" t="e">
        <f t="shared" si="179"/>
        <v>#REF!</v>
      </c>
      <c r="PWP22" s="139" t="e">
        <f t="shared" si="179"/>
        <v>#REF!</v>
      </c>
      <c r="PWQ22" s="139" t="e">
        <f t="shared" si="179"/>
        <v>#REF!</v>
      </c>
      <c r="PWR22" s="139" t="e">
        <f t="shared" si="179"/>
        <v>#REF!</v>
      </c>
      <c r="PWS22" s="139" t="e">
        <f t="shared" si="179"/>
        <v>#REF!</v>
      </c>
      <c r="PWT22" s="139" t="e">
        <f t="shared" si="179"/>
        <v>#REF!</v>
      </c>
      <c r="PWU22" s="139" t="e">
        <f t="shared" si="179"/>
        <v>#REF!</v>
      </c>
      <c r="PWV22" s="139" t="e">
        <f t="shared" si="179"/>
        <v>#REF!</v>
      </c>
      <c r="PWW22" s="139" t="e">
        <f t="shared" si="179"/>
        <v>#REF!</v>
      </c>
      <c r="PWX22" s="139" t="e">
        <f t="shared" si="179"/>
        <v>#REF!</v>
      </c>
      <c r="PWY22" s="139" t="e">
        <f t="shared" si="179"/>
        <v>#REF!</v>
      </c>
      <c r="PWZ22" s="139" t="e">
        <f t="shared" si="179"/>
        <v>#REF!</v>
      </c>
      <c r="PXA22" s="139" t="e">
        <f t="shared" si="179"/>
        <v>#REF!</v>
      </c>
      <c r="PXB22" s="139" t="e">
        <f t="shared" si="179"/>
        <v>#REF!</v>
      </c>
      <c r="PXC22" s="139" t="e">
        <f t="shared" si="179"/>
        <v>#REF!</v>
      </c>
      <c r="PXD22" s="139" t="e">
        <f t="shared" si="179"/>
        <v>#REF!</v>
      </c>
      <c r="PXE22" s="139" t="e">
        <f t="shared" si="179"/>
        <v>#REF!</v>
      </c>
      <c r="PXF22" s="139" t="e">
        <f t="shared" si="179"/>
        <v>#REF!</v>
      </c>
      <c r="PXG22" s="139" t="e">
        <f t="shared" si="179"/>
        <v>#REF!</v>
      </c>
      <c r="PXH22" s="139" t="e">
        <f t="shared" si="179"/>
        <v>#REF!</v>
      </c>
      <c r="PXI22" s="139" t="e">
        <f t="shared" si="179"/>
        <v>#REF!</v>
      </c>
      <c r="PXJ22" s="139" t="e">
        <f t="shared" si="179"/>
        <v>#REF!</v>
      </c>
      <c r="PXK22" s="139" t="e">
        <f t="shared" si="179"/>
        <v>#REF!</v>
      </c>
      <c r="PXL22" s="139" t="e">
        <f t="shared" si="179"/>
        <v>#REF!</v>
      </c>
      <c r="PXM22" s="139" t="e">
        <f t="shared" si="179"/>
        <v>#REF!</v>
      </c>
      <c r="PXN22" s="139" t="e">
        <f t="shared" si="179"/>
        <v>#REF!</v>
      </c>
      <c r="PXO22" s="139" t="e">
        <f t="shared" si="179"/>
        <v>#REF!</v>
      </c>
      <c r="PXP22" s="139" t="e">
        <f t="shared" si="179"/>
        <v>#REF!</v>
      </c>
      <c r="PXQ22" s="139" t="e">
        <f t="shared" si="179"/>
        <v>#REF!</v>
      </c>
      <c r="PXR22" s="139" t="e">
        <f t="shared" si="179"/>
        <v>#REF!</v>
      </c>
      <c r="PXS22" s="139" t="e">
        <f t="shared" si="179"/>
        <v>#REF!</v>
      </c>
      <c r="PXT22" s="139" t="e">
        <f t="shared" si="179"/>
        <v>#REF!</v>
      </c>
      <c r="PXU22" s="139" t="e">
        <f t="shared" si="179"/>
        <v>#REF!</v>
      </c>
      <c r="PXV22" s="139" t="e">
        <f t="shared" si="179"/>
        <v>#REF!</v>
      </c>
      <c r="PXW22" s="139" t="e">
        <f t="shared" si="179"/>
        <v>#REF!</v>
      </c>
      <c r="PXX22" s="139" t="e">
        <f t="shared" si="179"/>
        <v>#REF!</v>
      </c>
      <c r="PXY22" s="139" t="e">
        <f t="shared" si="179"/>
        <v>#REF!</v>
      </c>
      <c r="PXZ22" s="139" t="e">
        <f t="shared" si="179"/>
        <v>#REF!</v>
      </c>
      <c r="PYA22" s="139" t="e">
        <f t="shared" si="179"/>
        <v>#REF!</v>
      </c>
      <c r="PYB22" s="139" t="e">
        <f t="shared" si="179"/>
        <v>#REF!</v>
      </c>
      <c r="PYC22" s="139" t="e">
        <f t="shared" si="179"/>
        <v>#REF!</v>
      </c>
      <c r="PYD22" s="139" t="e">
        <f t="shared" si="179"/>
        <v>#REF!</v>
      </c>
      <c r="PYE22" s="139" t="e">
        <f t="shared" si="179"/>
        <v>#REF!</v>
      </c>
      <c r="PYF22" s="139" t="e">
        <f t="shared" si="179"/>
        <v>#REF!</v>
      </c>
      <c r="PYG22" s="139" t="e">
        <f t="shared" si="179"/>
        <v>#REF!</v>
      </c>
      <c r="PYH22" s="139" t="e">
        <f t="shared" si="179"/>
        <v>#REF!</v>
      </c>
      <c r="PYI22" s="139" t="e">
        <f t="shared" si="179"/>
        <v>#REF!</v>
      </c>
      <c r="PYJ22" s="139" t="e">
        <f t="shared" si="179"/>
        <v>#REF!</v>
      </c>
      <c r="PYK22" s="139" t="e">
        <f t="shared" ref="PYK22:QAV22" si="180">PYQ22</f>
        <v>#REF!</v>
      </c>
      <c r="PYL22" s="139" t="e">
        <f t="shared" si="180"/>
        <v>#REF!</v>
      </c>
      <c r="PYM22" s="139" t="e">
        <f t="shared" si="180"/>
        <v>#REF!</v>
      </c>
      <c r="PYN22" s="139" t="e">
        <f t="shared" si="180"/>
        <v>#REF!</v>
      </c>
      <c r="PYO22" s="139" t="e">
        <f t="shared" si="180"/>
        <v>#REF!</v>
      </c>
      <c r="PYP22" s="139" t="e">
        <f t="shared" si="180"/>
        <v>#REF!</v>
      </c>
      <c r="PYQ22" s="139" t="e">
        <f t="shared" si="180"/>
        <v>#REF!</v>
      </c>
      <c r="PYR22" s="139" t="e">
        <f t="shared" si="180"/>
        <v>#REF!</v>
      </c>
      <c r="PYS22" s="139" t="e">
        <f t="shared" si="180"/>
        <v>#REF!</v>
      </c>
      <c r="PYT22" s="139" t="e">
        <f t="shared" si="180"/>
        <v>#REF!</v>
      </c>
      <c r="PYU22" s="139" t="e">
        <f t="shared" si="180"/>
        <v>#REF!</v>
      </c>
      <c r="PYV22" s="139" t="e">
        <f t="shared" si="180"/>
        <v>#REF!</v>
      </c>
      <c r="PYW22" s="139" t="e">
        <f t="shared" si="180"/>
        <v>#REF!</v>
      </c>
      <c r="PYX22" s="139" t="e">
        <f t="shared" si="180"/>
        <v>#REF!</v>
      </c>
      <c r="PYY22" s="139" t="e">
        <f t="shared" si="180"/>
        <v>#REF!</v>
      </c>
      <c r="PYZ22" s="139" t="e">
        <f t="shared" si="180"/>
        <v>#REF!</v>
      </c>
      <c r="PZA22" s="139" t="e">
        <f t="shared" si="180"/>
        <v>#REF!</v>
      </c>
      <c r="PZB22" s="139" t="e">
        <f t="shared" si="180"/>
        <v>#REF!</v>
      </c>
      <c r="PZC22" s="139" t="e">
        <f t="shared" si="180"/>
        <v>#REF!</v>
      </c>
      <c r="PZD22" s="139" t="e">
        <f t="shared" si="180"/>
        <v>#REF!</v>
      </c>
      <c r="PZE22" s="139" t="e">
        <f t="shared" si="180"/>
        <v>#REF!</v>
      </c>
      <c r="PZF22" s="139" t="e">
        <f t="shared" si="180"/>
        <v>#REF!</v>
      </c>
      <c r="PZG22" s="139" t="e">
        <f t="shared" si="180"/>
        <v>#REF!</v>
      </c>
      <c r="PZH22" s="139" t="e">
        <f t="shared" si="180"/>
        <v>#REF!</v>
      </c>
      <c r="PZI22" s="139" t="e">
        <f t="shared" si="180"/>
        <v>#REF!</v>
      </c>
      <c r="PZJ22" s="139" t="e">
        <f t="shared" si="180"/>
        <v>#REF!</v>
      </c>
      <c r="PZK22" s="139" t="e">
        <f t="shared" si="180"/>
        <v>#REF!</v>
      </c>
      <c r="PZL22" s="139" t="e">
        <f t="shared" si="180"/>
        <v>#REF!</v>
      </c>
      <c r="PZM22" s="139" t="e">
        <f t="shared" si="180"/>
        <v>#REF!</v>
      </c>
      <c r="PZN22" s="139" t="e">
        <f t="shared" si="180"/>
        <v>#REF!</v>
      </c>
      <c r="PZO22" s="139" t="e">
        <f t="shared" si="180"/>
        <v>#REF!</v>
      </c>
      <c r="PZP22" s="139" t="e">
        <f t="shared" si="180"/>
        <v>#REF!</v>
      </c>
      <c r="PZQ22" s="139" t="e">
        <f t="shared" si="180"/>
        <v>#REF!</v>
      </c>
      <c r="PZR22" s="139" t="e">
        <f t="shared" si="180"/>
        <v>#REF!</v>
      </c>
      <c r="PZS22" s="139" t="e">
        <f t="shared" si="180"/>
        <v>#REF!</v>
      </c>
      <c r="PZT22" s="139" t="e">
        <f t="shared" si="180"/>
        <v>#REF!</v>
      </c>
      <c r="PZU22" s="139" t="e">
        <f t="shared" si="180"/>
        <v>#REF!</v>
      </c>
      <c r="PZV22" s="139" t="e">
        <f t="shared" si="180"/>
        <v>#REF!</v>
      </c>
      <c r="PZW22" s="139" t="e">
        <f t="shared" si="180"/>
        <v>#REF!</v>
      </c>
      <c r="PZX22" s="139" t="e">
        <f t="shared" si="180"/>
        <v>#REF!</v>
      </c>
      <c r="PZY22" s="139" t="e">
        <f t="shared" si="180"/>
        <v>#REF!</v>
      </c>
      <c r="PZZ22" s="139" t="e">
        <f t="shared" si="180"/>
        <v>#REF!</v>
      </c>
      <c r="QAA22" s="139" t="e">
        <f t="shared" si="180"/>
        <v>#REF!</v>
      </c>
      <c r="QAB22" s="139" t="e">
        <f t="shared" si="180"/>
        <v>#REF!</v>
      </c>
      <c r="QAC22" s="139" t="e">
        <f t="shared" si="180"/>
        <v>#REF!</v>
      </c>
      <c r="QAD22" s="139" t="e">
        <f t="shared" si="180"/>
        <v>#REF!</v>
      </c>
      <c r="QAE22" s="139" t="e">
        <f t="shared" si="180"/>
        <v>#REF!</v>
      </c>
      <c r="QAF22" s="139" t="e">
        <f t="shared" si="180"/>
        <v>#REF!</v>
      </c>
      <c r="QAG22" s="139" t="e">
        <f t="shared" si="180"/>
        <v>#REF!</v>
      </c>
      <c r="QAH22" s="139" t="e">
        <f t="shared" si="180"/>
        <v>#REF!</v>
      </c>
      <c r="QAI22" s="139" t="e">
        <f t="shared" si="180"/>
        <v>#REF!</v>
      </c>
      <c r="QAJ22" s="139" t="e">
        <f t="shared" si="180"/>
        <v>#REF!</v>
      </c>
      <c r="QAK22" s="139" t="e">
        <f t="shared" si="180"/>
        <v>#REF!</v>
      </c>
      <c r="QAL22" s="139" t="e">
        <f t="shared" si="180"/>
        <v>#REF!</v>
      </c>
      <c r="QAM22" s="139" t="e">
        <f t="shared" si="180"/>
        <v>#REF!</v>
      </c>
      <c r="QAN22" s="139" t="e">
        <f t="shared" si="180"/>
        <v>#REF!</v>
      </c>
      <c r="QAO22" s="139" t="e">
        <f t="shared" si="180"/>
        <v>#REF!</v>
      </c>
      <c r="QAP22" s="139" t="e">
        <f t="shared" si="180"/>
        <v>#REF!</v>
      </c>
      <c r="QAQ22" s="139" t="e">
        <f t="shared" si="180"/>
        <v>#REF!</v>
      </c>
      <c r="QAR22" s="139" t="e">
        <f t="shared" si="180"/>
        <v>#REF!</v>
      </c>
      <c r="QAS22" s="139" t="e">
        <f t="shared" si="180"/>
        <v>#REF!</v>
      </c>
      <c r="QAT22" s="139" t="e">
        <f t="shared" si="180"/>
        <v>#REF!</v>
      </c>
      <c r="QAU22" s="139" t="e">
        <f t="shared" si="180"/>
        <v>#REF!</v>
      </c>
      <c r="QAV22" s="139" t="e">
        <f t="shared" si="180"/>
        <v>#REF!</v>
      </c>
      <c r="QAW22" s="139" t="e">
        <f t="shared" ref="QAW22:QDH22" si="181">QBC22</f>
        <v>#REF!</v>
      </c>
      <c r="QAX22" s="139" t="e">
        <f t="shared" si="181"/>
        <v>#REF!</v>
      </c>
      <c r="QAY22" s="139" t="e">
        <f t="shared" si="181"/>
        <v>#REF!</v>
      </c>
      <c r="QAZ22" s="139" t="e">
        <f t="shared" si="181"/>
        <v>#REF!</v>
      </c>
      <c r="QBA22" s="139" t="e">
        <f t="shared" si="181"/>
        <v>#REF!</v>
      </c>
      <c r="QBB22" s="139" t="e">
        <f t="shared" si="181"/>
        <v>#REF!</v>
      </c>
      <c r="QBC22" s="139" t="e">
        <f t="shared" si="181"/>
        <v>#REF!</v>
      </c>
      <c r="QBD22" s="139" t="e">
        <f t="shared" si="181"/>
        <v>#REF!</v>
      </c>
      <c r="QBE22" s="139" t="e">
        <f t="shared" si="181"/>
        <v>#REF!</v>
      </c>
      <c r="QBF22" s="139" t="e">
        <f t="shared" si="181"/>
        <v>#REF!</v>
      </c>
      <c r="QBG22" s="139" t="e">
        <f t="shared" si="181"/>
        <v>#REF!</v>
      </c>
      <c r="QBH22" s="139" t="e">
        <f t="shared" si="181"/>
        <v>#REF!</v>
      </c>
      <c r="QBI22" s="139" t="e">
        <f t="shared" si="181"/>
        <v>#REF!</v>
      </c>
      <c r="QBJ22" s="139" t="e">
        <f t="shared" si="181"/>
        <v>#REF!</v>
      </c>
      <c r="QBK22" s="139" t="e">
        <f t="shared" si="181"/>
        <v>#REF!</v>
      </c>
      <c r="QBL22" s="139" t="e">
        <f t="shared" si="181"/>
        <v>#REF!</v>
      </c>
      <c r="QBM22" s="139" t="e">
        <f t="shared" si="181"/>
        <v>#REF!</v>
      </c>
      <c r="QBN22" s="139" t="e">
        <f t="shared" si="181"/>
        <v>#REF!</v>
      </c>
      <c r="QBO22" s="139" t="e">
        <f t="shared" si="181"/>
        <v>#REF!</v>
      </c>
      <c r="QBP22" s="139" t="e">
        <f t="shared" si="181"/>
        <v>#REF!</v>
      </c>
      <c r="QBQ22" s="139" t="e">
        <f t="shared" si="181"/>
        <v>#REF!</v>
      </c>
      <c r="QBR22" s="139" t="e">
        <f t="shared" si="181"/>
        <v>#REF!</v>
      </c>
      <c r="QBS22" s="139" t="e">
        <f t="shared" si="181"/>
        <v>#REF!</v>
      </c>
      <c r="QBT22" s="139" t="e">
        <f t="shared" si="181"/>
        <v>#REF!</v>
      </c>
      <c r="QBU22" s="139" t="e">
        <f t="shared" si="181"/>
        <v>#REF!</v>
      </c>
      <c r="QBV22" s="139" t="e">
        <f t="shared" si="181"/>
        <v>#REF!</v>
      </c>
      <c r="QBW22" s="139" t="e">
        <f t="shared" si="181"/>
        <v>#REF!</v>
      </c>
      <c r="QBX22" s="139" t="e">
        <f t="shared" si="181"/>
        <v>#REF!</v>
      </c>
      <c r="QBY22" s="139" t="e">
        <f t="shared" si="181"/>
        <v>#REF!</v>
      </c>
      <c r="QBZ22" s="139" t="e">
        <f t="shared" si="181"/>
        <v>#REF!</v>
      </c>
      <c r="QCA22" s="139" t="e">
        <f t="shared" si="181"/>
        <v>#REF!</v>
      </c>
      <c r="QCB22" s="139" t="e">
        <f t="shared" si="181"/>
        <v>#REF!</v>
      </c>
      <c r="QCC22" s="139" t="e">
        <f t="shared" si="181"/>
        <v>#REF!</v>
      </c>
      <c r="QCD22" s="139" t="e">
        <f t="shared" si="181"/>
        <v>#REF!</v>
      </c>
      <c r="QCE22" s="139" t="e">
        <f t="shared" si="181"/>
        <v>#REF!</v>
      </c>
      <c r="QCF22" s="139" t="e">
        <f t="shared" si="181"/>
        <v>#REF!</v>
      </c>
      <c r="QCG22" s="139" t="e">
        <f t="shared" si="181"/>
        <v>#REF!</v>
      </c>
      <c r="QCH22" s="139" t="e">
        <f t="shared" si="181"/>
        <v>#REF!</v>
      </c>
      <c r="QCI22" s="139" t="e">
        <f t="shared" si="181"/>
        <v>#REF!</v>
      </c>
      <c r="QCJ22" s="139" t="e">
        <f t="shared" si="181"/>
        <v>#REF!</v>
      </c>
      <c r="QCK22" s="139" t="e">
        <f t="shared" si="181"/>
        <v>#REF!</v>
      </c>
      <c r="QCL22" s="139" t="e">
        <f t="shared" si="181"/>
        <v>#REF!</v>
      </c>
      <c r="QCM22" s="139" t="e">
        <f t="shared" si="181"/>
        <v>#REF!</v>
      </c>
      <c r="QCN22" s="139" t="e">
        <f t="shared" si="181"/>
        <v>#REF!</v>
      </c>
      <c r="QCO22" s="139" t="e">
        <f t="shared" si="181"/>
        <v>#REF!</v>
      </c>
      <c r="QCP22" s="139" t="e">
        <f t="shared" si="181"/>
        <v>#REF!</v>
      </c>
      <c r="QCQ22" s="139" t="e">
        <f t="shared" si="181"/>
        <v>#REF!</v>
      </c>
      <c r="QCR22" s="139" t="e">
        <f t="shared" si="181"/>
        <v>#REF!</v>
      </c>
      <c r="QCS22" s="139" t="e">
        <f t="shared" si="181"/>
        <v>#REF!</v>
      </c>
      <c r="QCT22" s="139" t="e">
        <f t="shared" si="181"/>
        <v>#REF!</v>
      </c>
      <c r="QCU22" s="139" t="e">
        <f t="shared" si="181"/>
        <v>#REF!</v>
      </c>
      <c r="QCV22" s="139" t="e">
        <f t="shared" si="181"/>
        <v>#REF!</v>
      </c>
      <c r="QCW22" s="139" t="e">
        <f t="shared" si="181"/>
        <v>#REF!</v>
      </c>
      <c r="QCX22" s="139" t="e">
        <f t="shared" si="181"/>
        <v>#REF!</v>
      </c>
      <c r="QCY22" s="139" t="e">
        <f t="shared" si="181"/>
        <v>#REF!</v>
      </c>
      <c r="QCZ22" s="139" t="e">
        <f t="shared" si="181"/>
        <v>#REF!</v>
      </c>
      <c r="QDA22" s="139" t="e">
        <f t="shared" si="181"/>
        <v>#REF!</v>
      </c>
      <c r="QDB22" s="139" t="e">
        <f t="shared" si="181"/>
        <v>#REF!</v>
      </c>
      <c r="QDC22" s="139" t="e">
        <f t="shared" si="181"/>
        <v>#REF!</v>
      </c>
      <c r="QDD22" s="139" t="e">
        <f t="shared" si="181"/>
        <v>#REF!</v>
      </c>
      <c r="QDE22" s="139" t="e">
        <f t="shared" si="181"/>
        <v>#REF!</v>
      </c>
      <c r="QDF22" s="139" t="e">
        <f t="shared" si="181"/>
        <v>#REF!</v>
      </c>
      <c r="QDG22" s="139" t="e">
        <f t="shared" si="181"/>
        <v>#REF!</v>
      </c>
      <c r="QDH22" s="139" t="e">
        <f t="shared" si="181"/>
        <v>#REF!</v>
      </c>
      <c r="QDI22" s="139" t="e">
        <f t="shared" ref="QDI22:QFT22" si="182">QDO22</f>
        <v>#REF!</v>
      </c>
      <c r="QDJ22" s="139" t="e">
        <f t="shared" si="182"/>
        <v>#REF!</v>
      </c>
      <c r="QDK22" s="139" t="e">
        <f t="shared" si="182"/>
        <v>#REF!</v>
      </c>
      <c r="QDL22" s="139" t="e">
        <f t="shared" si="182"/>
        <v>#REF!</v>
      </c>
      <c r="QDM22" s="139" t="e">
        <f t="shared" si="182"/>
        <v>#REF!</v>
      </c>
      <c r="QDN22" s="139" t="e">
        <f t="shared" si="182"/>
        <v>#REF!</v>
      </c>
      <c r="QDO22" s="139" t="e">
        <f t="shared" si="182"/>
        <v>#REF!</v>
      </c>
      <c r="QDP22" s="139" t="e">
        <f t="shared" si="182"/>
        <v>#REF!</v>
      </c>
      <c r="QDQ22" s="139" t="e">
        <f t="shared" si="182"/>
        <v>#REF!</v>
      </c>
      <c r="QDR22" s="139" t="e">
        <f t="shared" si="182"/>
        <v>#REF!</v>
      </c>
      <c r="QDS22" s="139" t="e">
        <f t="shared" si="182"/>
        <v>#REF!</v>
      </c>
      <c r="QDT22" s="139" t="e">
        <f t="shared" si="182"/>
        <v>#REF!</v>
      </c>
      <c r="QDU22" s="139" t="e">
        <f t="shared" si="182"/>
        <v>#REF!</v>
      </c>
      <c r="QDV22" s="139" t="e">
        <f t="shared" si="182"/>
        <v>#REF!</v>
      </c>
      <c r="QDW22" s="139" t="e">
        <f t="shared" si="182"/>
        <v>#REF!</v>
      </c>
      <c r="QDX22" s="139" t="e">
        <f t="shared" si="182"/>
        <v>#REF!</v>
      </c>
      <c r="QDY22" s="139" t="e">
        <f t="shared" si="182"/>
        <v>#REF!</v>
      </c>
      <c r="QDZ22" s="139" t="e">
        <f t="shared" si="182"/>
        <v>#REF!</v>
      </c>
      <c r="QEA22" s="139" t="e">
        <f t="shared" si="182"/>
        <v>#REF!</v>
      </c>
      <c r="QEB22" s="139" t="e">
        <f t="shared" si="182"/>
        <v>#REF!</v>
      </c>
      <c r="QEC22" s="139" t="e">
        <f t="shared" si="182"/>
        <v>#REF!</v>
      </c>
      <c r="QED22" s="139" t="e">
        <f t="shared" si="182"/>
        <v>#REF!</v>
      </c>
      <c r="QEE22" s="139" t="e">
        <f t="shared" si="182"/>
        <v>#REF!</v>
      </c>
      <c r="QEF22" s="139" t="e">
        <f t="shared" si="182"/>
        <v>#REF!</v>
      </c>
      <c r="QEG22" s="139" t="e">
        <f t="shared" si="182"/>
        <v>#REF!</v>
      </c>
      <c r="QEH22" s="139" t="e">
        <f t="shared" si="182"/>
        <v>#REF!</v>
      </c>
      <c r="QEI22" s="139" t="e">
        <f t="shared" si="182"/>
        <v>#REF!</v>
      </c>
      <c r="QEJ22" s="139" t="e">
        <f t="shared" si="182"/>
        <v>#REF!</v>
      </c>
      <c r="QEK22" s="139" t="e">
        <f t="shared" si="182"/>
        <v>#REF!</v>
      </c>
      <c r="QEL22" s="139" t="e">
        <f t="shared" si="182"/>
        <v>#REF!</v>
      </c>
      <c r="QEM22" s="139" t="e">
        <f t="shared" si="182"/>
        <v>#REF!</v>
      </c>
      <c r="QEN22" s="139" t="e">
        <f t="shared" si="182"/>
        <v>#REF!</v>
      </c>
      <c r="QEO22" s="139" t="e">
        <f t="shared" si="182"/>
        <v>#REF!</v>
      </c>
      <c r="QEP22" s="139" t="e">
        <f t="shared" si="182"/>
        <v>#REF!</v>
      </c>
      <c r="QEQ22" s="139" t="e">
        <f t="shared" si="182"/>
        <v>#REF!</v>
      </c>
      <c r="QER22" s="139" t="e">
        <f t="shared" si="182"/>
        <v>#REF!</v>
      </c>
      <c r="QES22" s="139" t="e">
        <f t="shared" si="182"/>
        <v>#REF!</v>
      </c>
      <c r="QET22" s="139" t="e">
        <f t="shared" si="182"/>
        <v>#REF!</v>
      </c>
      <c r="QEU22" s="139" t="e">
        <f t="shared" si="182"/>
        <v>#REF!</v>
      </c>
      <c r="QEV22" s="139" t="e">
        <f t="shared" si="182"/>
        <v>#REF!</v>
      </c>
      <c r="QEW22" s="139" t="e">
        <f t="shared" si="182"/>
        <v>#REF!</v>
      </c>
      <c r="QEX22" s="139" t="e">
        <f t="shared" si="182"/>
        <v>#REF!</v>
      </c>
      <c r="QEY22" s="139" t="e">
        <f t="shared" si="182"/>
        <v>#REF!</v>
      </c>
      <c r="QEZ22" s="139" t="e">
        <f t="shared" si="182"/>
        <v>#REF!</v>
      </c>
      <c r="QFA22" s="139" t="e">
        <f t="shared" si="182"/>
        <v>#REF!</v>
      </c>
      <c r="QFB22" s="139" t="e">
        <f t="shared" si="182"/>
        <v>#REF!</v>
      </c>
      <c r="QFC22" s="139" t="e">
        <f t="shared" si="182"/>
        <v>#REF!</v>
      </c>
      <c r="QFD22" s="139" t="e">
        <f t="shared" si="182"/>
        <v>#REF!</v>
      </c>
      <c r="QFE22" s="139" t="e">
        <f t="shared" si="182"/>
        <v>#REF!</v>
      </c>
      <c r="QFF22" s="139" t="e">
        <f t="shared" si="182"/>
        <v>#REF!</v>
      </c>
      <c r="QFG22" s="139" t="e">
        <f t="shared" si="182"/>
        <v>#REF!</v>
      </c>
      <c r="QFH22" s="139" t="e">
        <f t="shared" si="182"/>
        <v>#REF!</v>
      </c>
      <c r="QFI22" s="139" t="e">
        <f t="shared" si="182"/>
        <v>#REF!</v>
      </c>
      <c r="QFJ22" s="139" t="e">
        <f t="shared" si="182"/>
        <v>#REF!</v>
      </c>
      <c r="QFK22" s="139" t="e">
        <f t="shared" si="182"/>
        <v>#REF!</v>
      </c>
      <c r="QFL22" s="139" t="e">
        <f t="shared" si="182"/>
        <v>#REF!</v>
      </c>
      <c r="QFM22" s="139" t="e">
        <f t="shared" si="182"/>
        <v>#REF!</v>
      </c>
      <c r="QFN22" s="139" t="e">
        <f t="shared" si="182"/>
        <v>#REF!</v>
      </c>
      <c r="QFO22" s="139" t="e">
        <f t="shared" si="182"/>
        <v>#REF!</v>
      </c>
      <c r="QFP22" s="139" t="e">
        <f t="shared" si="182"/>
        <v>#REF!</v>
      </c>
      <c r="QFQ22" s="139" t="e">
        <f t="shared" si="182"/>
        <v>#REF!</v>
      </c>
      <c r="QFR22" s="139" t="e">
        <f t="shared" si="182"/>
        <v>#REF!</v>
      </c>
      <c r="QFS22" s="139" t="e">
        <f t="shared" si="182"/>
        <v>#REF!</v>
      </c>
      <c r="QFT22" s="139" t="e">
        <f t="shared" si="182"/>
        <v>#REF!</v>
      </c>
      <c r="QFU22" s="139" t="e">
        <f t="shared" ref="QFU22:QIF22" si="183">QGA22</f>
        <v>#REF!</v>
      </c>
      <c r="QFV22" s="139" t="e">
        <f t="shared" si="183"/>
        <v>#REF!</v>
      </c>
      <c r="QFW22" s="139" t="e">
        <f t="shared" si="183"/>
        <v>#REF!</v>
      </c>
      <c r="QFX22" s="139" t="e">
        <f t="shared" si="183"/>
        <v>#REF!</v>
      </c>
      <c r="QFY22" s="139" t="e">
        <f t="shared" si="183"/>
        <v>#REF!</v>
      </c>
      <c r="QFZ22" s="139" t="e">
        <f t="shared" si="183"/>
        <v>#REF!</v>
      </c>
      <c r="QGA22" s="139" t="e">
        <f t="shared" si="183"/>
        <v>#REF!</v>
      </c>
      <c r="QGB22" s="139" t="e">
        <f t="shared" si="183"/>
        <v>#REF!</v>
      </c>
      <c r="QGC22" s="139" t="e">
        <f t="shared" si="183"/>
        <v>#REF!</v>
      </c>
      <c r="QGD22" s="139" t="e">
        <f t="shared" si="183"/>
        <v>#REF!</v>
      </c>
      <c r="QGE22" s="139" t="e">
        <f t="shared" si="183"/>
        <v>#REF!</v>
      </c>
      <c r="QGF22" s="139" t="e">
        <f t="shared" si="183"/>
        <v>#REF!</v>
      </c>
      <c r="QGG22" s="139" t="e">
        <f t="shared" si="183"/>
        <v>#REF!</v>
      </c>
      <c r="QGH22" s="139" t="e">
        <f t="shared" si="183"/>
        <v>#REF!</v>
      </c>
      <c r="QGI22" s="139" t="e">
        <f t="shared" si="183"/>
        <v>#REF!</v>
      </c>
      <c r="QGJ22" s="139" t="e">
        <f t="shared" si="183"/>
        <v>#REF!</v>
      </c>
      <c r="QGK22" s="139" t="e">
        <f t="shared" si="183"/>
        <v>#REF!</v>
      </c>
      <c r="QGL22" s="139" t="e">
        <f t="shared" si="183"/>
        <v>#REF!</v>
      </c>
      <c r="QGM22" s="139" t="e">
        <f t="shared" si="183"/>
        <v>#REF!</v>
      </c>
      <c r="QGN22" s="139" t="e">
        <f t="shared" si="183"/>
        <v>#REF!</v>
      </c>
      <c r="QGO22" s="139" t="e">
        <f t="shared" si="183"/>
        <v>#REF!</v>
      </c>
      <c r="QGP22" s="139" t="e">
        <f t="shared" si="183"/>
        <v>#REF!</v>
      </c>
      <c r="QGQ22" s="139" t="e">
        <f t="shared" si="183"/>
        <v>#REF!</v>
      </c>
      <c r="QGR22" s="139" t="e">
        <f t="shared" si="183"/>
        <v>#REF!</v>
      </c>
      <c r="QGS22" s="139" t="e">
        <f t="shared" si="183"/>
        <v>#REF!</v>
      </c>
      <c r="QGT22" s="139" t="e">
        <f t="shared" si="183"/>
        <v>#REF!</v>
      </c>
      <c r="QGU22" s="139" t="e">
        <f t="shared" si="183"/>
        <v>#REF!</v>
      </c>
      <c r="QGV22" s="139" t="e">
        <f t="shared" si="183"/>
        <v>#REF!</v>
      </c>
      <c r="QGW22" s="139" t="e">
        <f t="shared" si="183"/>
        <v>#REF!</v>
      </c>
      <c r="QGX22" s="139" t="e">
        <f t="shared" si="183"/>
        <v>#REF!</v>
      </c>
      <c r="QGY22" s="139" t="e">
        <f t="shared" si="183"/>
        <v>#REF!</v>
      </c>
      <c r="QGZ22" s="139" t="e">
        <f t="shared" si="183"/>
        <v>#REF!</v>
      </c>
      <c r="QHA22" s="139" t="e">
        <f t="shared" si="183"/>
        <v>#REF!</v>
      </c>
      <c r="QHB22" s="139" t="e">
        <f t="shared" si="183"/>
        <v>#REF!</v>
      </c>
      <c r="QHC22" s="139" t="e">
        <f t="shared" si="183"/>
        <v>#REF!</v>
      </c>
      <c r="QHD22" s="139" t="e">
        <f t="shared" si="183"/>
        <v>#REF!</v>
      </c>
      <c r="QHE22" s="139" t="e">
        <f t="shared" si="183"/>
        <v>#REF!</v>
      </c>
      <c r="QHF22" s="139" t="e">
        <f t="shared" si="183"/>
        <v>#REF!</v>
      </c>
      <c r="QHG22" s="139" t="e">
        <f t="shared" si="183"/>
        <v>#REF!</v>
      </c>
      <c r="QHH22" s="139" t="e">
        <f t="shared" si="183"/>
        <v>#REF!</v>
      </c>
      <c r="QHI22" s="139" t="e">
        <f t="shared" si="183"/>
        <v>#REF!</v>
      </c>
      <c r="QHJ22" s="139" t="e">
        <f t="shared" si="183"/>
        <v>#REF!</v>
      </c>
      <c r="QHK22" s="139" t="e">
        <f t="shared" si="183"/>
        <v>#REF!</v>
      </c>
      <c r="QHL22" s="139" t="e">
        <f t="shared" si="183"/>
        <v>#REF!</v>
      </c>
      <c r="QHM22" s="139" t="e">
        <f t="shared" si="183"/>
        <v>#REF!</v>
      </c>
      <c r="QHN22" s="139" t="e">
        <f t="shared" si="183"/>
        <v>#REF!</v>
      </c>
      <c r="QHO22" s="139" t="e">
        <f t="shared" si="183"/>
        <v>#REF!</v>
      </c>
      <c r="QHP22" s="139" t="e">
        <f t="shared" si="183"/>
        <v>#REF!</v>
      </c>
      <c r="QHQ22" s="139" t="e">
        <f t="shared" si="183"/>
        <v>#REF!</v>
      </c>
      <c r="QHR22" s="139" t="e">
        <f t="shared" si="183"/>
        <v>#REF!</v>
      </c>
      <c r="QHS22" s="139" t="e">
        <f t="shared" si="183"/>
        <v>#REF!</v>
      </c>
      <c r="QHT22" s="139" t="e">
        <f t="shared" si="183"/>
        <v>#REF!</v>
      </c>
      <c r="QHU22" s="139" t="e">
        <f t="shared" si="183"/>
        <v>#REF!</v>
      </c>
      <c r="QHV22" s="139" t="e">
        <f t="shared" si="183"/>
        <v>#REF!</v>
      </c>
      <c r="QHW22" s="139" t="e">
        <f t="shared" si="183"/>
        <v>#REF!</v>
      </c>
      <c r="QHX22" s="139" t="e">
        <f t="shared" si="183"/>
        <v>#REF!</v>
      </c>
      <c r="QHY22" s="139" t="e">
        <f t="shared" si="183"/>
        <v>#REF!</v>
      </c>
      <c r="QHZ22" s="139" t="e">
        <f t="shared" si="183"/>
        <v>#REF!</v>
      </c>
      <c r="QIA22" s="139" t="e">
        <f t="shared" si="183"/>
        <v>#REF!</v>
      </c>
      <c r="QIB22" s="139" t="e">
        <f t="shared" si="183"/>
        <v>#REF!</v>
      </c>
      <c r="QIC22" s="139" t="e">
        <f t="shared" si="183"/>
        <v>#REF!</v>
      </c>
      <c r="QID22" s="139" t="e">
        <f t="shared" si="183"/>
        <v>#REF!</v>
      </c>
      <c r="QIE22" s="139" t="e">
        <f t="shared" si="183"/>
        <v>#REF!</v>
      </c>
      <c r="QIF22" s="139" t="e">
        <f t="shared" si="183"/>
        <v>#REF!</v>
      </c>
      <c r="QIG22" s="139" t="e">
        <f t="shared" ref="QIG22:QKR22" si="184">QIM22</f>
        <v>#REF!</v>
      </c>
      <c r="QIH22" s="139" t="e">
        <f t="shared" si="184"/>
        <v>#REF!</v>
      </c>
      <c r="QII22" s="139" t="e">
        <f t="shared" si="184"/>
        <v>#REF!</v>
      </c>
      <c r="QIJ22" s="139" t="e">
        <f t="shared" si="184"/>
        <v>#REF!</v>
      </c>
      <c r="QIK22" s="139" t="e">
        <f t="shared" si="184"/>
        <v>#REF!</v>
      </c>
      <c r="QIL22" s="139" t="e">
        <f t="shared" si="184"/>
        <v>#REF!</v>
      </c>
      <c r="QIM22" s="139" t="e">
        <f t="shared" si="184"/>
        <v>#REF!</v>
      </c>
      <c r="QIN22" s="139" t="e">
        <f t="shared" si="184"/>
        <v>#REF!</v>
      </c>
      <c r="QIO22" s="139" t="e">
        <f t="shared" si="184"/>
        <v>#REF!</v>
      </c>
      <c r="QIP22" s="139" t="e">
        <f t="shared" si="184"/>
        <v>#REF!</v>
      </c>
      <c r="QIQ22" s="139" t="e">
        <f t="shared" si="184"/>
        <v>#REF!</v>
      </c>
      <c r="QIR22" s="139" t="e">
        <f t="shared" si="184"/>
        <v>#REF!</v>
      </c>
      <c r="QIS22" s="139" t="e">
        <f t="shared" si="184"/>
        <v>#REF!</v>
      </c>
      <c r="QIT22" s="139" t="e">
        <f t="shared" si="184"/>
        <v>#REF!</v>
      </c>
      <c r="QIU22" s="139" t="e">
        <f t="shared" si="184"/>
        <v>#REF!</v>
      </c>
      <c r="QIV22" s="139" t="e">
        <f t="shared" si="184"/>
        <v>#REF!</v>
      </c>
      <c r="QIW22" s="139" t="e">
        <f t="shared" si="184"/>
        <v>#REF!</v>
      </c>
      <c r="QIX22" s="139" t="e">
        <f t="shared" si="184"/>
        <v>#REF!</v>
      </c>
      <c r="QIY22" s="139" t="e">
        <f t="shared" si="184"/>
        <v>#REF!</v>
      </c>
      <c r="QIZ22" s="139" t="e">
        <f t="shared" si="184"/>
        <v>#REF!</v>
      </c>
      <c r="QJA22" s="139" t="e">
        <f t="shared" si="184"/>
        <v>#REF!</v>
      </c>
      <c r="QJB22" s="139" t="e">
        <f t="shared" si="184"/>
        <v>#REF!</v>
      </c>
      <c r="QJC22" s="139" t="e">
        <f t="shared" si="184"/>
        <v>#REF!</v>
      </c>
      <c r="QJD22" s="139" t="e">
        <f t="shared" si="184"/>
        <v>#REF!</v>
      </c>
      <c r="QJE22" s="139" t="e">
        <f t="shared" si="184"/>
        <v>#REF!</v>
      </c>
      <c r="QJF22" s="139" t="e">
        <f t="shared" si="184"/>
        <v>#REF!</v>
      </c>
      <c r="QJG22" s="139" t="e">
        <f t="shared" si="184"/>
        <v>#REF!</v>
      </c>
      <c r="QJH22" s="139" t="e">
        <f t="shared" si="184"/>
        <v>#REF!</v>
      </c>
      <c r="QJI22" s="139" t="e">
        <f t="shared" si="184"/>
        <v>#REF!</v>
      </c>
      <c r="QJJ22" s="139" t="e">
        <f t="shared" si="184"/>
        <v>#REF!</v>
      </c>
      <c r="QJK22" s="139" t="e">
        <f t="shared" si="184"/>
        <v>#REF!</v>
      </c>
      <c r="QJL22" s="139" t="e">
        <f t="shared" si="184"/>
        <v>#REF!</v>
      </c>
      <c r="QJM22" s="139" t="e">
        <f t="shared" si="184"/>
        <v>#REF!</v>
      </c>
      <c r="QJN22" s="139" t="e">
        <f t="shared" si="184"/>
        <v>#REF!</v>
      </c>
      <c r="QJO22" s="139" t="e">
        <f t="shared" si="184"/>
        <v>#REF!</v>
      </c>
      <c r="QJP22" s="139" t="e">
        <f t="shared" si="184"/>
        <v>#REF!</v>
      </c>
      <c r="QJQ22" s="139" t="e">
        <f t="shared" si="184"/>
        <v>#REF!</v>
      </c>
      <c r="QJR22" s="139" t="e">
        <f t="shared" si="184"/>
        <v>#REF!</v>
      </c>
      <c r="QJS22" s="139" t="e">
        <f t="shared" si="184"/>
        <v>#REF!</v>
      </c>
      <c r="QJT22" s="139" t="e">
        <f t="shared" si="184"/>
        <v>#REF!</v>
      </c>
      <c r="QJU22" s="139" t="e">
        <f t="shared" si="184"/>
        <v>#REF!</v>
      </c>
      <c r="QJV22" s="139" t="e">
        <f t="shared" si="184"/>
        <v>#REF!</v>
      </c>
      <c r="QJW22" s="139" t="e">
        <f t="shared" si="184"/>
        <v>#REF!</v>
      </c>
      <c r="QJX22" s="139" t="e">
        <f t="shared" si="184"/>
        <v>#REF!</v>
      </c>
      <c r="QJY22" s="139" t="e">
        <f t="shared" si="184"/>
        <v>#REF!</v>
      </c>
      <c r="QJZ22" s="139" t="e">
        <f t="shared" si="184"/>
        <v>#REF!</v>
      </c>
      <c r="QKA22" s="139" t="e">
        <f t="shared" si="184"/>
        <v>#REF!</v>
      </c>
      <c r="QKB22" s="139" t="e">
        <f t="shared" si="184"/>
        <v>#REF!</v>
      </c>
      <c r="QKC22" s="139" t="e">
        <f t="shared" si="184"/>
        <v>#REF!</v>
      </c>
      <c r="QKD22" s="139" t="e">
        <f t="shared" si="184"/>
        <v>#REF!</v>
      </c>
      <c r="QKE22" s="139" t="e">
        <f t="shared" si="184"/>
        <v>#REF!</v>
      </c>
      <c r="QKF22" s="139" t="e">
        <f t="shared" si="184"/>
        <v>#REF!</v>
      </c>
      <c r="QKG22" s="139" t="e">
        <f t="shared" si="184"/>
        <v>#REF!</v>
      </c>
      <c r="QKH22" s="139" t="e">
        <f t="shared" si="184"/>
        <v>#REF!</v>
      </c>
      <c r="QKI22" s="139" t="e">
        <f t="shared" si="184"/>
        <v>#REF!</v>
      </c>
      <c r="QKJ22" s="139" t="e">
        <f t="shared" si="184"/>
        <v>#REF!</v>
      </c>
      <c r="QKK22" s="139" t="e">
        <f t="shared" si="184"/>
        <v>#REF!</v>
      </c>
      <c r="QKL22" s="139" t="e">
        <f t="shared" si="184"/>
        <v>#REF!</v>
      </c>
      <c r="QKM22" s="139" t="e">
        <f t="shared" si="184"/>
        <v>#REF!</v>
      </c>
      <c r="QKN22" s="139" t="e">
        <f t="shared" si="184"/>
        <v>#REF!</v>
      </c>
      <c r="QKO22" s="139" t="e">
        <f t="shared" si="184"/>
        <v>#REF!</v>
      </c>
      <c r="QKP22" s="139" t="e">
        <f t="shared" si="184"/>
        <v>#REF!</v>
      </c>
      <c r="QKQ22" s="139" t="e">
        <f t="shared" si="184"/>
        <v>#REF!</v>
      </c>
      <c r="QKR22" s="139" t="e">
        <f t="shared" si="184"/>
        <v>#REF!</v>
      </c>
      <c r="QKS22" s="139" t="e">
        <f t="shared" ref="QKS22:QND22" si="185">QKY22</f>
        <v>#REF!</v>
      </c>
      <c r="QKT22" s="139" t="e">
        <f t="shared" si="185"/>
        <v>#REF!</v>
      </c>
      <c r="QKU22" s="139" t="e">
        <f t="shared" si="185"/>
        <v>#REF!</v>
      </c>
      <c r="QKV22" s="139" t="e">
        <f t="shared" si="185"/>
        <v>#REF!</v>
      </c>
      <c r="QKW22" s="139" t="e">
        <f t="shared" si="185"/>
        <v>#REF!</v>
      </c>
      <c r="QKX22" s="139" t="e">
        <f t="shared" si="185"/>
        <v>#REF!</v>
      </c>
      <c r="QKY22" s="139" t="e">
        <f t="shared" si="185"/>
        <v>#REF!</v>
      </c>
      <c r="QKZ22" s="139" t="e">
        <f t="shared" si="185"/>
        <v>#REF!</v>
      </c>
      <c r="QLA22" s="139" t="e">
        <f t="shared" si="185"/>
        <v>#REF!</v>
      </c>
      <c r="QLB22" s="139" t="e">
        <f t="shared" si="185"/>
        <v>#REF!</v>
      </c>
      <c r="QLC22" s="139" t="e">
        <f t="shared" si="185"/>
        <v>#REF!</v>
      </c>
      <c r="QLD22" s="139" t="e">
        <f t="shared" si="185"/>
        <v>#REF!</v>
      </c>
      <c r="QLE22" s="139" t="e">
        <f t="shared" si="185"/>
        <v>#REF!</v>
      </c>
      <c r="QLF22" s="139" t="e">
        <f t="shared" si="185"/>
        <v>#REF!</v>
      </c>
      <c r="QLG22" s="139" t="e">
        <f t="shared" si="185"/>
        <v>#REF!</v>
      </c>
      <c r="QLH22" s="139" t="e">
        <f t="shared" si="185"/>
        <v>#REF!</v>
      </c>
      <c r="QLI22" s="139" t="e">
        <f t="shared" si="185"/>
        <v>#REF!</v>
      </c>
      <c r="QLJ22" s="139" t="e">
        <f t="shared" si="185"/>
        <v>#REF!</v>
      </c>
      <c r="QLK22" s="139" t="e">
        <f t="shared" si="185"/>
        <v>#REF!</v>
      </c>
      <c r="QLL22" s="139" t="e">
        <f t="shared" si="185"/>
        <v>#REF!</v>
      </c>
      <c r="QLM22" s="139" t="e">
        <f t="shared" si="185"/>
        <v>#REF!</v>
      </c>
      <c r="QLN22" s="139" t="e">
        <f t="shared" si="185"/>
        <v>#REF!</v>
      </c>
      <c r="QLO22" s="139" t="e">
        <f t="shared" si="185"/>
        <v>#REF!</v>
      </c>
      <c r="QLP22" s="139" t="e">
        <f t="shared" si="185"/>
        <v>#REF!</v>
      </c>
      <c r="QLQ22" s="139" t="e">
        <f t="shared" si="185"/>
        <v>#REF!</v>
      </c>
      <c r="QLR22" s="139" t="e">
        <f t="shared" si="185"/>
        <v>#REF!</v>
      </c>
      <c r="QLS22" s="139" t="e">
        <f t="shared" si="185"/>
        <v>#REF!</v>
      </c>
      <c r="QLT22" s="139" t="e">
        <f t="shared" si="185"/>
        <v>#REF!</v>
      </c>
      <c r="QLU22" s="139" t="e">
        <f t="shared" si="185"/>
        <v>#REF!</v>
      </c>
      <c r="QLV22" s="139" t="e">
        <f t="shared" si="185"/>
        <v>#REF!</v>
      </c>
      <c r="QLW22" s="139" t="e">
        <f t="shared" si="185"/>
        <v>#REF!</v>
      </c>
      <c r="QLX22" s="139" t="e">
        <f t="shared" si="185"/>
        <v>#REF!</v>
      </c>
      <c r="QLY22" s="139" t="e">
        <f t="shared" si="185"/>
        <v>#REF!</v>
      </c>
      <c r="QLZ22" s="139" t="e">
        <f t="shared" si="185"/>
        <v>#REF!</v>
      </c>
      <c r="QMA22" s="139" t="e">
        <f t="shared" si="185"/>
        <v>#REF!</v>
      </c>
      <c r="QMB22" s="139" t="e">
        <f t="shared" si="185"/>
        <v>#REF!</v>
      </c>
      <c r="QMC22" s="139" t="e">
        <f t="shared" si="185"/>
        <v>#REF!</v>
      </c>
      <c r="QMD22" s="139" t="e">
        <f t="shared" si="185"/>
        <v>#REF!</v>
      </c>
      <c r="QME22" s="139" t="e">
        <f t="shared" si="185"/>
        <v>#REF!</v>
      </c>
      <c r="QMF22" s="139" t="e">
        <f t="shared" si="185"/>
        <v>#REF!</v>
      </c>
      <c r="QMG22" s="139" t="e">
        <f t="shared" si="185"/>
        <v>#REF!</v>
      </c>
      <c r="QMH22" s="139" t="e">
        <f t="shared" si="185"/>
        <v>#REF!</v>
      </c>
      <c r="QMI22" s="139" t="e">
        <f t="shared" si="185"/>
        <v>#REF!</v>
      </c>
      <c r="QMJ22" s="139" t="e">
        <f t="shared" si="185"/>
        <v>#REF!</v>
      </c>
      <c r="QMK22" s="139" t="e">
        <f t="shared" si="185"/>
        <v>#REF!</v>
      </c>
      <c r="QML22" s="139" t="e">
        <f t="shared" si="185"/>
        <v>#REF!</v>
      </c>
      <c r="QMM22" s="139" t="e">
        <f t="shared" si="185"/>
        <v>#REF!</v>
      </c>
      <c r="QMN22" s="139" t="e">
        <f t="shared" si="185"/>
        <v>#REF!</v>
      </c>
      <c r="QMO22" s="139" t="e">
        <f t="shared" si="185"/>
        <v>#REF!</v>
      </c>
      <c r="QMP22" s="139" t="e">
        <f t="shared" si="185"/>
        <v>#REF!</v>
      </c>
      <c r="QMQ22" s="139" t="e">
        <f t="shared" si="185"/>
        <v>#REF!</v>
      </c>
      <c r="QMR22" s="139" t="e">
        <f t="shared" si="185"/>
        <v>#REF!</v>
      </c>
      <c r="QMS22" s="139" t="e">
        <f t="shared" si="185"/>
        <v>#REF!</v>
      </c>
      <c r="QMT22" s="139" t="e">
        <f t="shared" si="185"/>
        <v>#REF!</v>
      </c>
      <c r="QMU22" s="139" t="e">
        <f t="shared" si="185"/>
        <v>#REF!</v>
      </c>
      <c r="QMV22" s="139" t="e">
        <f t="shared" si="185"/>
        <v>#REF!</v>
      </c>
      <c r="QMW22" s="139" t="e">
        <f t="shared" si="185"/>
        <v>#REF!</v>
      </c>
      <c r="QMX22" s="139" t="e">
        <f t="shared" si="185"/>
        <v>#REF!</v>
      </c>
      <c r="QMY22" s="139" t="e">
        <f t="shared" si="185"/>
        <v>#REF!</v>
      </c>
      <c r="QMZ22" s="139" t="e">
        <f t="shared" si="185"/>
        <v>#REF!</v>
      </c>
      <c r="QNA22" s="139" t="e">
        <f t="shared" si="185"/>
        <v>#REF!</v>
      </c>
      <c r="QNB22" s="139" t="e">
        <f t="shared" si="185"/>
        <v>#REF!</v>
      </c>
      <c r="QNC22" s="139" t="e">
        <f t="shared" si="185"/>
        <v>#REF!</v>
      </c>
      <c r="QND22" s="139" t="e">
        <f t="shared" si="185"/>
        <v>#REF!</v>
      </c>
      <c r="QNE22" s="139" t="e">
        <f t="shared" ref="QNE22:QPP22" si="186">QNK22</f>
        <v>#REF!</v>
      </c>
      <c r="QNF22" s="139" t="e">
        <f t="shared" si="186"/>
        <v>#REF!</v>
      </c>
      <c r="QNG22" s="139" t="e">
        <f t="shared" si="186"/>
        <v>#REF!</v>
      </c>
      <c r="QNH22" s="139" t="e">
        <f t="shared" si="186"/>
        <v>#REF!</v>
      </c>
      <c r="QNI22" s="139" t="e">
        <f t="shared" si="186"/>
        <v>#REF!</v>
      </c>
      <c r="QNJ22" s="139" t="e">
        <f t="shared" si="186"/>
        <v>#REF!</v>
      </c>
      <c r="QNK22" s="139" t="e">
        <f t="shared" si="186"/>
        <v>#REF!</v>
      </c>
      <c r="QNL22" s="139" t="e">
        <f t="shared" si="186"/>
        <v>#REF!</v>
      </c>
      <c r="QNM22" s="139" t="e">
        <f t="shared" si="186"/>
        <v>#REF!</v>
      </c>
      <c r="QNN22" s="139" t="e">
        <f t="shared" si="186"/>
        <v>#REF!</v>
      </c>
      <c r="QNO22" s="139" t="e">
        <f t="shared" si="186"/>
        <v>#REF!</v>
      </c>
      <c r="QNP22" s="139" t="e">
        <f t="shared" si="186"/>
        <v>#REF!</v>
      </c>
      <c r="QNQ22" s="139" t="e">
        <f t="shared" si="186"/>
        <v>#REF!</v>
      </c>
      <c r="QNR22" s="139" t="e">
        <f t="shared" si="186"/>
        <v>#REF!</v>
      </c>
      <c r="QNS22" s="139" t="e">
        <f t="shared" si="186"/>
        <v>#REF!</v>
      </c>
      <c r="QNT22" s="139" t="e">
        <f t="shared" si="186"/>
        <v>#REF!</v>
      </c>
      <c r="QNU22" s="139" t="e">
        <f t="shared" si="186"/>
        <v>#REF!</v>
      </c>
      <c r="QNV22" s="139" t="e">
        <f t="shared" si="186"/>
        <v>#REF!</v>
      </c>
      <c r="QNW22" s="139" t="e">
        <f t="shared" si="186"/>
        <v>#REF!</v>
      </c>
      <c r="QNX22" s="139" t="e">
        <f t="shared" si="186"/>
        <v>#REF!</v>
      </c>
      <c r="QNY22" s="139" t="e">
        <f t="shared" si="186"/>
        <v>#REF!</v>
      </c>
      <c r="QNZ22" s="139" t="e">
        <f t="shared" si="186"/>
        <v>#REF!</v>
      </c>
      <c r="QOA22" s="139" t="e">
        <f t="shared" si="186"/>
        <v>#REF!</v>
      </c>
      <c r="QOB22" s="139" t="e">
        <f t="shared" si="186"/>
        <v>#REF!</v>
      </c>
      <c r="QOC22" s="139" t="e">
        <f t="shared" si="186"/>
        <v>#REF!</v>
      </c>
      <c r="QOD22" s="139" t="e">
        <f t="shared" si="186"/>
        <v>#REF!</v>
      </c>
      <c r="QOE22" s="139" t="e">
        <f t="shared" si="186"/>
        <v>#REF!</v>
      </c>
      <c r="QOF22" s="139" t="e">
        <f t="shared" si="186"/>
        <v>#REF!</v>
      </c>
      <c r="QOG22" s="139" t="e">
        <f t="shared" si="186"/>
        <v>#REF!</v>
      </c>
      <c r="QOH22" s="139" t="e">
        <f t="shared" si="186"/>
        <v>#REF!</v>
      </c>
      <c r="QOI22" s="139" t="e">
        <f t="shared" si="186"/>
        <v>#REF!</v>
      </c>
      <c r="QOJ22" s="139" t="e">
        <f t="shared" si="186"/>
        <v>#REF!</v>
      </c>
      <c r="QOK22" s="139" t="e">
        <f t="shared" si="186"/>
        <v>#REF!</v>
      </c>
      <c r="QOL22" s="139" t="e">
        <f t="shared" si="186"/>
        <v>#REF!</v>
      </c>
      <c r="QOM22" s="139" t="e">
        <f t="shared" si="186"/>
        <v>#REF!</v>
      </c>
      <c r="QON22" s="139" t="e">
        <f t="shared" si="186"/>
        <v>#REF!</v>
      </c>
      <c r="QOO22" s="139" t="e">
        <f t="shared" si="186"/>
        <v>#REF!</v>
      </c>
      <c r="QOP22" s="139" t="e">
        <f t="shared" si="186"/>
        <v>#REF!</v>
      </c>
      <c r="QOQ22" s="139" t="e">
        <f t="shared" si="186"/>
        <v>#REF!</v>
      </c>
      <c r="QOR22" s="139" t="e">
        <f t="shared" si="186"/>
        <v>#REF!</v>
      </c>
      <c r="QOS22" s="139" t="e">
        <f t="shared" si="186"/>
        <v>#REF!</v>
      </c>
      <c r="QOT22" s="139" t="e">
        <f t="shared" si="186"/>
        <v>#REF!</v>
      </c>
      <c r="QOU22" s="139" t="e">
        <f t="shared" si="186"/>
        <v>#REF!</v>
      </c>
      <c r="QOV22" s="139" t="e">
        <f t="shared" si="186"/>
        <v>#REF!</v>
      </c>
      <c r="QOW22" s="139" t="e">
        <f t="shared" si="186"/>
        <v>#REF!</v>
      </c>
      <c r="QOX22" s="139" t="e">
        <f t="shared" si="186"/>
        <v>#REF!</v>
      </c>
      <c r="QOY22" s="139" t="e">
        <f t="shared" si="186"/>
        <v>#REF!</v>
      </c>
      <c r="QOZ22" s="139" t="e">
        <f t="shared" si="186"/>
        <v>#REF!</v>
      </c>
      <c r="QPA22" s="139" t="e">
        <f t="shared" si="186"/>
        <v>#REF!</v>
      </c>
      <c r="QPB22" s="139" t="e">
        <f t="shared" si="186"/>
        <v>#REF!</v>
      </c>
      <c r="QPC22" s="139" t="e">
        <f t="shared" si="186"/>
        <v>#REF!</v>
      </c>
      <c r="QPD22" s="139" t="e">
        <f t="shared" si="186"/>
        <v>#REF!</v>
      </c>
      <c r="QPE22" s="139" t="e">
        <f t="shared" si="186"/>
        <v>#REF!</v>
      </c>
      <c r="QPF22" s="139" t="e">
        <f t="shared" si="186"/>
        <v>#REF!</v>
      </c>
      <c r="QPG22" s="139" t="e">
        <f t="shared" si="186"/>
        <v>#REF!</v>
      </c>
      <c r="QPH22" s="139" t="e">
        <f t="shared" si="186"/>
        <v>#REF!</v>
      </c>
      <c r="QPI22" s="139" t="e">
        <f t="shared" si="186"/>
        <v>#REF!</v>
      </c>
      <c r="QPJ22" s="139" t="e">
        <f t="shared" si="186"/>
        <v>#REF!</v>
      </c>
      <c r="QPK22" s="139" t="e">
        <f t="shared" si="186"/>
        <v>#REF!</v>
      </c>
      <c r="QPL22" s="139" t="e">
        <f t="shared" si="186"/>
        <v>#REF!</v>
      </c>
      <c r="QPM22" s="139" t="e">
        <f t="shared" si="186"/>
        <v>#REF!</v>
      </c>
      <c r="QPN22" s="139" t="e">
        <f t="shared" si="186"/>
        <v>#REF!</v>
      </c>
      <c r="QPO22" s="139" t="e">
        <f t="shared" si="186"/>
        <v>#REF!</v>
      </c>
      <c r="QPP22" s="139" t="e">
        <f t="shared" si="186"/>
        <v>#REF!</v>
      </c>
      <c r="QPQ22" s="139" t="e">
        <f t="shared" ref="QPQ22:QSB22" si="187">QPW22</f>
        <v>#REF!</v>
      </c>
      <c r="QPR22" s="139" t="e">
        <f t="shared" si="187"/>
        <v>#REF!</v>
      </c>
      <c r="QPS22" s="139" t="e">
        <f t="shared" si="187"/>
        <v>#REF!</v>
      </c>
      <c r="QPT22" s="139" t="e">
        <f t="shared" si="187"/>
        <v>#REF!</v>
      </c>
      <c r="QPU22" s="139" t="e">
        <f t="shared" si="187"/>
        <v>#REF!</v>
      </c>
      <c r="QPV22" s="139" t="e">
        <f t="shared" si="187"/>
        <v>#REF!</v>
      </c>
      <c r="QPW22" s="139" t="e">
        <f t="shared" si="187"/>
        <v>#REF!</v>
      </c>
      <c r="QPX22" s="139" t="e">
        <f t="shared" si="187"/>
        <v>#REF!</v>
      </c>
      <c r="QPY22" s="139" t="e">
        <f t="shared" si="187"/>
        <v>#REF!</v>
      </c>
      <c r="QPZ22" s="139" t="e">
        <f t="shared" si="187"/>
        <v>#REF!</v>
      </c>
      <c r="QQA22" s="139" t="e">
        <f t="shared" si="187"/>
        <v>#REF!</v>
      </c>
      <c r="QQB22" s="139" t="e">
        <f t="shared" si="187"/>
        <v>#REF!</v>
      </c>
      <c r="QQC22" s="139" t="e">
        <f t="shared" si="187"/>
        <v>#REF!</v>
      </c>
      <c r="QQD22" s="139" t="e">
        <f t="shared" si="187"/>
        <v>#REF!</v>
      </c>
      <c r="QQE22" s="139" t="e">
        <f t="shared" si="187"/>
        <v>#REF!</v>
      </c>
      <c r="QQF22" s="139" t="e">
        <f t="shared" si="187"/>
        <v>#REF!</v>
      </c>
      <c r="QQG22" s="139" t="e">
        <f t="shared" si="187"/>
        <v>#REF!</v>
      </c>
      <c r="QQH22" s="139" t="e">
        <f t="shared" si="187"/>
        <v>#REF!</v>
      </c>
      <c r="QQI22" s="139" t="e">
        <f t="shared" si="187"/>
        <v>#REF!</v>
      </c>
      <c r="QQJ22" s="139" t="e">
        <f t="shared" si="187"/>
        <v>#REF!</v>
      </c>
      <c r="QQK22" s="139" t="e">
        <f t="shared" si="187"/>
        <v>#REF!</v>
      </c>
      <c r="QQL22" s="139" t="e">
        <f t="shared" si="187"/>
        <v>#REF!</v>
      </c>
      <c r="QQM22" s="139" t="e">
        <f t="shared" si="187"/>
        <v>#REF!</v>
      </c>
      <c r="QQN22" s="139" t="e">
        <f t="shared" si="187"/>
        <v>#REF!</v>
      </c>
      <c r="QQO22" s="139" t="e">
        <f t="shared" si="187"/>
        <v>#REF!</v>
      </c>
      <c r="QQP22" s="139" t="e">
        <f t="shared" si="187"/>
        <v>#REF!</v>
      </c>
      <c r="QQQ22" s="139" t="e">
        <f t="shared" si="187"/>
        <v>#REF!</v>
      </c>
      <c r="QQR22" s="139" t="e">
        <f t="shared" si="187"/>
        <v>#REF!</v>
      </c>
      <c r="QQS22" s="139" t="e">
        <f t="shared" si="187"/>
        <v>#REF!</v>
      </c>
      <c r="QQT22" s="139" t="e">
        <f t="shared" si="187"/>
        <v>#REF!</v>
      </c>
      <c r="QQU22" s="139" t="e">
        <f t="shared" si="187"/>
        <v>#REF!</v>
      </c>
      <c r="QQV22" s="139" t="e">
        <f t="shared" si="187"/>
        <v>#REF!</v>
      </c>
      <c r="QQW22" s="139" t="e">
        <f t="shared" si="187"/>
        <v>#REF!</v>
      </c>
      <c r="QQX22" s="139" t="e">
        <f t="shared" si="187"/>
        <v>#REF!</v>
      </c>
      <c r="QQY22" s="139" t="e">
        <f t="shared" si="187"/>
        <v>#REF!</v>
      </c>
      <c r="QQZ22" s="139" t="e">
        <f t="shared" si="187"/>
        <v>#REF!</v>
      </c>
      <c r="QRA22" s="139" t="e">
        <f t="shared" si="187"/>
        <v>#REF!</v>
      </c>
      <c r="QRB22" s="139" t="e">
        <f t="shared" si="187"/>
        <v>#REF!</v>
      </c>
      <c r="QRC22" s="139" t="e">
        <f t="shared" si="187"/>
        <v>#REF!</v>
      </c>
      <c r="QRD22" s="139" t="e">
        <f t="shared" si="187"/>
        <v>#REF!</v>
      </c>
      <c r="QRE22" s="139" t="e">
        <f t="shared" si="187"/>
        <v>#REF!</v>
      </c>
      <c r="QRF22" s="139" t="e">
        <f t="shared" si="187"/>
        <v>#REF!</v>
      </c>
      <c r="QRG22" s="139" t="e">
        <f t="shared" si="187"/>
        <v>#REF!</v>
      </c>
      <c r="QRH22" s="139" t="e">
        <f t="shared" si="187"/>
        <v>#REF!</v>
      </c>
      <c r="QRI22" s="139" t="e">
        <f t="shared" si="187"/>
        <v>#REF!</v>
      </c>
      <c r="QRJ22" s="139" t="e">
        <f t="shared" si="187"/>
        <v>#REF!</v>
      </c>
      <c r="QRK22" s="139" t="e">
        <f t="shared" si="187"/>
        <v>#REF!</v>
      </c>
      <c r="QRL22" s="139" t="e">
        <f t="shared" si="187"/>
        <v>#REF!</v>
      </c>
      <c r="QRM22" s="139" t="e">
        <f t="shared" si="187"/>
        <v>#REF!</v>
      </c>
      <c r="QRN22" s="139" t="e">
        <f t="shared" si="187"/>
        <v>#REF!</v>
      </c>
      <c r="QRO22" s="139" t="e">
        <f t="shared" si="187"/>
        <v>#REF!</v>
      </c>
      <c r="QRP22" s="139" t="e">
        <f t="shared" si="187"/>
        <v>#REF!</v>
      </c>
      <c r="QRQ22" s="139" t="e">
        <f t="shared" si="187"/>
        <v>#REF!</v>
      </c>
      <c r="QRR22" s="139" t="e">
        <f t="shared" si="187"/>
        <v>#REF!</v>
      </c>
      <c r="QRS22" s="139" t="e">
        <f t="shared" si="187"/>
        <v>#REF!</v>
      </c>
      <c r="QRT22" s="139" t="e">
        <f t="shared" si="187"/>
        <v>#REF!</v>
      </c>
      <c r="QRU22" s="139" t="e">
        <f t="shared" si="187"/>
        <v>#REF!</v>
      </c>
      <c r="QRV22" s="139" t="e">
        <f t="shared" si="187"/>
        <v>#REF!</v>
      </c>
      <c r="QRW22" s="139" t="e">
        <f t="shared" si="187"/>
        <v>#REF!</v>
      </c>
      <c r="QRX22" s="139" t="e">
        <f t="shared" si="187"/>
        <v>#REF!</v>
      </c>
      <c r="QRY22" s="139" t="e">
        <f t="shared" si="187"/>
        <v>#REF!</v>
      </c>
      <c r="QRZ22" s="139" t="e">
        <f t="shared" si="187"/>
        <v>#REF!</v>
      </c>
      <c r="QSA22" s="139" t="e">
        <f t="shared" si="187"/>
        <v>#REF!</v>
      </c>
      <c r="QSB22" s="139" t="e">
        <f t="shared" si="187"/>
        <v>#REF!</v>
      </c>
      <c r="QSC22" s="139" t="e">
        <f t="shared" ref="QSC22:QUN22" si="188">QSI22</f>
        <v>#REF!</v>
      </c>
      <c r="QSD22" s="139" t="e">
        <f t="shared" si="188"/>
        <v>#REF!</v>
      </c>
      <c r="QSE22" s="139" t="e">
        <f t="shared" si="188"/>
        <v>#REF!</v>
      </c>
      <c r="QSF22" s="139" t="e">
        <f t="shared" si="188"/>
        <v>#REF!</v>
      </c>
      <c r="QSG22" s="139" t="e">
        <f t="shared" si="188"/>
        <v>#REF!</v>
      </c>
      <c r="QSH22" s="139" t="e">
        <f t="shared" si="188"/>
        <v>#REF!</v>
      </c>
      <c r="QSI22" s="139" t="e">
        <f t="shared" si="188"/>
        <v>#REF!</v>
      </c>
      <c r="QSJ22" s="139" t="e">
        <f t="shared" si="188"/>
        <v>#REF!</v>
      </c>
      <c r="QSK22" s="139" t="e">
        <f t="shared" si="188"/>
        <v>#REF!</v>
      </c>
      <c r="QSL22" s="139" t="e">
        <f t="shared" si="188"/>
        <v>#REF!</v>
      </c>
      <c r="QSM22" s="139" t="e">
        <f t="shared" si="188"/>
        <v>#REF!</v>
      </c>
      <c r="QSN22" s="139" t="e">
        <f t="shared" si="188"/>
        <v>#REF!</v>
      </c>
      <c r="QSO22" s="139" t="e">
        <f t="shared" si="188"/>
        <v>#REF!</v>
      </c>
      <c r="QSP22" s="139" t="e">
        <f t="shared" si="188"/>
        <v>#REF!</v>
      </c>
      <c r="QSQ22" s="139" t="e">
        <f t="shared" si="188"/>
        <v>#REF!</v>
      </c>
      <c r="QSR22" s="139" t="e">
        <f t="shared" si="188"/>
        <v>#REF!</v>
      </c>
      <c r="QSS22" s="139" t="e">
        <f t="shared" si="188"/>
        <v>#REF!</v>
      </c>
      <c r="QST22" s="139" t="e">
        <f t="shared" si="188"/>
        <v>#REF!</v>
      </c>
      <c r="QSU22" s="139" t="e">
        <f t="shared" si="188"/>
        <v>#REF!</v>
      </c>
      <c r="QSV22" s="139" t="e">
        <f t="shared" si="188"/>
        <v>#REF!</v>
      </c>
      <c r="QSW22" s="139" t="e">
        <f t="shared" si="188"/>
        <v>#REF!</v>
      </c>
      <c r="QSX22" s="139" t="e">
        <f t="shared" si="188"/>
        <v>#REF!</v>
      </c>
      <c r="QSY22" s="139" t="e">
        <f t="shared" si="188"/>
        <v>#REF!</v>
      </c>
      <c r="QSZ22" s="139" t="e">
        <f t="shared" si="188"/>
        <v>#REF!</v>
      </c>
      <c r="QTA22" s="139" t="e">
        <f t="shared" si="188"/>
        <v>#REF!</v>
      </c>
      <c r="QTB22" s="139" t="e">
        <f t="shared" si="188"/>
        <v>#REF!</v>
      </c>
      <c r="QTC22" s="139" t="e">
        <f t="shared" si="188"/>
        <v>#REF!</v>
      </c>
      <c r="QTD22" s="139" t="e">
        <f t="shared" si="188"/>
        <v>#REF!</v>
      </c>
      <c r="QTE22" s="139" t="e">
        <f t="shared" si="188"/>
        <v>#REF!</v>
      </c>
      <c r="QTF22" s="139" t="e">
        <f t="shared" si="188"/>
        <v>#REF!</v>
      </c>
      <c r="QTG22" s="139" t="e">
        <f t="shared" si="188"/>
        <v>#REF!</v>
      </c>
      <c r="QTH22" s="139" t="e">
        <f t="shared" si="188"/>
        <v>#REF!</v>
      </c>
      <c r="QTI22" s="139" t="e">
        <f t="shared" si="188"/>
        <v>#REF!</v>
      </c>
      <c r="QTJ22" s="139" t="e">
        <f t="shared" si="188"/>
        <v>#REF!</v>
      </c>
      <c r="QTK22" s="139" t="e">
        <f t="shared" si="188"/>
        <v>#REF!</v>
      </c>
      <c r="QTL22" s="139" t="e">
        <f t="shared" si="188"/>
        <v>#REF!</v>
      </c>
      <c r="QTM22" s="139" t="e">
        <f t="shared" si="188"/>
        <v>#REF!</v>
      </c>
      <c r="QTN22" s="139" t="e">
        <f t="shared" si="188"/>
        <v>#REF!</v>
      </c>
      <c r="QTO22" s="139" t="e">
        <f t="shared" si="188"/>
        <v>#REF!</v>
      </c>
      <c r="QTP22" s="139" t="e">
        <f t="shared" si="188"/>
        <v>#REF!</v>
      </c>
      <c r="QTQ22" s="139" t="e">
        <f t="shared" si="188"/>
        <v>#REF!</v>
      </c>
      <c r="QTR22" s="139" t="e">
        <f t="shared" si="188"/>
        <v>#REF!</v>
      </c>
      <c r="QTS22" s="139" t="e">
        <f t="shared" si="188"/>
        <v>#REF!</v>
      </c>
      <c r="QTT22" s="139" t="e">
        <f t="shared" si="188"/>
        <v>#REF!</v>
      </c>
      <c r="QTU22" s="139" t="e">
        <f t="shared" si="188"/>
        <v>#REF!</v>
      </c>
      <c r="QTV22" s="139" t="e">
        <f t="shared" si="188"/>
        <v>#REF!</v>
      </c>
      <c r="QTW22" s="139" t="e">
        <f t="shared" si="188"/>
        <v>#REF!</v>
      </c>
      <c r="QTX22" s="139" t="e">
        <f t="shared" si="188"/>
        <v>#REF!</v>
      </c>
      <c r="QTY22" s="139" t="e">
        <f t="shared" si="188"/>
        <v>#REF!</v>
      </c>
      <c r="QTZ22" s="139" t="e">
        <f t="shared" si="188"/>
        <v>#REF!</v>
      </c>
      <c r="QUA22" s="139" t="e">
        <f t="shared" si="188"/>
        <v>#REF!</v>
      </c>
      <c r="QUB22" s="139" t="e">
        <f t="shared" si="188"/>
        <v>#REF!</v>
      </c>
      <c r="QUC22" s="139" t="e">
        <f t="shared" si="188"/>
        <v>#REF!</v>
      </c>
      <c r="QUD22" s="139" t="e">
        <f t="shared" si="188"/>
        <v>#REF!</v>
      </c>
      <c r="QUE22" s="139" t="e">
        <f t="shared" si="188"/>
        <v>#REF!</v>
      </c>
      <c r="QUF22" s="139" t="e">
        <f t="shared" si="188"/>
        <v>#REF!</v>
      </c>
      <c r="QUG22" s="139" t="e">
        <f t="shared" si="188"/>
        <v>#REF!</v>
      </c>
      <c r="QUH22" s="139" t="e">
        <f t="shared" si="188"/>
        <v>#REF!</v>
      </c>
      <c r="QUI22" s="139" t="e">
        <f t="shared" si="188"/>
        <v>#REF!</v>
      </c>
      <c r="QUJ22" s="139" t="e">
        <f t="shared" si="188"/>
        <v>#REF!</v>
      </c>
      <c r="QUK22" s="139" t="e">
        <f t="shared" si="188"/>
        <v>#REF!</v>
      </c>
      <c r="QUL22" s="139" t="e">
        <f t="shared" si="188"/>
        <v>#REF!</v>
      </c>
      <c r="QUM22" s="139" t="e">
        <f t="shared" si="188"/>
        <v>#REF!</v>
      </c>
      <c r="QUN22" s="139" t="e">
        <f t="shared" si="188"/>
        <v>#REF!</v>
      </c>
      <c r="QUO22" s="139" t="e">
        <f t="shared" ref="QUO22:QWZ22" si="189">QUU22</f>
        <v>#REF!</v>
      </c>
      <c r="QUP22" s="139" t="e">
        <f t="shared" si="189"/>
        <v>#REF!</v>
      </c>
      <c r="QUQ22" s="139" t="e">
        <f t="shared" si="189"/>
        <v>#REF!</v>
      </c>
      <c r="QUR22" s="139" t="e">
        <f t="shared" si="189"/>
        <v>#REF!</v>
      </c>
      <c r="QUS22" s="139" t="e">
        <f t="shared" si="189"/>
        <v>#REF!</v>
      </c>
      <c r="QUT22" s="139" t="e">
        <f t="shared" si="189"/>
        <v>#REF!</v>
      </c>
      <c r="QUU22" s="139" t="e">
        <f t="shared" si="189"/>
        <v>#REF!</v>
      </c>
      <c r="QUV22" s="139" t="e">
        <f t="shared" si="189"/>
        <v>#REF!</v>
      </c>
      <c r="QUW22" s="139" t="e">
        <f t="shared" si="189"/>
        <v>#REF!</v>
      </c>
      <c r="QUX22" s="139" t="e">
        <f t="shared" si="189"/>
        <v>#REF!</v>
      </c>
      <c r="QUY22" s="139" t="e">
        <f t="shared" si="189"/>
        <v>#REF!</v>
      </c>
      <c r="QUZ22" s="139" t="e">
        <f t="shared" si="189"/>
        <v>#REF!</v>
      </c>
      <c r="QVA22" s="139" t="e">
        <f t="shared" si="189"/>
        <v>#REF!</v>
      </c>
      <c r="QVB22" s="139" t="e">
        <f t="shared" si="189"/>
        <v>#REF!</v>
      </c>
      <c r="QVC22" s="139" t="e">
        <f t="shared" si="189"/>
        <v>#REF!</v>
      </c>
      <c r="QVD22" s="139" t="e">
        <f t="shared" si="189"/>
        <v>#REF!</v>
      </c>
      <c r="QVE22" s="139" t="e">
        <f t="shared" si="189"/>
        <v>#REF!</v>
      </c>
      <c r="QVF22" s="139" t="e">
        <f t="shared" si="189"/>
        <v>#REF!</v>
      </c>
      <c r="QVG22" s="139" t="e">
        <f t="shared" si="189"/>
        <v>#REF!</v>
      </c>
      <c r="QVH22" s="139" t="e">
        <f t="shared" si="189"/>
        <v>#REF!</v>
      </c>
      <c r="QVI22" s="139" t="e">
        <f t="shared" si="189"/>
        <v>#REF!</v>
      </c>
      <c r="QVJ22" s="139" t="e">
        <f t="shared" si="189"/>
        <v>#REF!</v>
      </c>
      <c r="QVK22" s="139" t="e">
        <f t="shared" si="189"/>
        <v>#REF!</v>
      </c>
      <c r="QVL22" s="139" t="e">
        <f t="shared" si="189"/>
        <v>#REF!</v>
      </c>
      <c r="QVM22" s="139" t="e">
        <f t="shared" si="189"/>
        <v>#REF!</v>
      </c>
      <c r="QVN22" s="139" t="e">
        <f t="shared" si="189"/>
        <v>#REF!</v>
      </c>
      <c r="QVO22" s="139" t="e">
        <f t="shared" si="189"/>
        <v>#REF!</v>
      </c>
      <c r="QVP22" s="139" t="e">
        <f t="shared" si="189"/>
        <v>#REF!</v>
      </c>
      <c r="QVQ22" s="139" t="e">
        <f t="shared" si="189"/>
        <v>#REF!</v>
      </c>
      <c r="QVR22" s="139" t="e">
        <f t="shared" si="189"/>
        <v>#REF!</v>
      </c>
      <c r="QVS22" s="139" t="e">
        <f t="shared" si="189"/>
        <v>#REF!</v>
      </c>
      <c r="QVT22" s="139" t="e">
        <f t="shared" si="189"/>
        <v>#REF!</v>
      </c>
      <c r="QVU22" s="139" t="e">
        <f t="shared" si="189"/>
        <v>#REF!</v>
      </c>
      <c r="QVV22" s="139" t="e">
        <f t="shared" si="189"/>
        <v>#REF!</v>
      </c>
      <c r="QVW22" s="139" t="e">
        <f t="shared" si="189"/>
        <v>#REF!</v>
      </c>
      <c r="QVX22" s="139" t="e">
        <f t="shared" si="189"/>
        <v>#REF!</v>
      </c>
      <c r="QVY22" s="139" t="e">
        <f t="shared" si="189"/>
        <v>#REF!</v>
      </c>
      <c r="QVZ22" s="139" t="e">
        <f t="shared" si="189"/>
        <v>#REF!</v>
      </c>
      <c r="QWA22" s="139" t="e">
        <f t="shared" si="189"/>
        <v>#REF!</v>
      </c>
      <c r="QWB22" s="139" t="e">
        <f t="shared" si="189"/>
        <v>#REF!</v>
      </c>
      <c r="QWC22" s="139" t="e">
        <f t="shared" si="189"/>
        <v>#REF!</v>
      </c>
      <c r="QWD22" s="139" t="e">
        <f t="shared" si="189"/>
        <v>#REF!</v>
      </c>
      <c r="QWE22" s="139" t="e">
        <f t="shared" si="189"/>
        <v>#REF!</v>
      </c>
      <c r="QWF22" s="139" t="e">
        <f t="shared" si="189"/>
        <v>#REF!</v>
      </c>
      <c r="QWG22" s="139" t="e">
        <f t="shared" si="189"/>
        <v>#REF!</v>
      </c>
      <c r="QWH22" s="139" t="e">
        <f t="shared" si="189"/>
        <v>#REF!</v>
      </c>
      <c r="QWI22" s="139" t="e">
        <f t="shared" si="189"/>
        <v>#REF!</v>
      </c>
      <c r="QWJ22" s="139" t="e">
        <f t="shared" si="189"/>
        <v>#REF!</v>
      </c>
      <c r="QWK22" s="139" t="e">
        <f t="shared" si="189"/>
        <v>#REF!</v>
      </c>
      <c r="QWL22" s="139" t="e">
        <f t="shared" si="189"/>
        <v>#REF!</v>
      </c>
      <c r="QWM22" s="139" t="e">
        <f t="shared" si="189"/>
        <v>#REF!</v>
      </c>
      <c r="QWN22" s="139" t="e">
        <f t="shared" si="189"/>
        <v>#REF!</v>
      </c>
      <c r="QWO22" s="139" t="e">
        <f t="shared" si="189"/>
        <v>#REF!</v>
      </c>
      <c r="QWP22" s="139" t="e">
        <f t="shared" si="189"/>
        <v>#REF!</v>
      </c>
      <c r="QWQ22" s="139" t="e">
        <f t="shared" si="189"/>
        <v>#REF!</v>
      </c>
      <c r="QWR22" s="139" t="e">
        <f t="shared" si="189"/>
        <v>#REF!</v>
      </c>
      <c r="QWS22" s="139" t="e">
        <f t="shared" si="189"/>
        <v>#REF!</v>
      </c>
      <c r="QWT22" s="139" t="e">
        <f t="shared" si="189"/>
        <v>#REF!</v>
      </c>
      <c r="QWU22" s="139" t="e">
        <f t="shared" si="189"/>
        <v>#REF!</v>
      </c>
      <c r="QWV22" s="139" t="e">
        <f t="shared" si="189"/>
        <v>#REF!</v>
      </c>
      <c r="QWW22" s="139" t="e">
        <f t="shared" si="189"/>
        <v>#REF!</v>
      </c>
      <c r="QWX22" s="139" t="e">
        <f t="shared" si="189"/>
        <v>#REF!</v>
      </c>
      <c r="QWY22" s="139" t="e">
        <f t="shared" si="189"/>
        <v>#REF!</v>
      </c>
      <c r="QWZ22" s="139" t="e">
        <f t="shared" si="189"/>
        <v>#REF!</v>
      </c>
      <c r="QXA22" s="139" t="e">
        <f t="shared" ref="QXA22:QZL22" si="190">QXG22</f>
        <v>#REF!</v>
      </c>
      <c r="QXB22" s="139" t="e">
        <f t="shared" si="190"/>
        <v>#REF!</v>
      </c>
      <c r="QXC22" s="139" t="e">
        <f t="shared" si="190"/>
        <v>#REF!</v>
      </c>
      <c r="QXD22" s="139" t="e">
        <f t="shared" si="190"/>
        <v>#REF!</v>
      </c>
      <c r="QXE22" s="139" t="e">
        <f t="shared" si="190"/>
        <v>#REF!</v>
      </c>
      <c r="QXF22" s="139" t="e">
        <f t="shared" si="190"/>
        <v>#REF!</v>
      </c>
      <c r="QXG22" s="139" t="e">
        <f t="shared" si="190"/>
        <v>#REF!</v>
      </c>
      <c r="QXH22" s="139" t="e">
        <f t="shared" si="190"/>
        <v>#REF!</v>
      </c>
      <c r="QXI22" s="139" t="e">
        <f t="shared" si="190"/>
        <v>#REF!</v>
      </c>
      <c r="QXJ22" s="139" t="e">
        <f t="shared" si="190"/>
        <v>#REF!</v>
      </c>
      <c r="QXK22" s="139" t="e">
        <f t="shared" si="190"/>
        <v>#REF!</v>
      </c>
      <c r="QXL22" s="139" t="e">
        <f t="shared" si="190"/>
        <v>#REF!</v>
      </c>
      <c r="QXM22" s="139" t="e">
        <f t="shared" si="190"/>
        <v>#REF!</v>
      </c>
      <c r="QXN22" s="139" t="e">
        <f t="shared" si="190"/>
        <v>#REF!</v>
      </c>
      <c r="QXO22" s="139" t="e">
        <f t="shared" si="190"/>
        <v>#REF!</v>
      </c>
      <c r="QXP22" s="139" t="e">
        <f t="shared" si="190"/>
        <v>#REF!</v>
      </c>
      <c r="QXQ22" s="139" t="e">
        <f t="shared" si="190"/>
        <v>#REF!</v>
      </c>
      <c r="QXR22" s="139" t="e">
        <f t="shared" si="190"/>
        <v>#REF!</v>
      </c>
      <c r="QXS22" s="139" t="e">
        <f t="shared" si="190"/>
        <v>#REF!</v>
      </c>
      <c r="QXT22" s="139" t="e">
        <f t="shared" si="190"/>
        <v>#REF!</v>
      </c>
      <c r="QXU22" s="139" t="e">
        <f t="shared" si="190"/>
        <v>#REF!</v>
      </c>
      <c r="QXV22" s="139" t="e">
        <f t="shared" si="190"/>
        <v>#REF!</v>
      </c>
      <c r="QXW22" s="139" t="e">
        <f t="shared" si="190"/>
        <v>#REF!</v>
      </c>
      <c r="QXX22" s="139" t="e">
        <f t="shared" si="190"/>
        <v>#REF!</v>
      </c>
      <c r="QXY22" s="139" t="e">
        <f t="shared" si="190"/>
        <v>#REF!</v>
      </c>
      <c r="QXZ22" s="139" t="e">
        <f t="shared" si="190"/>
        <v>#REF!</v>
      </c>
      <c r="QYA22" s="139" t="e">
        <f t="shared" si="190"/>
        <v>#REF!</v>
      </c>
      <c r="QYB22" s="139" t="e">
        <f t="shared" si="190"/>
        <v>#REF!</v>
      </c>
      <c r="QYC22" s="139" t="e">
        <f t="shared" si="190"/>
        <v>#REF!</v>
      </c>
      <c r="QYD22" s="139" t="e">
        <f t="shared" si="190"/>
        <v>#REF!</v>
      </c>
      <c r="QYE22" s="139" t="e">
        <f t="shared" si="190"/>
        <v>#REF!</v>
      </c>
      <c r="QYF22" s="139" t="e">
        <f t="shared" si="190"/>
        <v>#REF!</v>
      </c>
      <c r="QYG22" s="139" t="e">
        <f t="shared" si="190"/>
        <v>#REF!</v>
      </c>
      <c r="QYH22" s="139" t="e">
        <f t="shared" si="190"/>
        <v>#REF!</v>
      </c>
      <c r="QYI22" s="139" t="e">
        <f t="shared" si="190"/>
        <v>#REF!</v>
      </c>
      <c r="QYJ22" s="139" t="e">
        <f t="shared" si="190"/>
        <v>#REF!</v>
      </c>
      <c r="QYK22" s="139" t="e">
        <f t="shared" si="190"/>
        <v>#REF!</v>
      </c>
      <c r="QYL22" s="139" t="e">
        <f t="shared" si="190"/>
        <v>#REF!</v>
      </c>
      <c r="QYM22" s="139" t="e">
        <f t="shared" si="190"/>
        <v>#REF!</v>
      </c>
      <c r="QYN22" s="139" t="e">
        <f t="shared" si="190"/>
        <v>#REF!</v>
      </c>
      <c r="QYO22" s="139" t="e">
        <f t="shared" si="190"/>
        <v>#REF!</v>
      </c>
      <c r="QYP22" s="139" t="e">
        <f t="shared" si="190"/>
        <v>#REF!</v>
      </c>
      <c r="QYQ22" s="139" t="e">
        <f t="shared" si="190"/>
        <v>#REF!</v>
      </c>
      <c r="QYR22" s="139" t="e">
        <f t="shared" si="190"/>
        <v>#REF!</v>
      </c>
      <c r="QYS22" s="139" t="e">
        <f t="shared" si="190"/>
        <v>#REF!</v>
      </c>
      <c r="QYT22" s="139" t="e">
        <f t="shared" si="190"/>
        <v>#REF!</v>
      </c>
      <c r="QYU22" s="139" t="e">
        <f t="shared" si="190"/>
        <v>#REF!</v>
      </c>
      <c r="QYV22" s="139" t="e">
        <f t="shared" si="190"/>
        <v>#REF!</v>
      </c>
      <c r="QYW22" s="139" t="e">
        <f t="shared" si="190"/>
        <v>#REF!</v>
      </c>
      <c r="QYX22" s="139" t="e">
        <f t="shared" si="190"/>
        <v>#REF!</v>
      </c>
      <c r="QYY22" s="139" t="e">
        <f t="shared" si="190"/>
        <v>#REF!</v>
      </c>
      <c r="QYZ22" s="139" t="e">
        <f t="shared" si="190"/>
        <v>#REF!</v>
      </c>
      <c r="QZA22" s="139" t="e">
        <f t="shared" si="190"/>
        <v>#REF!</v>
      </c>
      <c r="QZB22" s="139" t="e">
        <f t="shared" si="190"/>
        <v>#REF!</v>
      </c>
      <c r="QZC22" s="139" t="e">
        <f t="shared" si="190"/>
        <v>#REF!</v>
      </c>
      <c r="QZD22" s="139" t="e">
        <f t="shared" si="190"/>
        <v>#REF!</v>
      </c>
      <c r="QZE22" s="139" t="e">
        <f t="shared" si="190"/>
        <v>#REF!</v>
      </c>
      <c r="QZF22" s="139" t="e">
        <f t="shared" si="190"/>
        <v>#REF!</v>
      </c>
      <c r="QZG22" s="139" t="e">
        <f t="shared" si="190"/>
        <v>#REF!</v>
      </c>
      <c r="QZH22" s="139" t="e">
        <f t="shared" si="190"/>
        <v>#REF!</v>
      </c>
      <c r="QZI22" s="139" t="e">
        <f t="shared" si="190"/>
        <v>#REF!</v>
      </c>
      <c r="QZJ22" s="139" t="e">
        <f t="shared" si="190"/>
        <v>#REF!</v>
      </c>
      <c r="QZK22" s="139" t="e">
        <f t="shared" si="190"/>
        <v>#REF!</v>
      </c>
      <c r="QZL22" s="139" t="e">
        <f t="shared" si="190"/>
        <v>#REF!</v>
      </c>
      <c r="QZM22" s="139" t="e">
        <f t="shared" ref="QZM22:RBX22" si="191">QZS22</f>
        <v>#REF!</v>
      </c>
      <c r="QZN22" s="139" t="e">
        <f t="shared" si="191"/>
        <v>#REF!</v>
      </c>
      <c r="QZO22" s="139" t="e">
        <f t="shared" si="191"/>
        <v>#REF!</v>
      </c>
      <c r="QZP22" s="139" t="e">
        <f t="shared" si="191"/>
        <v>#REF!</v>
      </c>
      <c r="QZQ22" s="139" t="e">
        <f t="shared" si="191"/>
        <v>#REF!</v>
      </c>
      <c r="QZR22" s="139" t="e">
        <f t="shared" si="191"/>
        <v>#REF!</v>
      </c>
      <c r="QZS22" s="139" t="e">
        <f t="shared" si="191"/>
        <v>#REF!</v>
      </c>
      <c r="QZT22" s="139" t="e">
        <f t="shared" si="191"/>
        <v>#REF!</v>
      </c>
      <c r="QZU22" s="139" t="e">
        <f t="shared" si="191"/>
        <v>#REF!</v>
      </c>
      <c r="QZV22" s="139" t="e">
        <f t="shared" si="191"/>
        <v>#REF!</v>
      </c>
      <c r="QZW22" s="139" t="e">
        <f t="shared" si="191"/>
        <v>#REF!</v>
      </c>
      <c r="QZX22" s="139" t="e">
        <f t="shared" si="191"/>
        <v>#REF!</v>
      </c>
      <c r="QZY22" s="139" t="e">
        <f t="shared" si="191"/>
        <v>#REF!</v>
      </c>
      <c r="QZZ22" s="139" t="e">
        <f t="shared" si="191"/>
        <v>#REF!</v>
      </c>
      <c r="RAA22" s="139" t="e">
        <f t="shared" si="191"/>
        <v>#REF!</v>
      </c>
      <c r="RAB22" s="139" t="e">
        <f t="shared" si="191"/>
        <v>#REF!</v>
      </c>
      <c r="RAC22" s="139" t="e">
        <f t="shared" si="191"/>
        <v>#REF!</v>
      </c>
      <c r="RAD22" s="139" t="e">
        <f t="shared" si="191"/>
        <v>#REF!</v>
      </c>
      <c r="RAE22" s="139" t="e">
        <f t="shared" si="191"/>
        <v>#REF!</v>
      </c>
      <c r="RAF22" s="139" t="e">
        <f t="shared" si="191"/>
        <v>#REF!</v>
      </c>
      <c r="RAG22" s="139" t="e">
        <f t="shared" si="191"/>
        <v>#REF!</v>
      </c>
      <c r="RAH22" s="139" t="e">
        <f t="shared" si="191"/>
        <v>#REF!</v>
      </c>
      <c r="RAI22" s="139" t="e">
        <f t="shared" si="191"/>
        <v>#REF!</v>
      </c>
      <c r="RAJ22" s="139" t="e">
        <f t="shared" si="191"/>
        <v>#REF!</v>
      </c>
      <c r="RAK22" s="139" t="e">
        <f t="shared" si="191"/>
        <v>#REF!</v>
      </c>
      <c r="RAL22" s="139" t="e">
        <f t="shared" si="191"/>
        <v>#REF!</v>
      </c>
      <c r="RAM22" s="139" t="e">
        <f t="shared" si="191"/>
        <v>#REF!</v>
      </c>
      <c r="RAN22" s="139" t="e">
        <f t="shared" si="191"/>
        <v>#REF!</v>
      </c>
      <c r="RAO22" s="139" t="e">
        <f t="shared" si="191"/>
        <v>#REF!</v>
      </c>
      <c r="RAP22" s="139" t="e">
        <f t="shared" si="191"/>
        <v>#REF!</v>
      </c>
      <c r="RAQ22" s="139" t="e">
        <f t="shared" si="191"/>
        <v>#REF!</v>
      </c>
      <c r="RAR22" s="139" t="e">
        <f t="shared" si="191"/>
        <v>#REF!</v>
      </c>
      <c r="RAS22" s="139" t="e">
        <f t="shared" si="191"/>
        <v>#REF!</v>
      </c>
      <c r="RAT22" s="139" t="e">
        <f t="shared" si="191"/>
        <v>#REF!</v>
      </c>
      <c r="RAU22" s="139" t="e">
        <f t="shared" si="191"/>
        <v>#REF!</v>
      </c>
      <c r="RAV22" s="139" t="e">
        <f t="shared" si="191"/>
        <v>#REF!</v>
      </c>
      <c r="RAW22" s="139" t="e">
        <f t="shared" si="191"/>
        <v>#REF!</v>
      </c>
      <c r="RAX22" s="139" t="e">
        <f t="shared" si="191"/>
        <v>#REF!</v>
      </c>
      <c r="RAY22" s="139" t="e">
        <f t="shared" si="191"/>
        <v>#REF!</v>
      </c>
      <c r="RAZ22" s="139" t="e">
        <f t="shared" si="191"/>
        <v>#REF!</v>
      </c>
      <c r="RBA22" s="139" t="e">
        <f t="shared" si="191"/>
        <v>#REF!</v>
      </c>
      <c r="RBB22" s="139" t="e">
        <f t="shared" si="191"/>
        <v>#REF!</v>
      </c>
      <c r="RBC22" s="139" t="e">
        <f t="shared" si="191"/>
        <v>#REF!</v>
      </c>
      <c r="RBD22" s="139" t="e">
        <f t="shared" si="191"/>
        <v>#REF!</v>
      </c>
      <c r="RBE22" s="139" t="e">
        <f t="shared" si="191"/>
        <v>#REF!</v>
      </c>
      <c r="RBF22" s="139" t="e">
        <f t="shared" si="191"/>
        <v>#REF!</v>
      </c>
      <c r="RBG22" s="139" t="e">
        <f t="shared" si="191"/>
        <v>#REF!</v>
      </c>
      <c r="RBH22" s="139" t="e">
        <f t="shared" si="191"/>
        <v>#REF!</v>
      </c>
      <c r="RBI22" s="139" t="e">
        <f t="shared" si="191"/>
        <v>#REF!</v>
      </c>
      <c r="RBJ22" s="139" t="e">
        <f t="shared" si="191"/>
        <v>#REF!</v>
      </c>
      <c r="RBK22" s="139" t="e">
        <f t="shared" si="191"/>
        <v>#REF!</v>
      </c>
      <c r="RBL22" s="139" t="e">
        <f t="shared" si="191"/>
        <v>#REF!</v>
      </c>
      <c r="RBM22" s="139" t="e">
        <f t="shared" si="191"/>
        <v>#REF!</v>
      </c>
      <c r="RBN22" s="139" t="e">
        <f t="shared" si="191"/>
        <v>#REF!</v>
      </c>
      <c r="RBO22" s="139" t="e">
        <f t="shared" si="191"/>
        <v>#REF!</v>
      </c>
      <c r="RBP22" s="139" t="e">
        <f t="shared" si="191"/>
        <v>#REF!</v>
      </c>
      <c r="RBQ22" s="139" t="e">
        <f t="shared" si="191"/>
        <v>#REF!</v>
      </c>
      <c r="RBR22" s="139" t="e">
        <f t="shared" si="191"/>
        <v>#REF!</v>
      </c>
      <c r="RBS22" s="139" t="e">
        <f t="shared" si="191"/>
        <v>#REF!</v>
      </c>
      <c r="RBT22" s="139" t="e">
        <f t="shared" si="191"/>
        <v>#REF!</v>
      </c>
      <c r="RBU22" s="139" t="e">
        <f t="shared" si="191"/>
        <v>#REF!</v>
      </c>
      <c r="RBV22" s="139" t="e">
        <f t="shared" si="191"/>
        <v>#REF!</v>
      </c>
      <c r="RBW22" s="139" t="e">
        <f t="shared" si="191"/>
        <v>#REF!</v>
      </c>
      <c r="RBX22" s="139" t="e">
        <f t="shared" si="191"/>
        <v>#REF!</v>
      </c>
      <c r="RBY22" s="139" t="e">
        <f t="shared" ref="RBY22:REJ22" si="192">RCE22</f>
        <v>#REF!</v>
      </c>
      <c r="RBZ22" s="139" t="e">
        <f t="shared" si="192"/>
        <v>#REF!</v>
      </c>
      <c r="RCA22" s="139" t="e">
        <f t="shared" si="192"/>
        <v>#REF!</v>
      </c>
      <c r="RCB22" s="139" t="e">
        <f t="shared" si="192"/>
        <v>#REF!</v>
      </c>
      <c r="RCC22" s="139" t="e">
        <f t="shared" si="192"/>
        <v>#REF!</v>
      </c>
      <c r="RCD22" s="139" t="e">
        <f t="shared" si="192"/>
        <v>#REF!</v>
      </c>
      <c r="RCE22" s="139" t="e">
        <f t="shared" si="192"/>
        <v>#REF!</v>
      </c>
      <c r="RCF22" s="139" t="e">
        <f t="shared" si="192"/>
        <v>#REF!</v>
      </c>
      <c r="RCG22" s="139" t="e">
        <f t="shared" si="192"/>
        <v>#REF!</v>
      </c>
      <c r="RCH22" s="139" t="e">
        <f t="shared" si="192"/>
        <v>#REF!</v>
      </c>
      <c r="RCI22" s="139" t="e">
        <f t="shared" si="192"/>
        <v>#REF!</v>
      </c>
      <c r="RCJ22" s="139" t="e">
        <f t="shared" si="192"/>
        <v>#REF!</v>
      </c>
      <c r="RCK22" s="139" t="e">
        <f t="shared" si="192"/>
        <v>#REF!</v>
      </c>
      <c r="RCL22" s="139" t="e">
        <f t="shared" si="192"/>
        <v>#REF!</v>
      </c>
      <c r="RCM22" s="139" t="e">
        <f t="shared" si="192"/>
        <v>#REF!</v>
      </c>
      <c r="RCN22" s="139" t="e">
        <f t="shared" si="192"/>
        <v>#REF!</v>
      </c>
      <c r="RCO22" s="139" t="e">
        <f t="shared" si="192"/>
        <v>#REF!</v>
      </c>
      <c r="RCP22" s="139" t="e">
        <f t="shared" si="192"/>
        <v>#REF!</v>
      </c>
      <c r="RCQ22" s="139" t="e">
        <f t="shared" si="192"/>
        <v>#REF!</v>
      </c>
      <c r="RCR22" s="139" t="e">
        <f t="shared" si="192"/>
        <v>#REF!</v>
      </c>
      <c r="RCS22" s="139" t="e">
        <f t="shared" si="192"/>
        <v>#REF!</v>
      </c>
      <c r="RCT22" s="139" t="e">
        <f t="shared" si="192"/>
        <v>#REF!</v>
      </c>
      <c r="RCU22" s="139" t="e">
        <f t="shared" si="192"/>
        <v>#REF!</v>
      </c>
      <c r="RCV22" s="139" t="e">
        <f t="shared" si="192"/>
        <v>#REF!</v>
      </c>
      <c r="RCW22" s="139" t="e">
        <f t="shared" si="192"/>
        <v>#REF!</v>
      </c>
      <c r="RCX22" s="139" t="e">
        <f t="shared" si="192"/>
        <v>#REF!</v>
      </c>
      <c r="RCY22" s="139" t="e">
        <f t="shared" si="192"/>
        <v>#REF!</v>
      </c>
      <c r="RCZ22" s="139" t="e">
        <f t="shared" si="192"/>
        <v>#REF!</v>
      </c>
      <c r="RDA22" s="139" t="e">
        <f t="shared" si="192"/>
        <v>#REF!</v>
      </c>
      <c r="RDB22" s="139" t="e">
        <f t="shared" si="192"/>
        <v>#REF!</v>
      </c>
      <c r="RDC22" s="139" t="e">
        <f t="shared" si="192"/>
        <v>#REF!</v>
      </c>
      <c r="RDD22" s="139" t="e">
        <f t="shared" si="192"/>
        <v>#REF!</v>
      </c>
      <c r="RDE22" s="139" t="e">
        <f t="shared" si="192"/>
        <v>#REF!</v>
      </c>
      <c r="RDF22" s="139" t="e">
        <f t="shared" si="192"/>
        <v>#REF!</v>
      </c>
      <c r="RDG22" s="139" t="e">
        <f t="shared" si="192"/>
        <v>#REF!</v>
      </c>
      <c r="RDH22" s="139" t="e">
        <f t="shared" si="192"/>
        <v>#REF!</v>
      </c>
      <c r="RDI22" s="139" t="e">
        <f t="shared" si="192"/>
        <v>#REF!</v>
      </c>
      <c r="RDJ22" s="139" t="e">
        <f t="shared" si="192"/>
        <v>#REF!</v>
      </c>
      <c r="RDK22" s="139" t="e">
        <f t="shared" si="192"/>
        <v>#REF!</v>
      </c>
      <c r="RDL22" s="139" t="e">
        <f t="shared" si="192"/>
        <v>#REF!</v>
      </c>
      <c r="RDM22" s="139" t="e">
        <f t="shared" si="192"/>
        <v>#REF!</v>
      </c>
      <c r="RDN22" s="139" t="e">
        <f t="shared" si="192"/>
        <v>#REF!</v>
      </c>
      <c r="RDO22" s="139" t="e">
        <f t="shared" si="192"/>
        <v>#REF!</v>
      </c>
      <c r="RDP22" s="139" t="e">
        <f t="shared" si="192"/>
        <v>#REF!</v>
      </c>
      <c r="RDQ22" s="139" t="e">
        <f t="shared" si="192"/>
        <v>#REF!</v>
      </c>
      <c r="RDR22" s="139" t="e">
        <f t="shared" si="192"/>
        <v>#REF!</v>
      </c>
      <c r="RDS22" s="139" t="e">
        <f t="shared" si="192"/>
        <v>#REF!</v>
      </c>
      <c r="RDT22" s="139" t="e">
        <f t="shared" si="192"/>
        <v>#REF!</v>
      </c>
      <c r="RDU22" s="139" t="e">
        <f t="shared" si="192"/>
        <v>#REF!</v>
      </c>
      <c r="RDV22" s="139" t="e">
        <f t="shared" si="192"/>
        <v>#REF!</v>
      </c>
      <c r="RDW22" s="139" t="e">
        <f t="shared" si="192"/>
        <v>#REF!</v>
      </c>
      <c r="RDX22" s="139" t="e">
        <f t="shared" si="192"/>
        <v>#REF!</v>
      </c>
      <c r="RDY22" s="139" t="e">
        <f t="shared" si="192"/>
        <v>#REF!</v>
      </c>
      <c r="RDZ22" s="139" t="e">
        <f t="shared" si="192"/>
        <v>#REF!</v>
      </c>
      <c r="REA22" s="139" t="e">
        <f t="shared" si="192"/>
        <v>#REF!</v>
      </c>
      <c r="REB22" s="139" t="e">
        <f t="shared" si="192"/>
        <v>#REF!</v>
      </c>
      <c r="REC22" s="139" t="e">
        <f t="shared" si="192"/>
        <v>#REF!</v>
      </c>
      <c r="RED22" s="139" t="e">
        <f t="shared" si="192"/>
        <v>#REF!</v>
      </c>
      <c r="REE22" s="139" t="e">
        <f t="shared" si="192"/>
        <v>#REF!</v>
      </c>
      <c r="REF22" s="139" t="e">
        <f t="shared" si="192"/>
        <v>#REF!</v>
      </c>
      <c r="REG22" s="139" t="e">
        <f t="shared" si="192"/>
        <v>#REF!</v>
      </c>
      <c r="REH22" s="139" t="e">
        <f t="shared" si="192"/>
        <v>#REF!</v>
      </c>
      <c r="REI22" s="139" t="e">
        <f t="shared" si="192"/>
        <v>#REF!</v>
      </c>
      <c r="REJ22" s="139" t="e">
        <f t="shared" si="192"/>
        <v>#REF!</v>
      </c>
      <c r="REK22" s="139" t="e">
        <f t="shared" ref="REK22:RGV22" si="193">REQ22</f>
        <v>#REF!</v>
      </c>
      <c r="REL22" s="139" t="e">
        <f t="shared" si="193"/>
        <v>#REF!</v>
      </c>
      <c r="REM22" s="139" t="e">
        <f t="shared" si="193"/>
        <v>#REF!</v>
      </c>
      <c r="REN22" s="139" t="e">
        <f t="shared" si="193"/>
        <v>#REF!</v>
      </c>
      <c r="REO22" s="139" t="e">
        <f t="shared" si="193"/>
        <v>#REF!</v>
      </c>
      <c r="REP22" s="139" t="e">
        <f t="shared" si="193"/>
        <v>#REF!</v>
      </c>
      <c r="REQ22" s="139" t="e">
        <f t="shared" si="193"/>
        <v>#REF!</v>
      </c>
      <c r="RER22" s="139" t="e">
        <f t="shared" si="193"/>
        <v>#REF!</v>
      </c>
      <c r="RES22" s="139" t="e">
        <f t="shared" si="193"/>
        <v>#REF!</v>
      </c>
      <c r="RET22" s="139" t="e">
        <f t="shared" si="193"/>
        <v>#REF!</v>
      </c>
      <c r="REU22" s="139" t="e">
        <f t="shared" si="193"/>
        <v>#REF!</v>
      </c>
      <c r="REV22" s="139" t="e">
        <f t="shared" si="193"/>
        <v>#REF!</v>
      </c>
      <c r="REW22" s="139" t="e">
        <f t="shared" si="193"/>
        <v>#REF!</v>
      </c>
      <c r="REX22" s="139" t="e">
        <f t="shared" si="193"/>
        <v>#REF!</v>
      </c>
      <c r="REY22" s="139" t="e">
        <f t="shared" si="193"/>
        <v>#REF!</v>
      </c>
      <c r="REZ22" s="139" t="e">
        <f t="shared" si="193"/>
        <v>#REF!</v>
      </c>
      <c r="RFA22" s="139" t="e">
        <f t="shared" si="193"/>
        <v>#REF!</v>
      </c>
      <c r="RFB22" s="139" t="e">
        <f t="shared" si="193"/>
        <v>#REF!</v>
      </c>
      <c r="RFC22" s="139" t="e">
        <f t="shared" si="193"/>
        <v>#REF!</v>
      </c>
      <c r="RFD22" s="139" t="e">
        <f t="shared" si="193"/>
        <v>#REF!</v>
      </c>
      <c r="RFE22" s="139" t="e">
        <f t="shared" si="193"/>
        <v>#REF!</v>
      </c>
      <c r="RFF22" s="139" t="e">
        <f t="shared" si="193"/>
        <v>#REF!</v>
      </c>
      <c r="RFG22" s="139" t="e">
        <f t="shared" si="193"/>
        <v>#REF!</v>
      </c>
      <c r="RFH22" s="139" t="e">
        <f t="shared" si="193"/>
        <v>#REF!</v>
      </c>
      <c r="RFI22" s="139" t="e">
        <f t="shared" si="193"/>
        <v>#REF!</v>
      </c>
      <c r="RFJ22" s="139" t="e">
        <f t="shared" si="193"/>
        <v>#REF!</v>
      </c>
      <c r="RFK22" s="139" t="e">
        <f t="shared" si="193"/>
        <v>#REF!</v>
      </c>
      <c r="RFL22" s="139" t="e">
        <f t="shared" si="193"/>
        <v>#REF!</v>
      </c>
      <c r="RFM22" s="139" t="e">
        <f t="shared" si="193"/>
        <v>#REF!</v>
      </c>
      <c r="RFN22" s="139" t="e">
        <f t="shared" si="193"/>
        <v>#REF!</v>
      </c>
      <c r="RFO22" s="139" t="e">
        <f t="shared" si="193"/>
        <v>#REF!</v>
      </c>
      <c r="RFP22" s="139" t="e">
        <f t="shared" si="193"/>
        <v>#REF!</v>
      </c>
      <c r="RFQ22" s="139" t="e">
        <f t="shared" si="193"/>
        <v>#REF!</v>
      </c>
      <c r="RFR22" s="139" t="e">
        <f t="shared" si="193"/>
        <v>#REF!</v>
      </c>
      <c r="RFS22" s="139" t="e">
        <f t="shared" si="193"/>
        <v>#REF!</v>
      </c>
      <c r="RFT22" s="139" t="e">
        <f t="shared" si="193"/>
        <v>#REF!</v>
      </c>
      <c r="RFU22" s="139" t="e">
        <f t="shared" si="193"/>
        <v>#REF!</v>
      </c>
      <c r="RFV22" s="139" t="e">
        <f t="shared" si="193"/>
        <v>#REF!</v>
      </c>
      <c r="RFW22" s="139" t="e">
        <f t="shared" si="193"/>
        <v>#REF!</v>
      </c>
      <c r="RFX22" s="139" t="e">
        <f t="shared" si="193"/>
        <v>#REF!</v>
      </c>
      <c r="RFY22" s="139" t="e">
        <f t="shared" si="193"/>
        <v>#REF!</v>
      </c>
      <c r="RFZ22" s="139" t="e">
        <f t="shared" si="193"/>
        <v>#REF!</v>
      </c>
      <c r="RGA22" s="139" t="e">
        <f t="shared" si="193"/>
        <v>#REF!</v>
      </c>
      <c r="RGB22" s="139" t="e">
        <f t="shared" si="193"/>
        <v>#REF!</v>
      </c>
      <c r="RGC22" s="139" t="e">
        <f t="shared" si="193"/>
        <v>#REF!</v>
      </c>
      <c r="RGD22" s="139" t="e">
        <f t="shared" si="193"/>
        <v>#REF!</v>
      </c>
      <c r="RGE22" s="139" t="e">
        <f t="shared" si="193"/>
        <v>#REF!</v>
      </c>
      <c r="RGF22" s="139" t="e">
        <f t="shared" si="193"/>
        <v>#REF!</v>
      </c>
      <c r="RGG22" s="139" t="e">
        <f t="shared" si="193"/>
        <v>#REF!</v>
      </c>
      <c r="RGH22" s="139" t="e">
        <f t="shared" si="193"/>
        <v>#REF!</v>
      </c>
      <c r="RGI22" s="139" t="e">
        <f t="shared" si="193"/>
        <v>#REF!</v>
      </c>
      <c r="RGJ22" s="139" t="e">
        <f t="shared" si="193"/>
        <v>#REF!</v>
      </c>
      <c r="RGK22" s="139" t="e">
        <f t="shared" si="193"/>
        <v>#REF!</v>
      </c>
      <c r="RGL22" s="139" t="e">
        <f t="shared" si="193"/>
        <v>#REF!</v>
      </c>
      <c r="RGM22" s="139" t="e">
        <f t="shared" si="193"/>
        <v>#REF!</v>
      </c>
      <c r="RGN22" s="139" t="e">
        <f t="shared" si="193"/>
        <v>#REF!</v>
      </c>
      <c r="RGO22" s="139" t="e">
        <f t="shared" si="193"/>
        <v>#REF!</v>
      </c>
      <c r="RGP22" s="139" t="e">
        <f t="shared" si="193"/>
        <v>#REF!</v>
      </c>
      <c r="RGQ22" s="139" t="e">
        <f t="shared" si="193"/>
        <v>#REF!</v>
      </c>
      <c r="RGR22" s="139" t="e">
        <f t="shared" si="193"/>
        <v>#REF!</v>
      </c>
      <c r="RGS22" s="139" t="e">
        <f t="shared" si="193"/>
        <v>#REF!</v>
      </c>
      <c r="RGT22" s="139" t="e">
        <f t="shared" si="193"/>
        <v>#REF!</v>
      </c>
      <c r="RGU22" s="139" t="e">
        <f t="shared" si="193"/>
        <v>#REF!</v>
      </c>
      <c r="RGV22" s="139" t="e">
        <f t="shared" si="193"/>
        <v>#REF!</v>
      </c>
      <c r="RGW22" s="139" t="e">
        <f t="shared" ref="RGW22:RJH22" si="194">RHC22</f>
        <v>#REF!</v>
      </c>
      <c r="RGX22" s="139" t="e">
        <f t="shared" si="194"/>
        <v>#REF!</v>
      </c>
      <c r="RGY22" s="139" t="e">
        <f t="shared" si="194"/>
        <v>#REF!</v>
      </c>
      <c r="RGZ22" s="139" t="e">
        <f t="shared" si="194"/>
        <v>#REF!</v>
      </c>
      <c r="RHA22" s="139" t="e">
        <f t="shared" si="194"/>
        <v>#REF!</v>
      </c>
      <c r="RHB22" s="139" t="e">
        <f t="shared" si="194"/>
        <v>#REF!</v>
      </c>
      <c r="RHC22" s="139" t="e">
        <f t="shared" si="194"/>
        <v>#REF!</v>
      </c>
      <c r="RHD22" s="139" t="e">
        <f t="shared" si="194"/>
        <v>#REF!</v>
      </c>
      <c r="RHE22" s="139" t="e">
        <f t="shared" si="194"/>
        <v>#REF!</v>
      </c>
      <c r="RHF22" s="139" t="e">
        <f t="shared" si="194"/>
        <v>#REF!</v>
      </c>
      <c r="RHG22" s="139" t="e">
        <f t="shared" si="194"/>
        <v>#REF!</v>
      </c>
      <c r="RHH22" s="139" t="e">
        <f t="shared" si="194"/>
        <v>#REF!</v>
      </c>
      <c r="RHI22" s="139" t="e">
        <f t="shared" si="194"/>
        <v>#REF!</v>
      </c>
      <c r="RHJ22" s="139" t="e">
        <f t="shared" si="194"/>
        <v>#REF!</v>
      </c>
      <c r="RHK22" s="139" t="e">
        <f t="shared" si="194"/>
        <v>#REF!</v>
      </c>
      <c r="RHL22" s="139" t="e">
        <f t="shared" si="194"/>
        <v>#REF!</v>
      </c>
      <c r="RHM22" s="139" t="e">
        <f t="shared" si="194"/>
        <v>#REF!</v>
      </c>
      <c r="RHN22" s="139" t="e">
        <f t="shared" si="194"/>
        <v>#REF!</v>
      </c>
      <c r="RHO22" s="139" t="e">
        <f t="shared" si="194"/>
        <v>#REF!</v>
      </c>
      <c r="RHP22" s="139" t="e">
        <f t="shared" si="194"/>
        <v>#REF!</v>
      </c>
      <c r="RHQ22" s="139" t="e">
        <f t="shared" si="194"/>
        <v>#REF!</v>
      </c>
      <c r="RHR22" s="139" t="e">
        <f t="shared" si="194"/>
        <v>#REF!</v>
      </c>
      <c r="RHS22" s="139" t="e">
        <f t="shared" si="194"/>
        <v>#REF!</v>
      </c>
      <c r="RHT22" s="139" t="e">
        <f t="shared" si="194"/>
        <v>#REF!</v>
      </c>
      <c r="RHU22" s="139" t="e">
        <f t="shared" si="194"/>
        <v>#REF!</v>
      </c>
      <c r="RHV22" s="139" t="e">
        <f t="shared" si="194"/>
        <v>#REF!</v>
      </c>
      <c r="RHW22" s="139" t="e">
        <f t="shared" si="194"/>
        <v>#REF!</v>
      </c>
      <c r="RHX22" s="139" t="e">
        <f t="shared" si="194"/>
        <v>#REF!</v>
      </c>
      <c r="RHY22" s="139" t="e">
        <f t="shared" si="194"/>
        <v>#REF!</v>
      </c>
      <c r="RHZ22" s="139" t="e">
        <f t="shared" si="194"/>
        <v>#REF!</v>
      </c>
      <c r="RIA22" s="139" t="e">
        <f t="shared" si="194"/>
        <v>#REF!</v>
      </c>
      <c r="RIB22" s="139" t="e">
        <f t="shared" si="194"/>
        <v>#REF!</v>
      </c>
      <c r="RIC22" s="139" t="e">
        <f t="shared" si="194"/>
        <v>#REF!</v>
      </c>
      <c r="RID22" s="139" t="e">
        <f t="shared" si="194"/>
        <v>#REF!</v>
      </c>
      <c r="RIE22" s="139" t="e">
        <f t="shared" si="194"/>
        <v>#REF!</v>
      </c>
      <c r="RIF22" s="139" t="e">
        <f t="shared" si="194"/>
        <v>#REF!</v>
      </c>
      <c r="RIG22" s="139" t="e">
        <f t="shared" si="194"/>
        <v>#REF!</v>
      </c>
      <c r="RIH22" s="139" t="e">
        <f t="shared" si="194"/>
        <v>#REF!</v>
      </c>
      <c r="RII22" s="139" t="e">
        <f t="shared" si="194"/>
        <v>#REF!</v>
      </c>
      <c r="RIJ22" s="139" t="e">
        <f t="shared" si="194"/>
        <v>#REF!</v>
      </c>
      <c r="RIK22" s="139" t="e">
        <f t="shared" si="194"/>
        <v>#REF!</v>
      </c>
      <c r="RIL22" s="139" t="e">
        <f t="shared" si="194"/>
        <v>#REF!</v>
      </c>
      <c r="RIM22" s="139" t="e">
        <f t="shared" si="194"/>
        <v>#REF!</v>
      </c>
      <c r="RIN22" s="139" t="e">
        <f t="shared" si="194"/>
        <v>#REF!</v>
      </c>
      <c r="RIO22" s="139" t="e">
        <f t="shared" si="194"/>
        <v>#REF!</v>
      </c>
      <c r="RIP22" s="139" t="e">
        <f t="shared" si="194"/>
        <v>#REF!</v>
      </c>
      <c r="RIQ22" s="139" t="e">
        <f t="shared" si="194"/>
        <v>#REF!</v>
      </c>
      <c r="RIR22" s="139" t="e">
        <f t="shared" si="194"/>
        <v>#REF!</v>
      </c>
      <c r="RIS22" s="139" t="e">
        <f t="shared" si="194"/>
        <v>#REF!</v>
      </c>
      <c r="RIT22" s="139" t="e">
        <f t="shared" si="194"/>
        <v>#REF!</v>
      </c>
      <c r="RIU22" s="139" t="e">
        <f t="shared" si="194"/>
        <v>#REF!</v>
      </c>
      <c r="RIV22" s="139" t="e">
        <f t="shared" si="194"/>
        <v>#REF!</v>
      </c>
      <c r="RIW22" s="139" t="e">
        <f t="shared" si="194"/>
        <v>#REF!</v>
      </c>
      <c r="RIX22" s="139" t="e">
        <f t="shared" si="194"/>
        <v>#REF!</v>
      </c>
      <c r="RIY22" s="139" t="e">
        <f t="shared" si="194"/>
        <v>#REF!</v>
      </c>
      <c r="RIZ22" s="139" t="e">
        <f t="shared" si="194"/>
        <v>#REF!</v>
      </c>
      <c r="RJA22" s="139" t="e">
        <f t="shared" si="194"/>
        <v>#REF!</v>
      </c>
      <c r="RJB22" s="139" t="e">
        <f t="shared" si="194"/>
        <v>#REF!</v>
      </c>
      <c r="RJC22" s="139" t="e">
        <f t="shared" si="194"/>
        <v>#REF!</v>
      </c>
      <c r="RJD22" s="139" t="e">
        <f t="shared" si="194"/>
        <v>#REF!</v>
      </c>
      <c r="RJE22" s="139" t="e">
        <f t="shared" si="194"/>
        <v>#REF!</v>
      </c>
      <c r="RJF22" s="139" t="e">
        <f t="shared" si="194"/>
        <v>#REF!</v>
      </c>
      <c r="RJG22" s="139" t="e">
        <f t="shared" si="194"/>
        <v>#REF!</v>
      </c>
      <c r="RJH22" s="139" t="e">
        <f t="shared" si="194"/>
        <v>#REF!</v>
      </c>
      <c r="RJI22" s="139" t="e">
        <f t="shared" ref="RJI22:RLT22" si="195">RJO22</f>
        <v>#REF!</v>
      </c>
      <c r="RJJ22" s="139" t="e">
        <f t="shared" si="195"/>
        <v>#REF!</v>
      </c>
      <c r="RJK22" s="139" t="e">
        <f t="shared" si="195"/>
        <v>#REF!</v>
      </c>
      <c r="RJL22" s="139" t="e">
        <f t="shared" si="195"/>
        <v>#REF!</v>
      </c>
      <c r="RJM22" s="139" t="e">
        <f t="shared" si="195"/>
        <v>#REF!</v>
      </c>
      <c r="RJN22" s="139" t="e">
        <f t="shared" si="195"/>
        <v>#REF!</v>
      </c>
      <c r="RJO22" s="139" t="e">
        <f t="shared" si="195"/>
        <v>#REF!</v>
      </c>
      <c r="RJP22" s="139" t="e">
        <f t="shared" si="195"/>
        <v>#REF!</v>
      </c>
      <c r="RJQ22" s="139" t="e">
        <f t="shared" si="195"/>
        <v>#REF!</v>
      </c>
      <c r="RJR22" s="139" t="e">
        <f t="shared" si="195"/>
        <v>#REF!</v>
      </c>
      <c r="RJS22" s="139" t="e">
        <f t="shared" si="195"/>
        <v>#REF!</v>
      </c>
      <c r="RJT22" s="139" t="e">
        <f t="shared" si="195"/>
        <v>#REF!</v>
      </c>
      <c r="RJU22" s="139" t="e">
        <f t="shared" si="195"/>
        <v>#REF!</v>
      </c>
      <c r="RJV22" s="139" t="e">
        <f t="shared" si="195"/>
        <v>#REF!</v>
      </c>
      <c r="RJW22" s="139" t="e">
        <f t="shared" si="195"/>
        <v>#REF!</v>
      </c>
      <c r="RJX22" s="139" t="e">
        <f t="shared" si="195"/>
        <v>#REF!</v>
      </c>
      <c r="RJY22" s="139" t="e">
        <f t="shared" si="195"/>
        <v>#REF!</v>
      </c>
      <c r="RJZ22" s="139" t="e">
        <f t="shared" si="195"/>
        <v>#REF!</v>
      </c>
      <c r="RKA22" s="139" t="e">
        <f t="shared" si="195"/>
        <v>#REF!</v>
      </c>
      <c r="RKB22" s="139" t="e">
        <f t="shared" si="195"/>
        <v>#REF!</v>
      </c>
      <c r="RKC22" s="139" t="e">
        <f t="shared" si="195"/>
        <v>#REF!</v>
      </c>
      <c r="RKD22" s="139" t="e">
        <f t="shared" si="195"/>
        <v>#REF!</v>
      </c>
      <c r="RKE22" s="139" t="e">
        <f t="shared" si="195"/>
        <v>#REF!</v>
      </c>
      <c r="RKF22" s="139" t="e">
        <f t="shared" si="195"/>
        <v>#REF!</v>
      </c>
      <c r="RKG22" s="139" t="e">
        <f t="shared" si="195"/>
        <v>#REF!</v>
      </c>
      <c r="RKH22" s="139" t="e">
        <f t="shared" si="195"/>
        <v>#REF!</v>
      </c>
      <c r="RKI22" s="139" t="e">
        <f t="shared" si="195"/>
        <v>#REF!</v>
      </c>
      <c r="RKJ22" s="139" t="e">
        <f t="shared" si="195"/>
        <v>#REF!</v>
      </c>
      <c r="RKK22" s="139" t="e">
        <f t="shared" si="195"/>
        <v>#REF!</v>
      </c>
      <c r="RKL22" s="139" t="e">
        <f t="shared" si="195"/>
        <v>#REF!</v>
      </c>
      <c r="RKM22" s="139" t="e">
        <f t="shared" si="195"/>
        <v>#REF!</v>
      </c>
      <c r="RKN22" s="139" t="e">
        <f t="shared" si="195"/>
        <v>#REF!</v>
      </c>
      <c r="RKO22" s="139" t="e">
        <f t="shared" si="195"/>
        <v>#REF!</v>
      </c>
      <c r="RKP22" s="139" t="e">
        <f t="shared" si="195"/>
        <v>#REF!</v>
      </c>
      <c r="RKQ22" s="139" t="e">
        <f t="shared" si="195"/>
        <v>#REF!</v>
      </c>
      <c r="RKR22" s="139" t="e">
        <f t="shared" si="195"/>
        <v>#REF!</v>
      </c>
      <c r="RKS22" s="139" t="e">
        <f t="shared" si="195"/>
        <v>#REF!</v>
      </c>
      <c r="RKT22" s="139" t="e">
        <f t="shared" si="195"/>
        <v>#REF!</v>
      </c>
      <c r="RKU22" s="139" t="e">
        <f t="shared" si="195"/>
        <v>#REF!</v>
      </c>
      <c r="RKV22" s="139" t="e">
        <f t="shared" si="195"/>
        <v>#REF!</v>
      </c>
      <c r="RKW22" s="139" t="e">
        <f t="shared" si="195"/>
        <v>#REF!</v>
      </c>
      <c r="RKX22" s="139" t="e">
        <f t="shared" si="195"/>
        <v>#REF!</v>
      </c>
      <c r="RKY22" s="139" t="e">
        <f t="shared" si="195"/>
        <v>#REF!</v>
      </c>
      <c r="RKZ22" s="139" t="e">
        <f t="shared" si="195"/>
        <v>#REF!</v>
      </c>
      <c r="RLA22" s="139" t="e">
        <f t="shared" si="195"/>
        <v>#REF!</v>
      </c>
      <c r="RLB22" s="139" t="e">
        <f t="shared" si="195"/>
        <v>#REF!</v>
      </c>
      <c r="RLC22" s="139" t="e">
        <f t="shared" si="195"/>
        <v>#REF!</v>
      </c>
      <c r="RLD22" s="139" t="e">
        <f t="shared" si="195"/>
        <v>#REF!</v>
      </c>
      <c r="RLE22" s="139" t="e">
        <f t="shared" si="195"/>
        <v>#REF!</v>
      </c>
      <c r="RLF22" s="139" t="e">
        <f t="shared" si="195"/>
        <v>#REF!</v>
      </c>
      <c r="RLG22" s="139" t="e">
        <f t="shared" si="195"/>
        <v>#REF!</v>
      </c>
      <c r="RLH22" s="139" t="e">
        <f t="shared" si="195"/>
        <v>#REF!</v>
      </c>
      <c r="RLI22" s="139" t="e">
        <f t="shared" si="195"/>
        <v>#REF!</v>
      </c>
      <c r="RLJ22" s="139" t="e">
        <f t="shared" si="195"/>
        <v>#REF!</v>
      </c>
      <c r="RLK22" s="139" t="e">
        <f t="shared" si="195"/>
        <v>#REF!</v>
      </c>
      <c r="RLL22" s="139" t="e">
        <f t="shared" si="195"/>
        <v>#REF!</v>
      </c>
      <c r="RLM22" s="139" t="e">
        <f t="shared" si="195"/>
        <v>#REF!</v>
      </c>
      <c r="RLN22" s="139" t="e">
        <f t="shared" si="195"/>
        <v>#REF!</v>
      </c>
      <c r="RLO22" s="139" t="e">
        <f t="shared" si="195"/>
        <v>#REF!</v>
      </c>
      <c r="RLP22" s="139" t="e">
        <f t="shared" si="195"/>
        <v>#REF!</v>
      </c>
      <c r="RLQ22" s="139" t="e">
        <f t="shared" si="195"/>
        <v>#REF!</v>
      </c>
      <c r="RLR22" s="139" t="e">
        <f t="shared" si="195"/>
        <v>#REF!</v>
      </c>
      <c r="RLS22" s="139" t="e">
        <f t="shared" si="195"/>
        <v>#REF!</v>
      </c>
      <c r="RLT22" s="139" t="e">
        <f t="shared" si="195"/>
        <v>#REF!</v>
      </c>
      <c r="RLU22" s="139" t="e">
        <f t="shared" ref="RLU22:ROF22" si="196">RMA22</f>
        <v>#REF!</v>
      </c>
      <c r="RLV22" s="139" t="e">
        <f t="shared" si="196"/>
        <v>#REF!</v>
      </c>
      <c r="RLW22" s="139" t="e">
        <f t="shared" si="196"/>
        <v>#REF!</v>
      </c>
      <c r="RLX22" s="139" t="e">
        <f t="shared" si="196"/>
        <v>#REF!</v>
      </c>
      <c r="RLY22" s="139" t="e">
        <f t="shared" si="196"/>
        <v>#REF!</v>
      </c>
      <c r="RLZ22" s="139" t="e">
        <f t="shared" si="196"/>
        <v>#REF!</v>
      </c>
      <c r="RMA22" s="139" t="e">
        <f t="shared" si="196"/>
        <v>#REF!</v>
      </c>
      <c r="RMB22" s="139" t="e">
        <f t="shared" si="196"/>
        <v>#REF!</v>
      </c>
      <c r="RMC22" s="139" t="e">
        <f t="shared" si="196"/>
        <v>#REF!</v>
      </c>
      <c r="RMD22" s="139" t="e">
        <f t="shared" si="196"/>
        <v>#REF!</v>
      </c>
      <c r="RME22" s="139" t="e">
        <f t="shared" si="196"/>
        <v>#REF!</v>
      </c>
      <c r="RMF22" s="139" t="e">
        <f t="shared" si="196"/>
        <v>#REF!</v>
      </c>
      <c r="RMG22" s="139" t="e">
        <f t="shared" si="196"/>
        <v>#REF!</v>
      </c>
      <c r="RMH22" s="139" t="e">
        <f t="shared" si="196"/>
        <v>#REF!</v>
      </c>
      <c r="RMI22" s="139" t="e">
        <f t="shared" si="196"/>
        <v>#REF!</v>
      </c>
      <c r="RMJ22" s="139" t="e">
        <f t="shared" si="196"/>
        <v>#REF!</v>
      </c>
      <c r="RMK22" s="139" t="e">
        <f t="shared" si="196"/>
        <v>#REF!</v>
      </c>
      <c r="RML22" s="139" t="e">
        <f t="shared" si="196"/>
        <v>#REF!</v>
      </c>
      <c r="RMM22" s="139" t="e">
        <f t="shared" si="196"/>
        <v>#REF!</v>
      </c>
      <c r="RMN22" s="139" t="e">
        <f t="shared" si="196"/>
        <v>#REF!</v>
      </c>
      <c r="RMO22" s="139" t="e">
        <f t="shared" si="196"/>
        <v>#REF!</v>
      </c>
      <c r="RMP22" s="139" t="e">
        <f t="shared" si="196"/>
        <v>#REF!</v>
      </c>
      <c r="RMQ22" s="139" t="e">
        <f t="shared" si="196"/>
        <v>#REF!</v>
      </c>
      <c r="RMR22" s="139" t="e">
        <f t="shared" si="196"/>
        <v>#REF!</v>
      </c>
      <c r="RMS22" s="139" t="e">
        <f t="shared" si="196"/>
        <v>#REF!</v>
      </c>
      <c r="RMT22" s="139" t="e">
        <f t="shared" si="196"/>
        <v>#REF!</v>
      </c>
      <c r="RMU22" s="139" t="e">
        <f t="shared" si="196"/>
        <v>#REF!</v>
      </c>
      <c r="RMV22" s="139" t="e">
        <f t="shared" si="196"/>
        <v>#REF!</v>
      </c>
      <c r="RMW22" s="139" t="e">
        <f t="shared" si="196"/>
        <v>#REF!</v>
      </c>
      <c r="RMX22" s="139" t="e">
        <f t="shared" si="196"/>
        <v>#REF!</v>
      </c>
      <c r="RMY22" s="139" t="e">
        <f t="shared" si="196"/>
        <v>#REF!</v>
      </c>
      <c r="RMZ22" s="139" t="e">
        <f t="shared" si="196"/>
        <v>#REF!</v>
      </c>
      <c r="RNA22" s="139" t="e">
        <f t="shared" si="196"/>
        <v>#REF!</v>
      </c>
      <c r="RNB22" s="139" t="e">
        <f t="shared" si="196"/>
        <v>#REF!</v>
      </c>
      <c r="RNC22" s="139" t="e">
        <f t="shared" si="196"/>
        <v>#REF!</v>
      </c>
      <c r="RND22" s="139" t="e">
        <f t="shared" si="196"/>
        <v>#REF!</v>
      </c>
      <c r="RNE22" s="139" t="e">
        <f t="shared" si="196"/>
        <v>#REF!</v>
      </c>
      <c r="RNF22" s="139" t="e">
        <f t="shared" si="196"/>
        <v>#REF!</v>
      </c>
      <c r="RNG22" s="139" t="e">
        <f t="shared" si="196"/>
        <v>#REF!</v>
      </c>
      <c r="RNH22" s="139" t="e">
        <f t="shared" si="196"/>
        <v>#REF!</v>
      </c>
      <c r="RNI22" s="139" t="e">
        <f t="shared" si="196"/>
        <v>#REF!</v>
      </c>
      <c r="RNJ22" s="139" t="e">
        <f t="shared" si="196"/>
        <v>#REF!</v>
      </c>
      <c r="RNK22" s="139" t="e">
        <f t="shared" si="196"/>
        <v>#REF!</v>
      </c>
      <c r="RNL22" s="139" t="e">
        <f t="shared" si="196"/>
        <v>#REF!</v>
      </c>
      <c r="RNM22" s="139" t="e">
        <f t="shared" si="196"/>
        <v>#REF!</v>
      </c>
      <c r="RNN22" s="139" t="e">
        <f t="shared" si="196"/>
        <v>#REF!</v>
      </c>
      <c r="RNO22" s="139" t="e">
        <f t="shared" si="196"/>
        <v>#REF!</v>
      </c>
      <c r="RNP22" s="139" t="e">
        <f t="shared" si="196"/>
        <v>#REF!</v>
      </c>
      <c r="RNQ22" s="139" t="e">
        <f t="shared" si="196"/>
        <v>#REF!</v>
      </c>
      <c r="RNR22" s="139" t="e">
        <f t="shared" si="196"/>
        <v>#REF!</v>
      </c>
      <c r="RNS22" s="139" t="e">
        <f t="shared" si="196"/>
        <v>#REF!</v>
      </c>
      <c r="RNT22" s="139" t="e">
        <f t="shared" si="196"/>
        <v>#REF!</v>
      </c>
      <c r="RNU22" s="139" t="e">
        <f t="shared" si="196"/>
        <v>#REF!</v>
      </c>
      <c r="RNV22" s="139" t="e">
        <f t="shared" si="196"/>
        <v>#REF!</v>
      </c>
      <c r="RNW22" s="139" t="e">
        <f t="shared" si="196"/>
        <v>#REF!</v>
      </c>
      <c r="RNX22" s="139" t="e">
        <f t="shared" si="196"/>
        <v>#REF!</v>
      </c>
      <c r="RNY22" s="139" t="e">
        <f t="shared" si="196"/>
        <v>#REF!</v>
      </c>
      <c r="RNZ22" s="139" t="e">
        <f t="shared" si="196"/>
        <v>#REF!</v>
      </c>
      <c r="ROA22" s="139" t="e">
        <f t="shared" si="196"/>
        <v>#REF!</v>
      </c>
      <c r="ROB22" s="139" t="e">
        <f t="shared" si="196"/>
        <v>#REF!</v>
      </c>
      <c r="ROC22" s="139" t="e">
        <f t="shared" si="196"/>
        <v>#REF!</v>
      </c>
      <c r="ROD22" s="139" t="e">
        <f t="shared" si="196"/>
        <v>#REF!</v>
      </c>
      <c r="ROE22" s="139" t="e">
        <f t="shared" si="196"/>
        <v>#REF!</v>
      </c>
      <c r="ROF22" s="139" t="e">
        <f t="shared" si="196"/>
        <v>#REF!</v>
      </c>
      <c r="ROG22" s="139" t="e">
        <f t="shared" ref="ROG22:RQR22" si="197">ROM22</f>
        <v>#REF!</v>
      </c>
      <c r="ROH22" s="139" t="e">
        <f t="shared" si="197"/>
        <v>#REF!</v>
      </c>
      <c r="ROI22" s="139" t="e">
        <f t="shared" si="197"/>
        <v>#REF!</v>
      </c>
      <c r="ROJ22" s="139" t="e">
        <f t="shared" si="197"/>
        <v>#REF!</v>
      </c>
      <c r="ROK22" s="139" t="e">
        <f t="shared" si="197"/>
        <v>#REF!</v>
      </c>
      <c r="ROL22" s="139" t="e">
        <f t="shared" si="197"/>
        <v>#REF!</v>
      </c>
      <c r="ROM22" s="139" t="e">
        <f t="shared" si="197"/>
        <v>#REF!</v>
      </c>
      <c r="RON22" s="139" t="e">
        <f t="shared" si="197"/>
        <v>#REF!</v>
      </c>
      <c r="ROO22" s="139" t="e">
        <f t="shared" si="197"/>
        <v>#REF!</v>
      </c>
      <c r="ROP22" s="139" t="e">
        <f t="shared" si="197"/>
        <v>#REF!</v>
      </c>
      <c r="ROQ22" s="139" t="e">
        <f t="shared" si="197"/>
        <v>#REF!</v>
      </c>
      <c r="ROR22" s="139" t="e">
        <f t="shared" si="197"/>
        <v>#REF!</v>
      </c>
      <c r="ROS22" s="139" t="e">
        <f t="shared" si="197"/>
        <v>#REF!</v>
      </c>
      <c r="ROT22" s="139" t="e">
        <f t="shared" si="197"/>
        <v>#REF!</v>
      </c>
      <c r="ROU22" s="139" t="e">
        <f t="shared" si="197"/>
        <v>#REF!</v>
      </c>
      <c r="ROV22" s="139" t="e">
        <f t="shared" si="197"/>
        <v>#REF!</v>
      </c>
      <c r="ROW22" s="139" t="e">
        <f t="shared" si="197"/>
        <v>#REF!</v>
      </c>
      <c r="ROX22" s="139" t="e">
        <f t="shared" si="197"/>
        <v>#REF!</v>
      </c>
      <c r="ROY22" s="139" t="e">
        <f t="shared" si="197"/>
        <v>#REF!</v>
      </c>
      <c r="ROZ22" s="139" t="e">
        <f t="shared" si="197"/>
        <v>#REF!</v>
      </c>
      <c r="RPA22" s="139" t="e">
        <f t="shared" si="197"/>
        <v>#REF!</v>
      </c>
      <c r="RPB22" s="139" t="e">
        <f t="shared" si="197"/>
        <v>#REF!</v>
      </c>
      <c r="RPC22" s="139" t="e">
        <f t="shared" si="197"/>
        <v>#REF!</v>
      </c>
      <c r="RPD22" s="139" t="e">
        <f t="shared" si="197"/>
        <v>#REF!</v>
      </c>
      <c r="RPE22" s="139" t="e">
        <f t="shared" si="197"/>
        <v>#REF!</v>
      </c>
      <c r="RPF22" s="139" t="e">
        <f t="shared" si="197"/>
        <v>#REF!</v>
      </c>
      <c r="RPG22" s="139" t="e">
        <f t="shared" si="197"/>
        <v>#REF!</v>
      </c>
      <c r="RPH22" s="139" t="e">
        <f t="shared" si="197"/>
        <v>#REF!</v>
      </c>
      <c r="RPI22" s="139" t="e">
        <f t="shared" si="197"/>
        <v>#REF!</v>
      </c>
      <c r="RPJ22" s="139" t="e">
        <f t="shared" si="197"/>
        <v>#REF!</v>
      </c>
      <c r="RPK22" s="139" t="e">
        <f t="shared" si="197"/>
        <v>#REF!</v>
      </c>
      <c r="RPL22" s="139" t="e">
        <f t="shared" si="197"/>
        <v>#REF!</v>
      </c>
      <c r="RPM22" s="139" t="e">
        <f t="shared" si="197"/>
        <v>#REF!</v>
      </c>
      <c r="RPN22" s="139" t="e">
        <f t="shared" si="197"/>
        <v>#REF!</v>
      </c>
      <c r="RPO22" s="139" t="e">
        <f t="shared" si="197"/>
        <v>#REF!</v>
      </c>
      <c r="RPP22" s="139" t="e">
        <f t="shared" si="197"/>
        <v>#REF!</v>
      </c>
      <c r="RPQ22" s="139" t="e">
        <f t="shared" si="197"/>
        <v>#REF!</v>
      </c>
      <c r="RPR22" s="139" t="e">
        <f t="shared" si="197"/>
        <v>#REF!</v>
      </c>
      <c r="RPS22" s="139" t="e">
        <f t="shared" si="197"/>
        <v>#REF!</v>
      </c>
      <c r="RPT22" s="139" t="e">
        <f t="shared" si="197"/>
        <v>#REF!</v>
      </c>
      <c r="RPU22" s="139" t="e">
        <f t="shared" si="197"/>
        <v>#REF!</v>
      </c>
      <c r="RPV22" s="139" t="e">
        <f t="shared" si="197"/>
        <v>#REF!</v>
      </c>
      <c r="RPW22" s="139" t="e">
        <f t="shared" si="197"/>
        <v>#REF!</v>
      </c>
      <c r="RPX22" s="139" t="e">
        <f t="shared" si="197"/>
        <v>#REF!</v>
      </c>
      <c r="RPY22" s="139" t="e">
        <f t="shared" si="197"/>
        <v>#REF!</v>
      </c>
      <c r="RPZ22" s="139" t="e">
        <f t="shared" si="197"/>
        <v>#REF!</v>
      </c>
      <c r="RQA22" s="139" t="e">
        <f t="shared" si="197"/>
        <v>#REF!</v>
      </c>
      <c r="RQB22" s="139" t="e">
        <f t="shared" si="197"/>
        <v>#REF!</v>
      </c>
      <c r="RQC22" s="139" t="e">
        <f t="shared" si="197"/>
        <v>#REF!</v>
      </c>
      <c r="RQD22" s="139" t="e">
        <f t="shared" si="197"/>
        <v>#REF!</v>
      </c>
      <c r="RQE22" s="139" t="e">
        <f t="shared" si="197"/>
        <v>#REF!</v>
      </c>
      <c r="RQF22" s="139" t="e">
        <f t="shared" si="197"/>
        <v>#REF!</v>
      </c>
      <c r="RQG22" s="139" t="e">
        <f t="shared" si="197"/>
        <v>#REF!</v>
      </c>
      <c r="RQH22" s="139" t="e">
        <f t="shared" si="197"/>
        <v>#REF!</v>
      </c>
      <c r="RQI22" s="139" t="e">
        <f t="shared" si="197"/>
        <v>#REF!</v>
      </c>
      <c r="RQJ22" s="139" t="e">
        <f t="shared" si="197"/>
        <v>#REF!</v>
      </c>
      <c r="RQK22" s="139" t="e">
        <f t="shared" si="197"/>
        <v>#REF!</v>
      </c>
      <c r="RQL22" s="139" t="e">
        <f t="shared" si="197"/>
        <v>#REF!</v>
      </c>
      <c r="RQM22" s="139" t="e">
        <f t="shared" si="197"/>
        <v>#REF!</v>
      </c>
      <c r="RQN22" s="139" t="e">
        <f t="shared" si="197"/>
        <v>#REF!</v>
      </c>
      <c r="RQO22" s="139" t="e">
        <f t="shared" si="197"/>
        <v>#REF!</v>
      </c>
      <c r="RQP22" s="139" t="e">
        <f t="shared" si="197"/>
        <v>#REF!</v>
      </c>
      <c r="RQQ22" s="139" t="e">
        <f t="shared" si="197"/>
        <v>#REF!</v>
      </c>
      <c r="RQR22" s="139" t="e">
        <f t="shared" si="197"/>
        <v>#REF!</v>
      </c>
      <c r="RQS22" s="139" t="e">
        <f t="shared" ref="RQS22:RTD22" si="198">RQY22</f>
        <v>#REF!</v>
      </c>
      <c r="RQT22" s="139" t="e">
        <f t="shared" si="198"/>
        <v>#REF!</v>
      </c>
      <c r="RQU22" s="139" t="e">
        <f t="shared" si="198"/>
        <v>#REF!</v>
      </c>
      <c r="RQV22" s="139" t="e">
        <f t="shared" si="198"/>
        <v>#REF!</v>
      </c>
      <c r="RQW22" s="139" t="e">
        <f t="shared" si="198"/>
        <v>#REF!</v>
      </c>
      <c r="RQX22" s="139" t="e">
        <f t="shared" si="198"/>
        <v>#REF!</v>
      </c>
      <c r="RQY22" s="139" t="e">
        <f t="shared" si="198"/>
        <v>#REF!</v>
      </c>
      <c r="RQZ22" s="139" t="e">
        <f t="shared" si="198"/>
        <v>#REF!</v>
      </c>
      <c r="RRA22" s="139" t="e">
        <f t="shared" si="198"/>
        <v>#REF!</v>
      </c>
      <c r="RRB22" s="139" t="e">
        <f t="shared" si="198"/>
        <v>#REF!</v>
      </c>
      <c r="RRC22" s="139" t="e">
        <f t="shared" si="198"/>
        <v>#REF!</v>
      </c>
      <c r="RRD22" s="139" t="e">
        <f t="shared" si="198"/>
        <v>#REF!</v>
      </c>
      <c r="RRE22" s="139" t="e">
        <f t="shared" si="198"/>
        <v>#REF!</v>
      </c>
      <c r="RRF22" s="139" t="e">
        <f t="shared" si="198"/>
        <v>#REF!</v>
      </c>
      <c r="RRG22" s="139" t="e">
        <f t="shared" si="198"/>
        <v>#REF!</v>
      </c>
      <c r="RRH22" s="139" t="e">
        <f t="shared" si="198"/>
        <v>#REF!</v>
      </c>
      <c r="RRI22" s="139" t="e">
        <f t="shared" si="198"/>
        <v>#REF!</v>
      </c>
      <c r="RRJ22" s="139" t="e">
        <f t="shared" si="198"/>
        <v>#REF!</v>
      </c>
      <c r="RRK22" s="139" t="e">
        <f t="shared" si="198"/>
        <v>#REF!</v>
      </c>
      <c r="RRL22" s="139" t="e">
        <f t="shared" si="198"/>
        <v>#REF!</v>
      </c>
      <c r="RRM22" s="139" t="e">
        <f t="shared" si="198"/>
        <v>#REF!</v>
      </c>
      <c r="RRN22" s="139" t="e">
        <f t="shared" si="198"/>
        <v>#REF!</v>
      </c>
      <c r="RRO22" s="139" t="e">
        <f t="shared" si="198"/>
        <v>#REF!</v>
      </c>
      <c r="RRP22" s="139" t="e">
        <f t="shared" si="198"/>
        <v>#REF!</v>
      </c>
      <c r="RRQ22" s="139" t="e">
        <f t="shared" si="198"/>
        <v>#REF!</v>
      </c>
      <c r="RRR22" s="139" t="e">
        <f t="shared" si="198"/>
        <v>#REF!</v>
      </c>
      <c r="RRS22" s="139" t="e">
        <f t="shared" si="198"/>
        <v>#REF!</v>
      </c>
      <c r="RRT22" s="139" t="e">
        <f t="shared" si="198"/>
        <v>#REF!</v>
      </c>
      <c r="RRU22" s="139" t="e">
        <f t="shared" si="198"/>
        <v>#REF!</v>
      </c>
      <c r="RRV22" s="139" t="e">
        <f t="shared" si="198"/>
        <v>#REF!</v>
      </c>
      <c r="RRW22" s="139" t="e">
        <f t="shared" si="198"/>
        <v>#REF!</v>
      </c>
      <c r="RRX22" s="139" t="e">
        <f t="shared" si="198"/>
        <v>#REF!</v>
      </c>
      <c r="RRY22" s="139" t="e">
        <f t="shared" si="198"/>
        <v>#REF!</v>
      </c>
      <c r="RRZ22" s="139" t="e">
        <f t="shared" si="198"/>
        <v>#REF!</v>
      </c>
      <c r="RSA22" s="139" t="e">
        <f t="shared" si="198"/>
        <v>#REF!</v>
      </c>
      <c r="RSB22" s="139" t="e">
        <f t="shared" si="198"/>
        <v>#REF!</v>
      </c>
      <c r="RSC22" s="139" t="e">
        <f t="shared" si="198"/>
        <v>#REF!</v>
      </c>
      <c r="RSD22" s="139" t="e">
        <f t="shared" si="198"/>
        <v>#REF!</v>
      </c>
      <c r="RSE22" s="139" t="e">
        <f t="shared" si="198"/>
        <v>#REF!</v>
      </c>
      <c r="RSF22" s="139" t="e">
        <f t="shared" si="198"/>
        <v>#REF!</v>
      </c>
      <c r="RSG22" s="139" t="e">
        <f t="shared" si="198"/>
        <v>#REF!</v>
      </c>
      <c r="RSH22" s="139" t="e">
        <f t="shared" si="198"/>
        <v>#REF!</v>
      </c>
      <c r="RSI22" s="139" t="e">
        <f t="shared" si="198"/>
        <v>#REF!</v>
      </c>
      <c r="RSJ22" s="139" t="e">
        <f t="shared" si="198"/>
        <v>#REF!</v>
      </c>
      <c r="RSK22" s="139" t="e">
        <f t="shared" si="198"/>
        <v>#REF!</v>
      </c>
      <c r="RSL22" s="139" t="e">
        <f t="shared" si="198"/>
        <v>#REF!</v>
      </c>
      <c r="RSM22" s="139" t="e">
        <f t="shared" si="198"/>
        <v>#REF!</v>
      </c>
      <c r="RSN22" s="139" t="e">
        <f t="shared" si="198"/>
        <v>#REF!</v>
      </c>
      <c r="RSO22" s="139" t="e">
        <f t="shared" si="198"/>
        <v>#REF!</v>
      </c>
      <c r="RSP22" s="139" t="e">
        <f t="shared" si="198"/>
        <v>#REF!</v>
      </c>
      <c r="RSQ22" s="139" t="e">
        <f t="shared" si="198"/>
        <v>#REF!</v>
      </c>
      <c r="RSR22" s="139" t="e">
        <f t="shared" si="198"/>
        <v>#REF!</v>
      </c>
      <c r="RSS22" s="139" t="e">
        <f t="shared" si="198"/>
        <v>#REF!</v>
      </c>
      <c r="RST22" s="139" t="e">
        <f t="shared" si="198"/>
        <v>#REF!</v>
      </c>
      <c r="RSU22" s="139" t="e">
        <f t="shared" si="198"/>
        <v>#REF!</v>
      </c>
      <c r="RSV22" s="139" t="e">
        <f t="shared" si="198"/>
        <v>#REF!</v>
      </c>
      <c r="RSW22" s="139" t="e">
        <f t="shared" si="198"/>
        <v>#REF!</v>
      </c>
      <c r="RSX22" s="139" t="e">
        <f t="shared" si="198"/>
        <v>#REF!</v>
      </c>
      <c r="RSY22" s="139" t="e">
        <f t="shared" si="198"/>
        <v>#REF!</v>
      </c>
      <c r="RSZ22" s="139" t="e">
        <f t="shared" si="198"/>
        <v>#REF!</v>
      </c>
      <c r="RTA22" s="139" t="e">
        <f t="shared" si="198"/>
        <v>#REF!</v>
      </c>
      <c r="RTB22" s="139" t="e">
        <f t="shared" si="198"/>
        <v>#REF!</v>
      </c>
      <c r="RTC22" s="139" t="e">
        <f t="shared" si="198"/>
        <v>#REF!</v>
      </c>
      <c r="RTD22" s="139" t="e">
        <f t="shared" si="198"/>
        <v>#REF!</v>
      </c>
      <c r="RTE22" s="139" t="e">
        <f t="shared" ref="RTE22:RVP22" si="199">RTK22</f>
        <v>#REF!</v>
      </c>
      <c r="RTF22" s="139" t="e">
        <f t="shared" si="199"/>
        <v>#REF!</v>
      </c>
      <c r="RTG22" s="139" t="e">
        <f t="shared" si="199"/>
        <v>#REF!</v>
      </c>
      <c r="RTH22" s="139" t="e">
        <f t="shared" si="199"/>
        <v>#REF!</v>
      </c>
      <c r="RTI22" s="139" t="e">
        <f t="shared" si="199"/>
        <v>#REF!</v>
      </c>
      <c r="RTJ22" s="139" t="e">
        <f t="shared" si="199"/>
        <v>#REF!</v>
      </c>
      <c r="RTK22" s="139" t="e">
        <f t="shared" si="199"/>
        <v>#REF!</v>
      </c>
      <c r="RTL22" s="139" t="e">
        <f t="shared" si="199"/>
        <v>#REF!</v>
      </c>
      <c r="RTM22" s="139" t="e">
        <f t="shared" si="199"/>
        <v>#REF!</v>
      </c>
      <c r="RTN22" s="139" t="e">
        <f t="shared" si="199"/>
        <v>#REF!</v>
      </c>
      <c r="RTO22" s="139" t="e">
        <f t="shared" si="199"/>
        <v>#REF!</v>
      </c>
      <c r="RTP22" s="139" t="e">
        <f t="shared" si="199"/>
        <v>#REF!</v>
      </c>
      <c r="RTQ22" s="139" t="e">
        <f t="shared" si="199"/>
        <v>#REF!</v>
      </c>
      <c r="RTR22" s="139" t="e">
        <f t="shared" si="199"/>
        <v>#REF!</v>
      </c>
      <c r="RTS22" s="139" t="e">
        <f t="shared" si="199"/>
        <v>#REF!</v>
      </c>
      <c r="RTT22" s="139" t="e">
        <f t="shared" si="199"/>
        <v>#REF!</v>
      </c>
      <c r="RTU22" s="139" t="e">
        <f t="shared" si="199"/>
        <v>#REF!</v>
      </c>
      <c r="RTV22" s="139" t="e">
        <f t="shared" si="199"/>
        <v>#REF!</v>
      </c>
      <c r="RTW22" s="139" t="e">
        <f t="shared" si="199"/>
        <v>#REF!</v>
      </c>
      <c r="RTX22" s="139" t="e">
        <f t="shared" si="199"/>
        <v>#REF!</v>
      </c>
      <c r="RTY22" s="139" t="e">
        <f t="shared" si="199"/>
        <v>#REF!</v>
      </c>
      <c r="RTZ22" s="139" t="e">
        <f t="shared" si="199"/>
        <v>#REF!</v>
      </c>
      <c r="RUA22" s="139" t="e">
        <f t="shared" si="199"/>
        <v>#REF!</v>
      </c>
      <c r="RUB22" s="139" t="e">
        <f t="shared" si="199"/>
        <v>#REF!</v>
      </c>
      <c r="RUC22" s="139" t="e">
        <f t="shared" si="199"/>
        <v>#REF!</v>
      </c>
      <c r="RUD22" s="139" t="e">
        <f t="shared" si="199"/>
        <v>#REF!</v>
      </c>
      <c r="RUE22" s="139" t="e">
        <f t="shared" si="199"/>
        <v>#REF!</v>
      </c>
      <c r="RUF22" s="139" t="e">
        <f t="shared" si="199"/>
        <v>#REF!</v>
      </c>
      <c r="RUG22" s="139" t="e">
        <f t="shared" si="199"/>
        <v>#REF!</v>
      </c>
      <c r="RUH22" s="139" t="e">
        <f t="shared" si="199"/>
        <v>#REF!</v>
      </c>
      <c r="RUI22" s="139" t="e">
        <f t="shared" si="199"/>
        <v>#REF!</v>
      </c>
      <c r="RUJ22" s="139" t="e">
        <f t="shared" si="199"/>
        <v>#REF!</v>
      </c>
      <c r="RUK22" s="139" t="e">
        <f t="shared" si="199"/>
        <v>#REF!</v>
      </c>
      <c r="RUL22" s="139" t="e">
        <f t="shared" si="199"/>
        <v>#REF!</v>
      </c>
      <c r="RUM22" s="139" t="e">
        <f t="shared" si="199"/>
        <v>#REF!</v>
      </c>
      <c r="RUN22" s="139" t="e">
        <f t="shared" si="199"/>
        <v>#REF!</v>
      </c>
      <c r="RUO22" s="139" t="e">
        <f t="shared" si="199"/>
        <v>#REF!</v>
      </c>
      <c r="RUP22" s="139" t="e">
        <f t="shared" si="199"/>
        <v>#REF!</v>
      </c>
      <c r="RUQ22" s="139" t="e">
        <f t="shared" si="199"/>
        <v>#REF!</v>
      </c>
      <c r="RUR22" s="139" t="e">
        <f t="shared" si="199"/>
        <v>#REF!</v>
      </c>
      <c r="RUS22" s="139" t="e">
        <f t="shared" si="199"/>
        <v>#REF!</v>
      </c>
      <c r="RUT22" s="139" t="e">
        <f t="shared" si="199"/>
        <v>#REF!</v>
      </c>
      <c r="RUU22" s="139" t="e">
        <f t="shared" si="199"/>
        <v>#REF!</v>
      </c>
      <c r="RUV22" s="139" t="e">
        <f t="shared" si="199"/>
        <v>#REF!</v>
      </c>
      <c r="RUW22" s="139" t="e">
        <f t="shared" si="199"/>
        <v>#REF!</v>
      </c>
      <c r="RUX22" s="139" t="e">
        <f t="shared" si="199"/>
        <v>#REF!</v>
      </c>
      <c r="RUY22" s="139" t="e">
        <f t="shared" si="199"/>
        <v>#REF!</v>
      </c>
      <c r="RUZ22" s="139" t="e">
        <f t="shared" si="199"/>
        <v>#REF!</v>
      </c>
      <c r="RVA22" s="139" t="e">
        <f t="shared" si="199"/>
        <v>#REF!</v>
      </c>
      <c r="RVB22" s="139" t="e">
        <f t="shared" si="199"/>
        <v>#REF!</v>
      </c>
      <c r="RVC22" s="139" t="e">
        <f t="shared" si="199"/>
        <v>#REF!</v>
      </c>
      <c r="RVD22" s="139" t="e">
        <f t="shared" si="199"/>
        <v>#REF!</v>
      </c>
      <c r="RVE22" s="139" t="e">
        <f t="shared" si="199"/>
        <v>#REF!</v>
      </c>
      <c r="RVF22" s="139" t="e">
        <f t="shared" si="199"/>
        <v>#REF!</v>
      </c>
      <c r="RVG22" s="139" t="e">
        <f t="shared" si="199"/>
        <v>#REF!</v>
      </c>
      <c r="RVH22" s="139" t="e">
        <f t="shared" si="199"/>
        <v>#REF!</v>
      </c>
      <c r="RVI22" s="139" t="e">
        <f t="shared" si="199"/>
        <v>#REF!</v>
      </c>
      <c r="RVJ22" s="139" t="e">
        <f t="shared" si="199"/>
        <v>#REF!</v>
      </c>
      <c r="RVK22" s="139" t="e">
        <f t="shared" si="199"/>
        <v>#REF!</v>
      </c>
      <c r="RVL22" s="139" t="e">
        <f t="shared" si="199"/>
        <v>#REF!</v>
      </c>
      <c r="RVM22" s="139" t="e">
        <f t="shared" si="199"/>
        <v>#REF!</v>
      </c>
      <c r="RVN22" s="139" t="e">
        <f t="shared" si="199"/>
        <v>#REF!</v>
      </c>
      <c r="RVO22" s="139" t="e">
        <f t="shared" si="199"/>
        <v>#REF!</v>
      </c>
      <c r="RVP22" s="139" t="e">
        <f t="shared" si="199"/>
        <v>#REF!</v>
      </c>
      <c r="RVQ22" s="139" t="e">
        <f t="shared" ref="RVQ22:RYB22" si="200">RVW22</f>
        <v>#REF!</v>
      </c>
      <c r="RVR22" s="139" t="e">
        <f t="shared" si="200"/>
        <v>#REF!</v>
      </c>
      <c r="RVS22" s="139" t="e">
        <f t="shared" si="200"/>
        <v>#REF!</v>
      </c>
      <c r="RVT22" s="139" t="e">
        <f t="shared" si="200"/>
        <v>#REF!</v>
      </c>
      <c r="RVU22" s="139" t="e">
        <f t="shared" si="200"/>
        <v>#REF!</v>
      </c>
      <c r="RVV22" s="139" t="e">
        <f t="shared" si="200"/>
        <v>#REF!</v>
      </c>
      <c r="RVW22" s="139" t="e">
        <f t="shared" si="200"/>
        <v>#REF!</v>
      </c>
      <c r="RVX22" s="139" t="e">
        <f t="shared" si="200"/>
        <v>#REF!</v>
      </c>
      <c r="RVY22" s="139" t="e">
        <f t="shared" si="200"/>
        <v>#REF!</v>
      </c>
      <c r="RVZ22" s="139" t="e">
        <f t="shared" si="200"/>
        <v>#REF!</v>
      </c>
      <c r="RWA22" s="139" t="e">
        <f t="shared" si="200"/>
        <v>#REF!</v>
      </c>
      <c r="RWB22" s="139" t="e">
        <f t="shared" si="200"/>
        <v>#REF!</v>
      </c>
      <c r="RWC22" s="139" t="e">
        <f t="shared" si="200"/>
        <v>#REF!</v>
      </c>
      <c r="RWD22" s="139" t="e">
        <f t="shared" si="200"/>
        <v>#REF!</v>
      </c>
      <c r="RWE22" s="139" t="e">
        <f t="shared" si="200"/>
        <v>#REF!</v>
      </c>
      <c r="RWF22" s="139" t="e">
        <f t="shared" si="200"/>
        <v>#REF!</v>
      </c>
      <c r="RWG22" s="139" t="e">
        <f t="shared" si="200"/>
        <v>#REF!</v>
      </c>
      <c r="RWH22" s="139" t="e">
        <f t="shared" si="200"/>
        <v>#REF!</v>
      </c>
      <c r="RWI22" s="139" t="e">
        <f t="shared" si="200"/>
        <v>#REF!</v>
      </c>
      <c r="RWJ22" s="139" t="e">
        <f t="shared" si="200"/>
        <v>#REF!</v>
      </c>
      <c r="RWK22" s="139" t="e">
        <f t="shared" si="200"/>
        <v>#REF!</v>
      </c>
      <c r="RWL22" s="139" t="e">
        <f t="shared" si="200"/>
        <v>#REF!</v>
      </c>
      <c r="RWM22" s="139" t="e">
        <f t="shared" si="200"/>
        <v>#REF!</v>
      </c>
      <c r="RWN22" s="139" t="e">
        <f t="shared" si="200"/>
        <v>#REF!</v>
      </c>
      <c r="RWO22" s="139" t="e">
        <f t="shared" si="200"/>
        <v>#REF!</v>
      </c>
      <c r="RWP22" s="139" t="e">
        <f t="shared" si="200"/>
        <v>#REF!</v>
      </c>
      <c r="RWQ22" s="139" t="e">
        <f t="shared" si="200"/>
        <v>#REF!</v>
      </c>
      <c r="RWR22" s="139" t="e">
        <f t="shared" si="200"/>
        <v>#REF!</v>
      </c>
      <c r="RWS22" s="139" t="e">
        <f t="shared" si="200"/>
        <v>#REF!</v>
      </c>
      <c r="RWT22" s="139" t="e">
        <f t="shared" si="200"/>
        <v>#REF!</v>
      </c>
      <c r="RWU22" s="139" t="e">
        <f t="shared" si="200"/>
        <v>#REF!</v>
      </c>
      <c r="RWV22" s="139" t="e">
        <f t="shared" si="200"/>
        <v>#REF!</v>
      </c>
      <c r="RWW22" s="139" t="e">
        <f t="shared" si="200"/>
        <v>#REF!</v>
      </c>
      <c r="RWX22" s="139" t="e">
        <f t="shared" si="200"/>
        <v>#REF!</v>
      </c>
      <c r="RWY22" s="139" t="e">
        <f t="shared" si="200"/>
        <v>#REF!</v>
      </c>
      <c r="RWZ22" s="139" t="e">
        <f t="shared" si="200"/>
        <v>#REF!</v>
      </c>
      <c r="RXA22" s="139" t="e">
        <f t="shared" si="200"/>
        <v>#REF!</v>
      </c>
      <c r="RXB22" s="139" t="e">
        <f t="shared" si="200"/>
        <v>#REF!</v>
      </c>
      <c r="RXC22" s="139" t="e">
        <f t="shared" si="200"/>
        <v>#REF!</v>
      </c>
      <c r="RXD22" s="139" t="e">
        <f t="shared" si="200"/>
        <v>#REF!</v>
      </c>
      <c r="RXE22" s="139" t="e">
        <f t="shared" si="200"/>
        <v>#REF!</v>
      </c>
      <c r="RXF22" s="139" t="e">
        <f t="shared" si="200"/>
        <v>#REF!</v>
      </c>
      <c r="RXG22" s="139" t="e">
        <f t="shared" si="200"/>
        <v>#REF!</v>
      </c>
      <c r="RXH22" s="139" t="e">
        <f t="shared" si="200"/>
        <v>#REF!</v>
      </c>
      <c r="RXI22" s="139" t="e">
        <f t="shared" si="200"/>
        <v>#REF!</v>
      </c>
      <c r="RXJ22" s="139" t="e">
        <f t="shared" si="200"/>
        <v>#REF!</v>
      </c>
      <c r="RXK22" s="139" t="e">
        <f t="shared" si="200"/>
        <v>#REF!</v>
      </c>
      <c r="RXL22" s="139" t="e">
        <f t="shared" si="200"/>
        <v>#REF!</v>
      </c>
      <c r="RXM22" s="139" t="e">
        <f t="shared" si="200"/>
        <v>#REF!</v>
      </c>
      <c r="RXN22" s="139" t="e">
        <f t="shared" si="200"/>
        <v>#REF!</v>
      </c>
      <c r="RXO22" s="139" t="e">
        <f t="shared" si="200"/>
        <v>#REF!</v>
      </c>
      <c r="RXP22" s="139" t="e">
        <f t="shared" si="200"/>
        <v>#REF!</v>
      </c>
      <c r="RXQ22" s="139" t="e">
        <f t="shared" si="200"/>
        <v>#REF!</v>
      </c>
      <c r="RXR22" s="139" t="e">
        <f t="shared" si="200"/>
        <v>#REF!</v>
      </c>
      <c r="RXS22" s="139" t="e">
        <f t="shared" si="200"/>
        <v>#REF!</v>
      </c>
      <c r="RXT22" s="139" t="e">
        <f t="shared" si="200"/>
        <v>#REF!</v>
      </c>
      <c r="RXU22" s="139" t="e">
        <f t="shared" si="200"/>
        <v>#REF!</v>
      </c>
      <c r="RXV22" s="139" t="e">
        <f t="shared" si="200"/>
        <v>#REF!</v>
      </c>
      <c r="RXW22" s="139" t="e">
        <f t="shared" si="200"/>
        <v>#REF!</v>
      </c>
      <c r="RXX22" s="139" t="e">
        <f t="shared" si="200"/>
        <v>#REF!</v>
      </c>
      <c r="RXY22" s="139" t="e">
        <f t="shared" si="200"/>
        <v>#REF!</v>
      </c>
      <c r="RXZ22" s="139" t="e">
        <f t="shared" si="200"/>
        <v>#REF!</v>
      </c>
      <c r="RYA22" s="139" t="e">
        <f t="shared" si="200"/>
        <v>#REF!</v>
      </c>
      <c r="RYB22" s="139" t="e">
        <f t="shared" si="200"/>
        <v>#REF!</v>
      </c>
      <c r="RYC22" s="139" t="e">
        <f t="shared" ref="RYC22:SAN22" si="201">RYI22</f>
        <v>#REF!</v>
      </c>
      <c r="RYD22" s="139" t="e">
        <f t="shared" si="201"/>
        <v>#REF!</v>
      </c>
      <c r="RYE22" s="139" t="e">
        <f t="shared" si="201"/>
        <v>#REF!</v>
      </c>
      <c r="RYF22" s="139" t="e">
        <f t="shared" si="201"/>
        <v>#REF!</v>
      </c>
      <c r="RYG22" s="139" t="e">
        <f t="shared" si="201"/>
        <v>#REF!</v>
      </c>
      <c r="RYH22" s="139" t="e">
        <f t="shared" si="201"/>
        <v>#REF!</v>
      </c>
      <c r="RYI22" s="139" t="e">
        <f t="shared" si="201"/>
        <v>#REF!</v>
      </c>
      <c r="RYJ22" s="139" t="e">
        <f t="shared" si="201"/>
        <v>#REF!</v>
      </c>
      <c r="RYK22" s="139" t="e">
        <f t="shared" si="201"/>
        <v>#REF!</v>
      </c>
      <c r="RYL22" s="139" t="e">
        <f t="shared" si="201"/>
        <v>#REF!</v>
      </c>
      <c r="RYM22" s="139" t="e">
        <f t="shared" si="201"/>
        <v>#REF!</v>
      </c>
      <c r="RYN22" s="139" t="e">
        <f t="shared" si="201"/>
        <v>#REF!</v>
      </c>
      <c r="RYO22" s="139" t="e">
        <f t="shared" si="201"/>
        <v>#REF!</v>
      </c>
      <c r="RYP22" s="139" t="e">
        <f t="shared" si="201"/>
        <v>#REF!</v>
      </c>
      <c r="RYQ22" s="139" t="e">
        <f t="shared" si="201"/>
        <v>#REF!</v>
      </c>
      <c r="RYR22" s="139" t="e">
        <f t="shared" si="201"/>
        <v>#REF!</v>
      </c>
      <c r="RYS22" s="139" t="e">
        <f t="shared" si="201"/>
        <v>#REF!</v>
      </c>
      <c r="RYT22" s="139" t="e">
        <f t="shared" si="201"/>
        <v>#REF!</v>
      </c>
      <c r="RYU22" s="139" t="e">
        <f t="shared" si="201"/>
        <v>#REF!</v>
      </c>
      <c r="RYV22" s="139" t="e">
        <f t="shared" si="201"/>
        <v>#REF!</v>
      </c>
      <c r="RYW22" s="139" t="e">
        <f t="shared" si="201"/>
        <v>#REF!</v>
      </c>
      <c r="RYX22" s="139" t="e">
        <f t="shared" si="201"/>
        <v>#REF!</v>
      </c>
      <c r="RYY22" s="139" t="e">
        <f t="shared" si="201"/>
        <v>#REF!</v>
      </c>
      <c r="RYZ22" s="139" t="e">
        <f t="shared" si="201"/>
        <v>#REF!</v>
      </c>
      <c r="RZA22" s="139" t="e">
        <f t="shared" si="201"/>
        <v>#REF!</v>
      </c>
      <c r="RZB22" s="139" t="e">
        <f t="shared" si="201"/>
        <v>#REF!</v>
      </c>
      <c r="RZC22" s="139" t="e">
        <f t="shared" si="201"/>
        <v>#REF!</v>
      </c>
      <c r="RZD22" s="139" t="e">
        <f t="shared" si="201"/>
        <v>#REF!</v>
      </c>
      <c r="RZE22" s="139" t="e">
        <f t="shared" si="201"/>
        <v>#REF!</v>
      </c>
      <c r="RZF22" s="139" t="e">
        <f t="shared" si="201"/>
        <v>#REF!</v>
      </c>
      <c r="RZG22" s="139" t="e">
        <f t="shared" si="201"/>
        <v>#REF!</v>
      </c>
      <c r="RZH22" s="139" t="e">
        <f t="shared" si="201"/>
        <v>#REF!</v>
      </c>
      <c r="RZI22" s="139" t="e">
        <f t="shared" si="201"/>
        <v>#REF!</v>
      </c>
      <c r="RZJ22" s="139" t="e">
        <f t="shared" si="201"/>
        <v>#REF!</v>
      </c>
      <c r="RZK22" s="139" t="e">
        <f t="shared" si="201"/>
        <v>#REF!</v>
      </c>
      <c r="RZL22" s="139" t="e">
        <f t="shared" si="201"/>
        <v>#REF!</v>
      </c>
      <c r="RZM22" s="139" t="e">
        <f t="shared" si="201"/>
        <v>#REF!</v>
      </c>
      <c r="RZN22" s="139" t="e">
        <f t="shared" si="201"/>
        <v>#REF!</v>
      </c>
      <c r="RZO22" s="139" t="e">
        <f t="shared" si="201"/>
        <v>#REF!</v>
      </c>
      <c r="RZP22" s="139" t="e">
        <f t="shared" si="201"/>
        <v>#REF!</v>
      </c>
      <c r="RZQ22" s="139" t="e">
        <f t="shared" si="201"/>
        <v>#REF!</v>
      </c>
      <c r="RZR22" s="139" t="e">
        <f t="shared" si="201"/>
        <v>#REF!</v>
      </c>
      <c r="RZS22" s="139" t="e">
        <f t="shared" si="201"/>
        <v>#REF!</v>
      </c>
      <c r="RZT22" s="139" t="e">
        <f t="shared" si="201"/>
        <v>#REF!</v>
      </c>
      <c r="RZU22" s="139" t="e">
        <f t="shared" si="201"/>
        <v>#REF!</v>
      </c>
      <c r="RZV22" s="139" t="e">
        <f t="shared" si="201"/>
        <v>#REF!</v>
      </c>
      <c r="RZW22" s="139" t="e">
        <f t="shared" si="201"/>
        <v>#REF!</v>
      </c>
      <c r="RZX22" s="139" t="e">
        <f t="shared" si="201"/>
        <v>#REF!</v>
      </c>
      <c r="RZY22" s="139" t="e">
        <f t="shared" si="201"/>
        <v>#REF!</v>
      </c>
      <c r="RZZ22" s="139" t="e">
        <f t="shared" si="201"/>
        <v>#REF!</v>
      </c>
      <c r="SAA22" s="139" t="e">
        <f t="shared" si="201"/>
        <v>#REF!</v>
      </c>
      <c r="SAB22" s="139" t="e">
        <f t="shared" si="201"/>
        <v>#REF!</v>
      </c>
      <c r="SAC22" s="139" t="e">
        <f t="shared" si="201"/>
        <v>#REF!</v>
      </c>
      <c r="SAD22" s="139" t="e">
        <f t="shared" si="201"/>
        <v>#REF!</v>
      </c>
      <c r="SAE22" s="139" t="e">
        <f t="shared" si="201"/>
        <v>#REF!</v>
      </c>
      <c r="SAF22" s="139" t="e">
        <f t="shared" si="201"/>
        <v>#REF!</v>
      </c>
      <c r="SAG22" s="139" t="e">
        <f t="shared" si="201"/>
        <v>#REF!</v>
      </c>
      <c r="SAH22" s="139" t="e">
        <f t="shared" si="201"/>
        <v>#REF!</v>
      </c>
      <c r="SAI22" s="139" t="e">
        <f t="shared" si="201"/>
        <v>#REF!</v>
      </c>
      <c r="SAJ22" s="139" t="e">
        <f t="shared" si="201"/>
        <v>#REF!</v>
      </c>
      <c r="SAK22" s="139" t="e">
        <f t="shared" si="201"/>
        <v>#REF!</v>
      </c>
      <c r="SAL22" s="139" t="e">
        <f t="shared" si="201"/>
        <v>#REF!</v>
      </c>
      <c r="SAM22" s="139" t="e">
        <f t="shared" si="201"/>
        <v>#REF!</v>
      </c>
      <c r="SAN22" s="139" t="e">
        <f t="shared" si="201"/>
        <v>#REF!</v>
      </c>
      <c r="SAO22" s="139" t="e">
        <f t="shared" ref="SAO22:SCZ22" si="202">SAU22</f>
        <v>#REF!</v>
      </c>
      <c r="SAP22" s="139" t="e">
        <f t="shared" si="202"/>
        <v>#REF!</v>
      </c>
      <c r="SAQ22" s="139" t="e">
        <f t="shared" si="202"/>
        <v>#REF!</v>
      </c>
      <c r="SAR22" s="139" t="e">
        <f t="shared" si="202"/>
        <v>#REF!</v>
      </c>
      <c r="SAS22" s="139" t="e">
        <f t="shared" si="202"/>
        <v>#REF!</v>
      </c>
      <c r="SAT22" s="139" t="e">
        <f t="shared" si="202"/>
        <v>#REF!</v>
      </c>
      <c r="SAU22" s="139" t="e">
        <f t="shared" si="202"/>
        <v>#REF!</v>
      </c>
      <c r="SAV22" s="139" t="e">
        <f t="shared" si="202"/>
        <v>#REF!</v>
      </c>
      <c r="SAW22" s="139" t="e">
        <f t="shared" si="202"/>
        <v>#REF!</v>
      </c>
      <c r="SAX22" s="139" t="e">
        <f t="shared" si="202"/>
        <v>#REF!</v>
      </c>
      <c r="SAY22" s="139" t="e">
        <f t="shared" si="202"/>
        <v>#REF!</v>
      </c>
      <c r="SAZ22" s="139" t="e">
        <f t="shared" si="202"/>
        <v>#REF!</v>
      </c>
      <c r="SBA22" s="139" t="e">
        <f t="shared" si="202"/>
        <v>#REF!</v>
      </c>
      <c r="SBB22" s="139" t="e">
        <f t="shared" si="202"/>
        <v>#REF!</v>
      </c>
      <c r="SBC22" s="139" t="e">
        <f t="shared" si="202"/>
        <v>#REF!</v>
      </c>
      <c r="SBD22" s="139" t="e">
        <f t="shared" si="202"/>
        <v>#REF!</v>
      </c>
      <c r="SBE22" s="139" t="e">
        <f t="shared" si="202"/>
        <v>#REF!</v>
      </c>
      <c r="SBF22" s="139" t="e">
        <f t="shared" si="202"/>
        <v>#REF!</v>
      </c>
      <c r="SBG22" s="139" t="e">
        <f t="shared" si="202"/>
        <v>#REF!</v>
      </c>
      <c r="SBH22" s="139" t="e">
        <f t="shared" si="202"/>
        <v>#REF!</v>
      </c>
      <c r="SBI22" s="139" t="e">
        <f t="shared" si="202"/>
        <v>#REF!</v>
      </c>
      <c r="SBJ22" s="139" t="e">
        <f t="shared" si="202"/>
        <v>#REF!</v>
      </c>
      <c r="SBK22" s="139" t="e">
        <f t="shared" si="202"/>
        <v>#REF!</v>
      </c>
      <c r="SBL22" s="139" t="e">
        <f t="shared" si="202"/>
        <v>#REF!</v>
      </c>
      <c r="SBM22" s="139" t="e">
        <f t="shared" si="202"/>
        <v>#REF!</v>
      </c>
      <c r="SBN22" s="139" t="e">
        <f t="shared" si="202"/>
        <v>#REF!</v>
      </c>
      <c r="SBO22" s="139" t="e">
        <f t="shared" si="202"/>
        <v>#REF!</v>
      </c>
      <c r="SBP22" s="139" t="e">
        <f t="shared" si="202"/>
        <v>#REF!</v>
      </c>
      <c r="SBQ22" s="139" t="e">
        <f t="shared" si="202"/>
        <v>#REF!</v>
      </c>
      <c r="SBR22" s="139" t="e">
        <f t="shared" si="202"/>
        <v>#REF!</v>
      </c>
      <c r="SBS22" s="139" t="e">
        <f t="shared" si="202"/>
        <v>#REF!</v>
      </c>
      <c r="SBT22" s="139" t="e">
        <f t="shared" si="202"/>
        <v>#REF!</v>
      </c>
      <c r="SBU22" s="139" t="e">
        <f t="shared" si="202"/>
        <v>#REF!</v>
      </c>
      <c r="SBV22" s="139" t="e">
        <f t="shared" si="202"/>
        <v>#REF!</v>
      </c>
      <c r="SBW22" s="139" t="e">
        <f t="shared" si="202"/>
        <v>#REF!</v>
      </c>
      <c r="SBX22" s="139" t="e">
        <f t="shared" si="202"/>
        <v>#REF!</v>
      </c>
      <c r="SBY22" s="139" t="e">
        <f t="shared" si="202"/>
        <v>#REF!</v>
      </c>
      <c r="SBZ22" s="139" t="e">
        <f t="shared" si="202"/>
        <v>#REF!</v>
      </c>
      <c r="SCA22" s="139" t="e">
        <f t="shared" si="202"/>
        <v>#REF!</v>
      </c>
      <c r="SCB22" s="139" t="e">
        <f t="shared" si="202"/>
        <v>#REF!</v>
      </c>
      <c r="SCC22" s="139" t="e">
        <f t="shared" si="202"/>
        <v>#REF!</v>
      </c>
      <c r="SCD22" s="139" t="e">
        <f t="shared" si="202"/>
        <v>#REF!</v>
      </c>
      <c r="SCE22" s="139" t="e">
        <f t="shared" si="202"/>
        <v>#REF!</v>
      </c>
      <c r="SCF22" s="139" t="e">
        <f t="shared" si="202"/>
        <v>#REF!</v>
      </c>
      <c r="SCG22" s="139" t="e">
        <f t="shared" si="202"/>
        <v>#REF!</v>
      </c>
      <c r="SCH22" s="139" t="e">
        <f t="shared" si="202"/>
        <v>#REF!</v>
      </c>
      <c r="SCI22" s="139" t="e">
        <f t="shared" si="202"/>
        <v>#REF!</v>
      </c>
      <c r="SCJ22" s="139" t="e">
        <f t="shared" si="202"/>
        <v>#REF!</v>
      </c>
      <c r="SCK22" s="139" t="e">
        <f t="shared" si="202"/>
        <v>#REF!</v>
      </c>
      <c r="SCL22" s="139" t="e">
        <f t="shared" si="202"/>
        <v>#REF!</v>
      </c>
      <c r="SCM22" s="139" t="e">
        <f t="shared" si="202"/>
        <v>#REF!</v>
      </c>
      <c r="SCN22" s="139" t="e">
        <f t="shared" si="202"/>
        <v>#REF!</v>
      </c>
      <c r="SCO22" s="139" t="e">
        <f t="shared" si="202"/>
        <v>#REF!</v>
      </c>
      <c r="SCP22" s="139" t="e">
        <f t="shared" si="202"/>
        <v>#REF!</v>
      </c>
      <c r="SCQ22" s="139" t="e">
        <f t="shared" si="202"/>
        <v>#REF!</v>
      </c>
      <c r="SCR22" s="139" t="e">
        <f t="shared" si="202"/>
        <v>#REF!</v>
      </c>
      <c r="SCS22" s="139" t="e">
        <f t="shared" si="202"/>
        <v>#REF!</v>
      </c>
      <c r="SCT22" s="139" t="e">
        <f t="shared" si="202"/>
        <v>#REF!</v>
      </c>
      <c r="SCU22" s="139" t="e">
        <f t="shared" si="202"/>
        <v>#REF!</v>
      </c>
      <c r="SCV22" s="139" t="e">
        <f t="shared" si="202"/>
        <v>#REF!</v>
      </c>
      <c r="SCW22" s="139" t="e">
        <f t="shared" si="202"/>
        <v>#REF!</v>
      </c>
      <c r="SCX22" s="139" t="e">
        <f t="shared" si="202"/>
        <v>#REF!</v>
      </c>
      <c r="SCY22" s="139" t="e">
        <f t="shared" si="202"/>
        <v>#REF!</v>
      </c>
      <c r="SCZ22" s="139" t="e">
        <f t="shared" si="202"/>
        <v>#REF!</v>
      </c>
      <c r="SDA22" s="139" t="e">
        <f t="shared" ref="SDA22:SFL22" si="203">SDG22</f>
        <v>#REF!</v>
      </c>
      <c r="SDB22" s="139" t="e">
        <f t="shared" si="203"/>
        <v>#REF!</v>
      </c>
      <c r="SDC22" s="139" t="e">
        <f t="shared" si="203"/>
        <v>#REF!</v>
      </c>
      <c r="SDD22" s="139" t="e">
        <f t="shared" si="203"/>
        <v>#REF!</v>
      </c>
      <c r="SDE22" s="139" t="e">
        <f t="shared" si="203"/>
        <v>#REF!</v>
      </c>
      <c r="SDF22" s="139" t="e">
        <f t="shared" si="203"/>
        <v>#REF!</v>
      </c>
      <c r="SDG22" s="139" t="e">
        <f t="shared" si="203"/>
        <v>#REF!</v>
      </c>
      <c r="SDH22" s="139" t="e">
        <f t="shared" si="203"/>
        <v>#REF!</v>
      </c>
      <c r="SDI22" s="139" t="e">
        <f t="shared" si="203"/>
        <v>#REF!</v>
      </c>
      <c r="SDJ22" s="139" t="e">
        <f t="shared" si="203"/>
        <v>#REF!</v>
      </c>
      <c r="SDK22" s="139" t="e">
        <f t="shared" si="203"/>
        <v>#REF!</v>
      </c>
      <c r="SDL22" s="139" t="e">
        <f t="shared" si="203"/>
        <v>#REF!</v>
      </c>
      <c r="SDM22" s="139" t="e">
        <f t="shared" si="203"/>
        <v>#REF!</v>
      </c>
      <c r="SDN22" s="139" t="e">
        <f t="shared" si="203"/>
        <v>#REF!</v>
      </c>
      <c r="SDO22" s="139" t="e">
        <f t="shared" si="203"/>
        <v>#REF!</v>
      </c>
      <c r="SDP22" s="139" t="e">
        <f t="shared" si="203"/>
        <v>#REF!</v>
      </c>
      <c r="SDQ22" s="139" t="e">
        <f t="shared" si="203"/>
        <v>#REF!</v>
      </c>
      <c r="SDR22" s="139" t="e">
        <f t="shared" si="203"/>
        <v>#REF!</v>
      </c>
      <c r="SDS22" s="139" t="e">
        <f t="shared" si="203"/>
        <v>#REF!</v>
      </c>
      <c r="SDT22" s="139" t="e">
        <f t="shared" si="203"/>
        <v>#REF!</v>
      </c>
      <c r="SDU22" s="139" t="e">
        <f t="shared" si="203"/>
        <v>#REF!</v>
      </c>
      <c r="SDV22" s="139" t="e">
        <f t="shared" si="203"/>
        <v>#REF!</v>
      </c>
      <c r="SDW22" s="139" t="e">
        <f t="shared" si="203"/>
        <v>#REF!</v>
      </c>
      <c r="SDX22" s="139" t="e">
        <f t="shared" si="203"/>
        <v>#REF!</v>
      </c>
      <c r="SDY22" s="139" t="e">
        <f t="shared" si="203"/>
        <v>#REF!</v>
      </c>
      <c r="SDZ22" s="139" t="e">
        <f t="shared" si="203"/>
        <v>#REF!</v>
      </c>
      <c r="SEA22" s="139" t="e">
        <f t="shared" si="203"/>
        <v>#REF!</v>
      </c>
      <c r="SEB22" s="139" t="e">
        <f t="shared" si="203"/>
        <v>#REF!</v>
      </c>
      <c r="SEC22" s="139" t="e">
        <f t="shared" si="203"/>
        <v>#REF!</v>
      </c>
      <c r="SED22" s="139" t="e">
        <f t="shared" si="203"/>
        <v>#REF!</v>
      </c>
      <c r="SEE22" s="139" t="e">
        <f t="shared" si="203"/>
        <v>#REF!</v>
      </c>
      <c r="SEF22" s="139" t="e">
        <f t="shared" si="203"/>
        <v>#REF!</v>
      </c>
      <c r="SEG22" s="139" t="e">
        <f t="shared" si="203"/>
        <v>#REF!</v>
      </c>
      <c r="SEH22" s="139" t="e">
        <f t="shared" si="203"/>
        <v>#REF!</v>
      </c>
      <c r="SEI22" s="139" t="e">
        <f t="shared" si="203"/>
        <v>#REF!</v>
      </c>
      <c r="SEJ22" s="139" t="e">
        <f t="shared" si="203"/>
        <v>#REF!</v>
      </c>
      <c r="SEK22" s="139" t="e">
        <f t="shared" si="203"/>
        <v>#REF!</v>
      </c>
      <c r="SEL22" s="139" t="e">
        <f t="shared" si="203"/>
        <v>#REF!</v>
      </c>
      <c r="SEM22" s="139" t="e">
        <f t="shared" si="203"/>
        <v>#REF!</v>
      </c>
      <c r="SEN22" s="139" t="e">
        <f t="shared" si="203"/>
        <v>#REF!</v>
      </c>
      <c r="SEO22" s="139" t="e">
        <f t="shared" si="203"/>
        <v>#REF!</v>
      </c>
      <c r="SEP22" s="139" t="e">
        <f t="shared" si="203"/>
        <v>#REF!</v>
      </c>
      <c r="SEQ22" s="139" t="e">
        <f t="shared" si="203"/>
        <v>#REF!</v>
      </c>
      <c r="SER22" s="139" t="e">
        <f t="shared" si="203"/>
        <v>#REF!</v>
      </c>
      <c r="SES22" s="139" t="e">
        <f t="shared" si="203"/>
        <v>#REF!</v>
      </c>
      <c r="SET22" s="139" t="e">
        <f t="shared" si="203"/>
        <v>#REF!</v>
      </c>
      <c r="SEU22" s="139" t="e">
        <f t="shared" si="203"/>
        <v>#REF!</v>
      </c>
      <c r="SEV22" s="139" t="e">
        <f t="shared" si="203"/>
        <v>#REF!</v>
      </c>
      <c r="SEW22" s="139" t="e">
        <f t="shared" si="203"/>
        <v>#REF!</v>
      </c>
      <c r="SEX22" s="139" t="e">
        <f t="shared" si="203"/>
        <v>#REF!</v>
      </c>
      <c r="SEY22" s="139" t="e">
        <f t="shared" si="203"/>
        <v>#REF!</v>
      </c>
      <c r="SEZ22" s="139" t="e">
        <f t="shared" si="203"/>
        <v>#REF!</v>
      </c>
      <c r="SFA22" s="139" t="e">
        <f t="shared" si="203"/>
        <v>#REF!</v>
      </c>
      <c r="SFB22" s="139" t="e">
        <f t="shared" si="203"/>
        <v>#REF!</v>
      </c>
      <c r="SFC22" s="139" t="e">
        <f t="shared" si="203"/>
        <v>#REF!</v>
      </c>
      <c r="SFD22" s="139" t="e">
        <f t="shared" si="203"/>
        <v>#REF!</v>
      </c>
      <c r="SFE22" s="139" t="e">
        <f t="shared" si="203"/>
        <v>#REF!</v>
      </c>
      <c r="SFF22" s="139" t="e">
        <f t="shared" si="203"/>
        <v>#REF!</v>
      </c>
      <c r="SFG22" s="139" t="e">
        <f t="shared" si="203"/>
        <v>#REF!</v>
      </c>
      <c r="SFH22" s="139" t="e">
        <f t="shared" si="203"/>
        <v>#REF!</v>
      </c>
      <c r="SFI22" s="139" t="e">
        <f t="shared" si="203"/>
        <v>#REF!</v>
      </c>
      <c r="SFJ22" s="139" t="e">
        <f t="shared" si="203"/>
        <v>#REF!</v>
      </c>
      <c r="SFK22" s="139" t="e">
        <f t="shared" si="203"/>
        <v>#REF!</v>
      </c>
      <c r="SFL22" s="139" t="e">
        <f t="shared" si="203"/>
        <v>#REF!</v>
      </c>
      <c r="SFM22" s="139" t="e">
        <f t="shared" ref="SFM22:SHX22" si="204">SFS22</f>
        <v>#REF!</v>
      </c>
      <c r="SFN22" s="139" t="e">
        <f t="shared" si="204"/>
        <v>#REF!</v>
      </c>
      <c r="SFO22" s="139" t="e">
        <f t="shared" si="204"/>
        <v>#REF!</v>
      </c>
      <c r="SFP22" s="139" t="e">
        <f t="shared" si="204"/>
        <v>#REF!</v>
      </c>
      <c r="SFQ22" s="139" t="e">
        <f t="shared" si="204"/>
        <v>#REF!</v>
      </c>
      <c r="SFR22" s="139" t="e">
        <f t="shared" si="204"/>
        <v>#REF!</v>
      </c>
      <c r="SFS22" s="139" t="e">
        <f t="shared" si="204"/>
        <v>#REF!</v>
      </c>
      <c r="SFT22" s="139" t="e">
        <f t="shared" si="204"/>
        <v>#REF!</v>
      </c>
      <c r="SFU22" s="139" t="e">
        <f t="shared" si="204"/>
        <v>#REF!</v>
      </c>
      <c r="SFV22" s="139" t="e">
        <f t="shared" si="204"/>
        <v>#REF!</v>
      </c>
      <c r="SFW22" s="139" t="e">
        <f t="shared" si="204"/>
        <v>#REF!</v>
      </c>
      <c r="SFX22" s="139" t="e">
        <f t="shared" si="204"/>
        <v>#REF!</v>
      </c>
      <c r="SFY22" s="139" t="e">
        <f t="shared" si="204"/>
        <v>#REF!</v>
      </c>
      <c r="SFZ22" s="139" t="e">
        <f t="shared" si="204"/>
        <v>#REF!</v>
      </c>
      <c r="SGA22" s="139" t="e">
        <f t="shared" si="204"/>
        <v>#REF!</v>
      </c>
      <c r="SGB22" s="139" t="e">
        <f t="shared" si="204"/>
        <v>#REF!</v>
      </c>
      <c r="SGC22" s="139" t="e">
        <f t="shared" si="204"/>
        <v>#REF!</v>
      </c>
      <c r="SGD22" s="139" t="e">
        <f t="shared" si="204"/>
        <v>#REF!</v>
      </c>
      <c r="SGE22" s="139" t="e">
        <f t="shared" si="204"/>
        <v>#REF!</v>
      </c>
      <c r="SGF22" s="139" t="e">
        <f t="shared" si="204"/>
        <v>#REF!</v>
      </c>
      <c r="SGG22" s="139" t="e">
        <f t="shared" si="204"/>
        <v>#REF!</v>
      </c>
      <c r="SGH22" s="139" t="e">
        <f t="shared" si="204"/>
        <v>#REF!</v>
      </c>
      <c r="SGI22" s="139" t="e">
        <f t="shared" si="204"/>
        <v>#REF!</v>
      </c>
      <c r="SGJ22" s="139" t="e">
        <f t="shared" si="204"/>
        <v>#REF!</v>
      </c>
      <c r="SGK22" s="139" t="e">
        <f t="shared" si="204"/>
        <v>#REF!</v>
      </c>
      <c r="SGL22" s="139" t="e">
        <f t="shared" si="204"/>
        <v>#REF!</v>
      </c>
      <c r="SGM22" s="139" t="e">
        <f t="shared" si="204"/>
        <v>#REF!</v>
      </c>
      <c r="SGN22" s="139" t="e">
        <f t="shared" si="204"/>
        <v>#REF!</v>
      </c>
      <c r="SGO22" s="139" t="e">
        <f t="shared" si="204"/>
        <v>#REF!</v>
      </c>
      <c r="SGP22" s="139" t="e">
        <f t="shared" si="204"/>
        <v>#REF!</v>
      </c>
      <c r="SGQ22" s="139" t="e">
        <f t="shared" si="204"/>
        <v>#REF!</v>
      </c>
      <c r="SGR22" s="139" t="e">
        <f t="shared" si="204"/>
        <v>#REF!</v>
      </c>
      <c r="SGS22" s="139" t="e">
        <f t="shared" si="204"/>
        <v>#REF!</v>
      </c>
      <c r="SGT22" s="139" t="e">
        <f t="shared" si="204"/>
        <v>#REF!</v>
      </c>
      <c r="SGU22" s="139" t="e">
        <f t="shared" si="204"/>
        <v>#REF!</v>
      </c>
      <c r="SGV22" s="139" t="e">
        <f t="shared" si="204"/>
        <v>#REF!</v>
      </c>
      <c r="SGW22" s="139" t="e">
        <f t="shared" si="204"/>
        <v>#REF!</v>
      </c>
      <c r="SGX22" s="139" t="e">
        <f t="shared" si="204"/>
        <v>#REF!</v>
      </c>
      <c r="SGY22" s="139" t="e">
        <f t="shared" si="204"/>
        <v>#REF!</v>
      </c>
      <c r="SGZ22" s="139" t="e">
        <f t="shared" si="204"/>
        <v>#REF!</v>
      </c>
      <c r="SHA22" s="139" t="e">
        <f t="shared" si="204"/>
        <v>#REF!</v>
      </c>
      <c r="SHB22" s="139" t="e">
        <f t="shared" si="204"/>
        <v>#REF!</v>
      </c>
      <c r="SHC22" s="139" t="e">
        <f t="shared" si="204"/>
        <v>#REF!</v>
      </c>
      <c r="SHD22" s="139" t="e">
        <f t="shared" si="204"/>
        <v>#REF!</v>
      </c>
      <c r="SHE22" s="139" t="e">
        <f t="shared" si="204"/>
        <v>#REF!</v>
      </c>
      <c r="SHF22" s="139" t="e">
        <f t="shared" si="204"/>
        <v>#REF!</v>
      </c>
      <c r="SHG22" s="139" t="e">
        <f t="shared" si="204"/>
        <v>#REF!</v>
      </c>
      <c r="SHH22" s="139" t="e">
        <f t="shared" si="204"/>
        <v>#REF!</v>
      </c>
      <c r="SHI22" s="139" t="e">
        <f t="shared" si="204"/>
        <v>#REF!</v>
      </c>
      <c r="SHJ22" s="139" t="e">
        <f t="shared" si="204"/>
        <v>#REF!</v>
      </c>
      <c r="SHK22" s="139" t="e">
        <f t="shared" si="204"/>
        <v>#REF!</v>
      </c>
      <c r="SHL22" s="139" t="e">
        <f t="shared" si="204"/>
        <v>#REF!</v>
      </c>
      <c r="SHM22" s="139" t="e">
        <f t="shared" si="204"/>
        <v>#REF!</v>
      </c>
      <c r="SHN22" s="139" t="e">
        <f t="shared" si="204"/>
        <v>#REF!</v>
      </c>
      <c r="SHO22" s="139" t="e">
        <f t="shared" si="204"/>
        <v>#REF!</v>
      </c>
      <c r="SHP22" s="139" t="e">
        <f t="shared" si="204"/>
        <v>#REF!</v>
      </c>
      <c r="SHQ22" s="139" t="e">
        <f t="shared" si="204"/>
        <v>#REF!</v>
      </c>
      <c r="SHR22" s="139" t="e">
        <f t="shared" si="204"/>
        <v>#REF!</v>
      </c>
      <c r="SHS22" s="139" t="e">
        <f t="shared" si="204"/>
        <v>#REF!</v>
      </c>
      <c r="SHT22" s="139" t="e">
        <f t="shared" si="204"/>
        <v>#REF!</v>
      </c>
      <c r="SHU22" s="139" t="e">
        <f t="shared" si="204"/>
        <v>#REF!</v>
      </c>
      <c r="SHV22" s="139" t="e">
        <f t="shared" si="204"/>
        <v>#REF!</v>
      </c>
      <c r="SHW22" s="139" t="e">
        <f t="shared" si="204"/>
        <v>#REF!</v>
      </c>
      <c r="SHX22" s="139" t="e">
        <f t="shared" si="204"/>
        <v>#REF!</v>
      </c>
      <c r="SHY22" s="139" t="e">
        <f t="shared" ref="SHY22:SKJ22" si="205">SIE22</f>
        <v>#REF!</v>
      </c>
      <c r="SHZ22" s="139" t="e">
        <f t="shared" si="205"/>
        <v>#REF!</v>
      </c>
      <c r="SIA22" s="139" t="e">
        <f t="shared" si="205"/>
        <v>#REF!</v>
      </c>
      <c r="SIB22" s="139" t="e">
        <f t="shared" si="205"/>
        <v>#REF!</v>
      </c>
      <c r="SIC22" s="139" t="e">
        <f t="shared" si="205"/>
        <v>#REF!</v>
      </c>
      <c r="SID22" s="139" t="e">
        <f t="shared" si="205"/>
        <v>#REF!</v>
      </c>
      <c r="SIE22" s="139" t="e">
        <f t="shared" si="205"/>
        <v>#REF!</v>
      </c>
      <c r="SIF22" s="139" t="e">
        <f t="shared" si="205"/>
        <v>#REF!</v>
      </c>
      <c r="SIG22" s="139" t="e">
        <f t="shared" si="205"/>
        <v>#REF!</v>
      </c>
      <c r="SIH22" s="139" t="e">
        <f t="shared" si="205"/>
        <v>#REF!</v>
      </c>
      <c r="SII22" s="139" t="e">
        <f t="shared" si="205"/>
        <v>#REF!</v>
      </c>
      <c r="SIJ22" s="139" t="e">
        <f t="shared" si="205"/>
        <v>#REF!</v>
      </c>
      <c r="SIK22" s="139" t="e">
        <f t="shared" si="205"/>
        <v>#REF!</v>
      </c>
      <c r="SIL22" s="139" t="e">
        <f t="shared" si="205"/>
        <v>#REF!</v>
      </c>
      <c r="SIM22" s="139" t="e">
        <f t="shared" si="205"/>
        <v>#REF!</v>
      </c>
      <c r="SIN22" s="139" t="e">
        <f t="shared" si="205"/>
        <v>#REF!</v>
      </c>
      <c r="SIO22" s="139" t="e">
        <f t="shared" si="205"/>
        <v>#REF!</v>
      </c>
      <c r="SIP22" s="139" t="e">
        <f t="shared" si="205"/>
        <v>#REF!</v>
      </c>
      <c r="SIQ22" s="139" t="e">
        <f t="shared" si="205"/>
        <v>#REF!</v>
      </c>
      <c r="SIR22" s="139" t="e">
        <f t="shared" si="205"/>
        <v>#REF!</v>
      </c>
      <c r="SIS22" s="139" t="e">
        <f t="shared" si="205"/>
        <v>#REF!</v>
      </c>
      <c r="SIT22" s="139" t="e">
        <f t="shared" si="205"/>
        <v>#REF!</v>
      </c>
      <c r="SIU22" s="139" t="e">
        <f t="shared" si="205"/>
        <v>#REF!</v>
      </c>
      <c r="SIV22" s="139" t="e">
        <f t="shared" si="205"/>
        <v>#REF!</v>
      </c>
      <c r="SIW22" s="139" t="e">
        <f t="shared" si="205"/>
        <v>#REF!</v>
      </c>
      <c r="SIX22" s="139" t="e">
        <f t="shared" si="205"/>
        <v>#REF!</v>
      </c>
      <c r="SIY22" s="139" t="e">
        <f t="shared" si="205"/>
        <v>#REF!</v>
      </c>
      <c r="SIZ22" s="139" t="e">
        <f t="shared" si="205"/>
        <v>#REF!</v>
      </c>
      <c r="SJA22" s="139" t="e">
        <f t="shared" si="205"/>
        <v>#REF!</v>
      </c>
      <c r="SJB22" s="139" t="e">
        <f t="shared" si="205"/>
        <v>#REF!</v>
      </c>
      <c r="SJC22" s="139" t="e">
        <f t="shared" si="205"/>
        <v>#REF!</v>
      </c>
      <c r="SJD22" s="139" t="e">
        <f t="shared" si="205"/>
        <v>#REF!</v>
      </c>
      <c r="SJE22" s="139" t="e">
        <f t="shared" si="205"/>
        <v>#REF!</v>
      </c>
      <c r="SJF22" s="139" t="e">
        <f t="shared" si="205"/>
        <v>#REF!</v>
      </c>
      <c r="SJG22" s="139" t="e">
        <f t="shared" si="205"/>
        <v>#REF!</v>
      </c>
      <c r="SJH22" s="139" t="e">
        <f t="shared" si="205"/>
        <v>#REF!</v>
      </c>
      <c r="SJI22" s="139" t="e">
        <f t="shared" si="205"/>
        <v>#REF!</v>
      </c>
      <c r="SJJ22" s="139" t="e">
        <f t="shared" si="205"/>
        <v>#REF!</v>
      </c>
      <c r="SJK22" s="139" t="e">
        <f t="shared" si="205"/>
        <v>#REF!</v>
      </c>
      <c r="SJL22" s="139" t="e">
        <f t="shared" si="205"/>
        <v>#REF!</v>
      </c>
      <c r="SJM22" s="139" t="e">
        <f t="shared" si="205"/>
        <v>#REF!</v>
      </c>
      <c r="SJN22" s="139" t="e">
        <f t="shared" si="205"/>
        <v>#REF!</v>
      </c>
      <c r="SJO22" s="139" t="e">
        <f t="shared" si="205"/>
        <v>#REF!</v>
      </c>
      <c r="SJP22" s="139" t="e">
        <f t="shared" si="205"/>
        <v>#REF!</v>
      </c>
      <c r="SJQ22" s="139" t="e">
        <f t="shared" si="205"/>
        <v>#REF!</v>
      </c>
      <c r="SJR22" s="139" t="e">
        <f t="shared" si="205"/>
        <v>#REF!</v>
      </c>
      <c r="SJS22" s="139" t="e">
        <f t="shared" si="205"/>
        <v>#REF!</v>
      </c>
      <c r="SJT22" s="139" t="e">
        <f t="shared" si="205"/>
        <v>#REF!</v>
      </c>
      <c r="SJU22" s="139" t="e">
        <f t="shared" si="205"/>
        <v>#REF!</v>
      </c>
      <c r="SJV22" s="139" t="e">
        <f t="shared" si="205"/>
        <v>#REF!</v>
      </c>
      <c r="SJW22" s="139" t="e">
        <f t="shared" si="205"/>
        <v>#REF!</v>
      </c>
      <c r="SJX22" s="139" t="e">
        <f t="shared" si="205"/>
        <v>#REF!</v>
      </c>
      <c r="SJY22" s="139" t="e">
        <f t="shared" si="205"/>
        <v>#REF!</v>
      </c>
      <c r="SJZ22" s="139" t="e">
        <f t="shared" si="205"/>
        <v>#REF!</v>
      </c>
      <c r="SKA22" s="139" t="e">
        <f t="shared" si="205"/>
        <v>#REF!</v>
      </c>
      <c r="SKB22" s="139" t="e">
        <f t="shared" si="205"/>
        <v>#REF!</v>
      </c>
      <c r="SKC22" s="139" t="e">
        <f t="shared" si="205"/>
        <v>#REF!</v>
      </c>
      <c r="SKD22" s="139" t="e">
        <f t="shared" si="205"/>
        <v>#REF!</v>
      </c>
      <c r="SKE22" s="139" t="e">
        <f t="shared" si="205"/>
        <v>#REF!</v>
      </c>
      <c r="SKF22" s="139" t="e">
        <f t="shared" si="205"/>
        <v>#REF!</v>
      </c>
      <c r="SKG22" s="139" t="e">
        <f t="shared" si="205"/>
        <v>#REF!</v>
      </c>
      <c r="SKH22" s="139" t="e">
        <f t="shared" si="205"/>
        <v>#REF!</v>
      </c>
      <c r="SKI22" s="139" t="e">
        <f t="shared" si="205"/>
        <v>#REF!</v>
      </c>
      <c r="SKJ22" s="139" t="e">
        <f t="shared" si="205"/>
        <v>#REF!</v>
      </c>
      <c r="SKK22" s="139" t="e">
        <f t="shared" ref="SKK22:SMV22" si="206">SKQ22</f>
        <v>#REF!</v>
      </c>
      <c r="SKL22" s="139" t="e">
        <f t="shared" si="206"/>
        <v>#REF!</v>
      </c>
      <c r="SKM22" s="139" t="e">
        <f t="shared" si="206"/>
        <v>#REF!</v>
      </c>
      <c r="SKN22" s="139" t="e">
        <f t="shared" si="206"/>
        <v>#REF!</v>
      </c>
      <c r="SKO22" s="139" t="e">
        <f t="shared" si="206"/>
        <v>#REF!</v>
      </c>
      <c r="SKP22" s="139" t="e">
        <f t="shared" si="206"/>
        <v>#REF!</v>
      </c>
      <c r="SKQ22" s="139" t="e">
        <f t="shared" si="206"/>
        <v>#REF!</v>
      </c>
      <c r="SKR22" s="139" t="e">
        <f t="shared" si="206"/>
        <v>#REF!</v>
      </c>
      <c r="SKS22" s="139" t="e">
        <f t="shared" si="206"/>
        <v>#REF!</v>
      </c>
      <c r="SKT22" s="139" t="e">
        <f t="shared" si="206"/>
        <v>#REF!</v>
      </c>
      <c r="SKU22" s="139" t="e">
        <f t="shared" si="206"/>
        <v>#REF!</v>
      </c>
      <c r="SKV22" s="139" t="e">
        <f t="shared" si="206"/>
        <v>#REF!</v>
      </c>
      <c r="SKW22" s="139" t="e">
        <f t="shared" si="206"/>
        <v>#REF!</v>
      </c>
      <c r="SKX22" s="139" t="e">
        <f t="shared" si="206"/>
        <v>#REF!</v>
      </c>
      <c r="SKY22" s="139" t="e">
        <f t="shared" si="206"/>
        <v>#REF!</v>
      </c>
      <c r="SKZ22" s="139" t="e">
        <f t="shared" si="206"/>
        <v>#REF!</v>
      </c>
      <c r="SLA22" s="139" t="e">
        <f t="shared" si="206"/>
        <v>#REF!</v>
      </c>
      <c r="SLB22" s="139" t="e">
        <f t="shared" si="206"/>
        <v>#REF!</v>
      </c>
      <c r="SLC22" s="139" t="e">
        <f t="shared" si="206"/>
        <v>#REF!</v>
      </c>
      <c r="SLD22" s="139" t="e">
        <f t="shared" si="206"/>
        <v>#REF!</v>
      </c>
      <c r="SLE22" s="139" t="e">
        <f t="shared" si="206"/>
        <v>#REF!</v>
      </c>
      <c r="SLF22" s="139" t="e">
        <f t="shared" si="206"/>
        <v>#REF!</v>
      </c>
      <c r="SLG22" s="139" t="e">
        <f t="shared" si="206"/>
        <v>#REF!</v>
      </c>
      <c r="SLH22" s="139" t="e">
        <f t="shared" si="206"/>
        <v>#REF!</v>
      </c>
      <c r="SLI22" s="139" t="e">
        <f t="shared" si="206"/>
        <v>#REF!</v>
      </c>
      <c r="SLJ22" s="139" t="e">
        <f t="shared" si="206"/>
        <v>#REF!</v>
      </c>
      <c r="SLK22" s="139" t="e">
        <f t="shared" si="206"/>
        <v>#REF!</v>
      </c>
      <c r="SLL22" s="139" t="e">
        <f t="shared" si="206"/>
        <v>#REF!</v>
      </c>
      <c r="SLM22" s="139" t="e">
        <f t="shared" si="206"/>
        <v>#REF!</v>
      </c>
      <c r="SLN22" s="139" t="e">
        <f t="shared" si="206"/>
        <v>#REF!</v>
      </c>
      <c r="SLO22" s="139" t="e">
        <f t="shared" si="206"/>
        <v>#REF!</v>
      </c>
      <c r="SLP22" s="139" t="e">
        <f t="shared" si="206"/>
        <v>#REF!</v>
      </c>
      <c r="SLQ22" s="139" t="e">
        <f t="shared" si="206"/>
        <v>#REF!</v>
      </c>
      <c r="SLR22" s="139" t="e">
        <f t="shared" si="206"/>
        <v>#REF!</v>
      </c>
      <c r="SLS22" s="139" t="e">
        <f t="shared" si="206"/>
        <v>#REF!</v>
      </c>
      <c r="SLT22" s="139" t="e">
        <f t="shared" si="206"/>
        <v>#REF!</v>
      </c>
      <c r="SLU22" s="139" t="e">
        <f t="shared" si="206"/>
        <v>#REF!</v>
      </c>
      <c r="SLV22" s="139" t="e">
        <f t="shared" si="206"/>
        <v>#REF!</v>
      </c>
      <c r="SLW22" s="139" t="e">
        <f t="shared" si="206"/>
        <v>#REF!</v>
      </c>
      <c r="SLX22" s="139" t="e">
        <f t="shared" si="206"/>
        <v>#REF!</v>
      </c>
      <c r="SLY22" s="139" t="e">
        <f t="shared" si="206"/>
        <v>#REF!</v>
      </c>
      <c r="SLZ22" s="139" t="e">
        <f t="shared" si="206"/>
        <v>#REF!</v>
      </c>
      <c r="SMA22" s="139" t="e">
        <f t="shared" si="206"/>
        <v>#REF!</v>
      </c>
      <c r="SMB22" s="139" t="e">
        <f t="shared" si="206"/>
        <v>#REF!</v>
      </c>
      <c r="SMC22" s="139" t="e">
        <f t="shared" si="206"/>
        <v>#REF!</v>
      </c>
      <c r="SMD22" s="139" t="e">
        <f t="shared" si="206"/>
        <v>#REF!</v>
      </c>
      <c r="SME22" s="139" t="e">
        <f t="shared" si="206"/>
        <v>#REF!</v>
      </c>
      <c r="SMF22" s="139" t="e">
        <f t="shared" si="206"/>
        <v>#REF!</v>
      </c>
      <c r="SMG22" s="139" t="e">
        <f t="shared" si="206"/>
        <v>#REF!</v>
      </c>
      <c r="SMH22" s="139" t="e">
        <f t="shared" si="206"/>
        <v>#REF!</v>
      </c>
      <c r="SMI22" s="139" t="e">
        <f t="shared" si="206"/>
        <v>#REF!</v>
      </c>
      <c r="SMJ22" s="139" t="e">
        <f t="shared" si="206"/>
        <v>#REF!</v>
      </c>
      <c r="SMK22" s="139" t="e">
        <f t="shared" si="206"/>
        <v>#REF!</v>
      </c>
      <c r="SML22" s="139" t="e">
        <f t="shared" si="206"/>
        <v>#REF!</v>
      </c>
      <c r="SMM22" s="139" t="e">
        <f t="shared" si="206"/>
        <v>#REF!</v>
      </c>
      <c r="SMN22" s="139" t="e">
        <f t="shared" si="206"/>
        <v>#REF!</v>
      </c>
      <c r="SMO22" s="139" t="e">
        <f t="shared" si="206"/>
        <v>#REF!</v>
      </c>
      <c r="SMP22" s="139" t="e">
        <f t="shared" si="206"/>
        <v>#REF!</v>
      </c>
      <c r="SMQ22" s="139" t="e">
        <f t="shared" si="206"/>
        <v>#REF!</v>
      </c>
      <c r="SMR22" s="139" t="e">
        <f t="shared" si="206"/>
        <v>#REF!</v>
      </c>
      <c r="SMS22" s="139" t="e">
        <f t="shared" si="206"/>
        <v>#REF!</v>
      </c>
      <c r="SMT22" s="139" t="e">
        <f t="shared" si="206"/>
        <v>#REF!</v>
      </c>
      <c r="SMU22" s="139" t="e">
        <f t="shared" si="206"/>
        <v>#REF!</v>
      </c>
      <c r="SMV22" s="139" t="e">
        <f t="shared" si="206"/>
        <v>#REF!</v>
      </c>
      <c r="SMW22" s="139" t="e">
        <f t="shared" ref="SMW22:SPH22" si="207">SNC22</f>
        <v>#REF!</v>
      </c>
      <c r="SMX22" s="139" t="e">
        <f t="shared" si="207"/>
        <v>#REF!</v>
      </c>
      <c r="SMY22" s="139" t="e">
        <f t="shared" si="207"/>
        <v>#REF!</v>
      </c>
      <c r="SMZ22" s="139" t="e">
        <f t="shared" si="207"/>
        <v>#REF!</v>
      </c>
      <c r="SNA22" s="139" t="e">
        <f t="shared" si="207"/>
        <v>#REF!</v>
      </c>
      <c r="SNB22" s="139" t="e">
        <f t="shared" si="207"/>
        <v>#REF!</v>
      </c>
      <c r="SNC22" s="139" t="e">
        <f t="shared" si="207"/>
        <v>#REF!</v>
      </c>
      <c r="SND22" s="139" t="e">
        <f t="shared" si="207"/>
        <v>#REF!</v>
      </c>
      <c r="SNE22" s="139" t="e">
        <f t="shared" si="207"/>
        <v>#REF!</v>
      </c>
      <c r="SNF22" s="139" t="e">
        <f t="shared" si="207"/>
        <v>#REF!</v>
      </c>
      <c r="SNG22" s="139" t="e">
        <f t="shared" si="207"/>
        <v>#REF!</v>
      </c>
      <c r="SNH22" s="139" t="e">
        <f t="shared" si="207"/>
        <v>#REF!</v>
      </c>
      <c r="SNI22" s="139" t="e">
        <f t="shared" si="207"/>
        <v>#REF!</v>
      </c>
      <c r="SNJ22" s="139" t="e">
        <f t="shared" si="207"/>
        <v>#REF!</v>
      </c>
      <c r="SNK22" s="139" t="e">
        <f t="shared" si="207"/>
        <v>#REF!</v>
      </c>
      <c r="SNL22" s="139" t="e">
        <f t="shared" si="207"/>
        <v>#REF!</v>
      </c>
      <c r="SNM22" s="139" t="e">
        <f t="shared" si="207"/>
        <v>#REF!</v>
      </c>
      <c r="SNN22" s="139" t="e">
        <f t="shared" si="207"/>
        <v>#REF!</v>
      </c>
      <c r="SNO22" s="139" t="e">
        <f t="shared" si="207"/>
        <v>#REF!</v>
      </c>
      <c r="SNP22" s="139" t="e">
        <f t="shared" si="207"/>
        <v>#REF!</v>
      </c>
      <c r="SNQ22" s="139" t="e">
        <f t="shared" si="207"/>
        <v>#REF!</v>
      </c>
      <c r="SNR22" s="139" t="e">
        <f t="shared" si="207"/>
        <v>#REF!</v>
      </c>
      <c r="SNS22" s="139" t="e">
        <f t="shared" si="207"/>
        <v>#REF!</v>
      </c>
      <c r="SNT22" s="139" t="e">
        <f t="shared" si="207"/>
        <v>#REF!</v>
      </c>
      <c r="SNU22" s="139" t="e">
        <f t="shared" si="207"/>
        <v>#REF!</v>
      </c>
      <c r="SNV22" s="139" t="e">
        <f t="shared" si="207"/>
        <v>#REF!</v>
      </c>
      <c r="SNW22" s="139" t="e">
        <f t="shared" si="207"/>
        <v>#REF!</v>
      </c>
      <c r="SNX22" s="139" t="e">
        <f t="shared" si="207"/>
        <v>#REF!</v>
      </c>
      <c r="SNY22" s="139" t="e">
        <f t="shared" si="207"/>
        <v>#REF!</v>
      </c>
      <c r="SNZ22" s="139" t="e">
        <f t="shared" si="207"/>
        <v>#REF!</v>
      </c>
      <c r="SOA22" s="139" t="e">
        <f t="shared" si="207"/>
        <v>#REF!</v>
      </c>
      <c r="SOB22" s="139" t="e">
        <f t="shared" si="207"/>
        <v>#REF!</v>
      </c>
      <c r="SOC22" s="139" t="e">
        <f t="shared" si="207"/>
        <v>#REF!</v>
      </c>
      <c r="SOD22" s="139" t="e">
        <f t="shared" si="207"/>
        <v>#REF!</v>
      </c>
      <c r="SOE22" s="139" t="e">
        <f t="shared" si="207"/>
        <v>#REF!</v>
      </c>
      <c r="SOF22" s="139" t="e">
        <f t="shared" si="207"/>
        <v>#REF!</v>
      </c>
      <c r="SOG22" s="139" t="e">
        <f t="shared" si="207"/>
        <v>#REF!</v>
      </c>
      <c r="SOH22" s="139" t="e">
        <f t="shared" si="207"/>
        <v>#REF!</v>
      </c>
      <c r="SOI22" s="139" t="e">
        <f t="shared" si="207"/>
        <v>#REF!</v>
      </c>
      <c r="SOJ22" s="139" t="e">
        <f t="shared" si="207"/>
        <v>#REF!</v>
      </c>
      <c r="SOK22" s="139" t="e">
        <f t="shared" si="207"/>
        <v>#REF!</v>
      </c>
      <c r="SOL22" s="139" t="e">
        <f t="shared" si="207"/>
        <v>#REF!</v>
      </c>
      <c r="SOM22" s="139" t="e">
        <f t="shared" si="207"/>
        <v>#REF!</v>
      </c>
      <c r="SON22" s="139" t="e">
        <f t="shared" si="207"/>
        <v>#REF!</v>
      </c>
      <c r="SOO22" s="139" t="e">
        <f t="shared" si="207"/>
        <v>#REF!</v>
      </c>
      <c r="SOP22" s="139" t="e">
        <f t="shared" si="207"/>
        <v>#REF!</v>
      </c>
      <c r="SOQ22" s="139" t="e">
        <f t="shared" si="207"/>
        <v>#REF!</v>
      </c>
      <c r="SOR22" s="139" t="e">
        <f t="shared" si="207"/>
        <v>#REF!</v>
      </c>
      <c r="SOS22" s="139" t="e">
        <f t="shared" si="207"/>
        <v>#REF!</v>
      </c>
      <c r="SOT22" s="139" t="e">
        <f t="shared" si="207"/>
        <v>#REF!</v>
      </c>
      <c r="SOU22" s="139" t="e">
        <f t="shared" si="207"/>
        <v>#REF!</v>
      </c>
      <c r="SOV22" s="139" t="e">
        <f t="shared" si="207"/>
        <v>#REF!</v>
      </c>
      <c r="SOW22" s="139" t="e">
        <f t="shared" si="207"/>
        <v>#REF!</v>
      </c>
      <c r="SOX22" s="139" t="e">
        <f t="shared" si="207"/>
        <v>#REF!</v>
      </c>
      <c r="SOY22" s="139" t="e">
        <f t="shared" si="207"/>
        <v>#REF!</v>
      </c>
      <c r="SOZ22" s="139" t="e">
        <f t="shared" si="207"/>
        <v>#REF!</v>
      </c>
      <c r="SPA22" s="139" t="e">
        <f t="shared" si="207"/>
        <v>#REF!</v>
      </c>
      <c r="SPB22" s="139" t="e">
        <f t="shared" si="207"/>
        <v>#REF!</v>
      </c>
      <c r="SPC22" s="139" t="e">
        <f t="shared" si="207"/>
        <v>#REF!</v>
      </c>
      <c r="SPD22" s="139" t="e">
        <f t="shared" si="207"/>
        <v>#REF!</v>
      </c>
      <c r="SPE22" s="139" t="e">
        <f t="shared" si="207"/>
        <v>#REF!</v>
      </c>
      <c r="SPF22" s="139" t="e">
        <f t="shared" si="207"/>
        <v>#REF!</v>
      </c>
      <c r="SPG22" s="139" t="e">
        <f t="shared" si="207"/>
        <v>#REF!</v>
      </c>
      <c r="SPH22" s="139" t="e">
        <f t="shared" si="207"/>
        <v>#REF!</v>
      </c>
      <c r="SPI22" s="139" t="e">
        <f t="shared" ref="SPI22:SRT22" si="208">SPO22</f>
        <v>#REF!</v>
      </c>
      <c r="SPJ22" s="139" t="e">
        <f t="shared" si="208"/>
        <v>#REF!</v>
      </c>
      <c r="SPK22" s="139" t="e">
        <f t="shared" si="208"/>
        <v>#REF!</v>
      </c>
      <c r="SPL22" s="139" t="e">
        <f t="shared" si="208"/>
        <v>#REF!</v>
      </c>
      <c r="SPM22" s="139" t="e">
        <f t="shared" si="208"/>
        <v>#REF!</v>
      </c>
      <c r="SPN22" s="139" t="e">
        <f t="shared" si="208"/>
        <v>#REF!</v>
      </c>
      <c r="SPO22" s="139" t="e">
        <f t="shared" si="208"/>
        <v>#REF!</v>
      </c>
      <c r="SPP22" s="139" t="e">
        <f t="shared" si="208"/>
        <v>#REF!</v>
      </c>
      <c r="SPQ22" s="139" t="e">
        <f t="shared" si="208"/>
        <v>#REF!</v>
      </c>
      <c r="SPR22" s="139" t="e">
        <f t="shared" si="208"/>
        <v>#REF!</v>
      </c>
      <c r="SPS22" s="139" t="e">
        <f t="shared" si="208"/>
        <v>#REF!</v>
      </c>
      <c r="SPT22" s="139" t="e">
        <f t="shared" si="208"/>
        <v>#REF!</v>
      </c>
      <c r="SPU22" s="139" t="e">
        <f t="shared" si="208"/>
        <v>#REF!</v>
      </c>
      <c r="SPV22" s="139" t="e">
        <f t="shared" si="208"/>
        <v>#REF!</v>
      </c>
      <c r="SPW22" s="139" t="e">
        <f t="shared" si="208"/>
        <v>#REF!</v>
      </c>
      <c r="SPX22" s="139" t="e">
        <f t="shared" si="208"/>
        <v>#REF!</v>
      </c>
      <c r="SPY22" s="139" t="e">
        <f t="shared" si="208"/>
        <v>#REF!</v>
      </c>
      <c r="SPZ22" s="139" t="e">
        <f t="shared" si="208"/>
        <v>#REF!</v>
      </c>
      <c r="SQA22" s="139" t="e">
        <f t="shared" si="208"/>
        <v>#REF!</v>
      </c>
      <c r="SQB22" s="139" t="e">
        <f t="shared" si="208"/>
        <v>#REF!</v>
      </c>
      <c r="SQC22" s="139" t="e">
        <f t="shared" si="208"/>
        <v>#REF!</v>
      </c>
      <c r="SQD22" s="139" t="e">
        <f t="shared" si="208"/>
        <v>#REF!</v>
      </c>
      <c r="SQE22" s="139" t="e">
        <f t="shared" si="208"/>
        <v>#REF!</v>
      </c>
      <c r="SQF22" s="139" t="e">
        <f t="shared" si="208"/>
        <v>#REF!</v>
      </c>
      <c r="SQG22" s="139" t="e">
        <f t="shared" si="208"/>
        <v>#REF!</v>
      </c>
      <c r="SQH22" s="139" t="e">
        <f t="shared" si="208"/>
        <v>#REF!</v>
      </c>
      <c r="SQI22" s="139" t="e">
        <f t="shared" si="208"/>
        <v>#REF!</v>
      </c>
      <c r="SQJ22" s="139" t="e">
        <f t="shared" si="208"/>
        <v>#REF!</v>
      </c>
      <c r="SQK22" s="139" t="e">
        <f t="shared" si="208"/>
        <v>#REF!</v>
      </c>
      <c r="SQL22" s="139" t="e">
        <f t="shared" si="208"/>
        <v>#REF!</v>
      </c>
      <c r="SQM22" s="139" t="e">
        <f t="shared" si="208"/>
        <v>#REF!</v>
      </c>
      <c r="SQN22" s="139" t="e">
        <f t="shared" si="208"/>
        <v>#REF!</v>
      </c>
      <c r="SQO22" s="139" t="e">
        <f t="shared" si="208"/>
        <v>#REF!</v>
      </c>
      <c r="SQP22" s="139" t="e">
        <f t="shared" si="208"/>
        <v>#REF!</v>
      </c>
      <c r="SQQ22" s="139" t="e">
        <f t="shared" si="208"/>
        <v>#REF!</v>
      </c>
      <c r="SQR22" s="139" t="e">
        <f t="shared" si="208"/>
        <v>#REF!</v>
      </c>
      <c r="SQS22" s="139" t="e">
        <f t="shared" si="208"/>
        <v>#REF!</v>
      </c>
      <c r="SQT22" s="139" t="e">
        <f t="shared" si="208"/>
        <v>#REF!</v>
      </c>
      <c r="SQU22" s="139" t="e">
        <f t="shared" si="208"/>
        <v>#REF!</v>
      </c>
      <c r="SQV22" s="139" t="e">
        <f t="shared" si="208"/>
        <v>#REF!</v>
      </c>
      <c r="SQW22" s="139" t="e">
        <f t="shared" si="208"/>
        <v>#REF!</v>
      </c>
      <c r="SQX22" s="139" t="e">
        <f t="shared" si="208"/>
        <v>#REF!</v>
      </c>
      <c r="SQY22" s="139" t="e">
        <f t="shared" si="208"/>
        <v>#REF!</v>
      </c>
      <c r="SQZ22" s="139" t="e">
        <f t="shared" si="208"/>
        <v>#REF!</v>
      </c>
      <c r="SRA22" s="139" t="e">
        <f t="shared" si="208"/>
        <v>#REF!</v>
      </c>
      <c r="SRB22" s="139" t="e">
        <f t="shared" si="208"/>
        <v>#REF!</v>
      </c>
      <c r="SRC22" s="139" t="e">
        <f t="shared" si="208"/>
        <v>#REF!</v>
      </c>
      <c r="SRD22" s="139" t="e">
        <f t="shared" si="208"/>
        <v>#REF!</v>
      </c>
      <c r="SRE22" s="139" t="e">
        <f t="shared" si="208"/>
        <v>#REF!</v>
      </c>
      <c r="SRF22" s="139" t="e">
        <f t="shared" si="208"/>
        <v>#REF!</v>
      </c>
      <c r="SRG22" s="139" t="e">
        <f t="shared" si="208"/>
        <v>#REF!</v>
      </c>
      <c r="SRH22" s="139" t="e">
        <f t="shared" si="208"/>
        <v>#REF!</v>
      </c>
      <c r="SRI22" s="139" t="e">
        <f t="shared" si="208"/>
        <v>#REF!</v>
      </c>
      <c r="SRJ22" s="139" t="e">
        <f t="shared" si="208"/>
        <v>#REF!</v>
      </c>
      <c r="SRK22" s="139" t="e">
        <f t="shared" si="208"/>
        <v>#REF!</v>
      </c>
      <c r="SRL22" s="139" t="e">
        <f t="shared" si="208"/>
        <v>#REF!</v>
      </c>
      <c r="SRM22" s="139" t="e">
        <f t="shared" si="208"/>
        <v>#REF!</v>
      </c>
      <c r="SRN22" s="139" t="e">
        <f t="shared" si="208"/>
        <v>#REF!</v>
      </c>
      <c r="SRO22" s="139" t="e">
        <f t="shared" si="208"/>
        <v>#REF!</v>
      </c>
      <c r="SRP22" s="139" t="e">
        <f t="shared" si="208"/>
        <v>#REF!</v>
      </c>
      <c r="SRQ22" s="139" t="e">
        <f t="shared" si="208"/>
        <v>#REF!</v>
      </c>
      <c r="SRR22" s="139" t="e">
        <f t="shared" si="208"/>
        <v>#REF!</v>
      </c>
      <c r="SRS22" s="139" t="e">
        <f t="shared" si="208"/>
        <v>#REF!</v>
      </c>
      <c r="SRT22" s="139" t="e">
        <f t="shared" si="208"/>
        <v>#REF!</v>
      </c>
      <c r="SRU22" s="139" t="e">
        <f t="shared" ref="SRU22:SUF22" si="209">SSA22</f>
        <v>#REF!</v>
      </c>
      <c r="SRV22" s="139" t="e">
        <f t="shared" si="209"/>
        <v>#REF!</v>
      </c>
      <c r="SRW22" s="139" t="e">
        <f t="shared" si="209"/>
        <v>#REF!</v>
      </c>
      <c r="SRX22" s="139" t="e">
        <f t="shared" si="209"/>
        <v>#REF!</v>
      </c>
      <c r="SRY22" s="139" t="e">
        <f t="shared" si="209"/>
        <v>#REF!</v>
      </c>
      <c r="SRZ22" s="139" t="e">
        <f t="shared" si="209"/>
        <v>#REF!</v>
      </c>
      <c r="SSA22" s="139" t="e">
        <f t="shared" si="209"/>
        <v>#REF!</v>
      </c>
      <c r="SSB22" s="139" t="e">
        <f t="shared" si="209"/>
        <v>#REF!</v>
      </c>
      <c r="SSC22" s="139" t="e">
        <f t="shared" si="209"/>
        <v>#REF!</v>
      </c>
      <c r="SSD22" s="139" t="e">
        <f t="shared" si="209"/>
        <v>#REF!</v>
      </c>
      <c r="SSE22" s="139" t="e">
        <f t="shared" si="209"/>
        <v>#REF!</v>
      </c>
      <c r="SSF22" s="139" t="e">
        <f t="shared" si="209"/>
        <v>#REF!</v>
      </c>
      <c r="SSG22" s="139" t="e">
        <f t="shared" si="209"/>
        <v>#REF!</v>
      </c>
      <c r="SSH22" s="139" t="e">
        <f t="shared" si="209"/>
        <v>#REF!</v>
      </c>
      <c r="SSI22" s="139" t="e">
        <f t="shared" si="209"/>
        <v>#REF!</v>
      </c>
      <c r="SSJ22" s="139" t="e">
        <f t="shared" si="209"/>
        <v>#REF!</v>
      </c>
      <c r="SSK22" s="139" t="e">
        <f t="shared" si="209"/>
        <v>#REF!</v>
      </c>
      <c r="SSL22" s="139" t="e">
        <f t="shared" si="209"/>
        <v>#REF!</v>
      </c>
      <c r="SSM22" s="139" t="e">
        <f t="shared" si="209"/>
        <v>#REF!</v>
      </c>
      <c r="SSN22" s="139" t="e">
        <f t="shared" si="209"/>
        <v>#REF!</v>
      </c>
      <c r="SSO22" s="139" t="e">
        <f t="shared" si="209"/>
        <v>#REF!</v>
      </c>
      <c r="SSP22" s="139" t="e">
        <f t="shared" si="209"/>
        <v>#REF!</v>
      </c>
      <c r="SSQ22" s="139" t="e">
        <f t="shared" si="209"/>
        <v>#REF!</v>
      </c>
      <c r="SSR22" s="139" t="e">
        <f t="shared" si="209"/>
        <v>#REF!</v>
      </c>
      <c r="SSS22" s="139" t="e">
        <f t="shared" si="209"/>
        <v>#REF!</v>
      </c>
      <c r="SST22" s="139" t="e">
        <f t="shared" si="209"/>
        <v>#REF!</v>
      </c>
      <c r="SSU22" s="139" t="e">
        <f t="shared" si="209"/>
        <v>#REF!</v>
      </c>
      <c r="SSV22" s="139" t="e">
        <f t="shared" si="209"/>
        <v>#REF!</v>
      </c>
      <c r="SSW22" s="139" t="e">
        <f t="shared" si="209"/>
        <v>#REF!</v>
      </c>
      <c r="SSX22" s="139" t="e">
        <f t="shared" si="209"/>
        <v>#REF!</v>
      </c>
      <c r="SSY22" s="139" t="e">
        <f t="shared" si="209"/>
        <v>#REF!</v>
      </c>
      <c r="SSZ22" s="139" t="e">
        <f t="shared" si="209"/>
        <v>#REF!</v>
      </c>
      <c r="STA22" s="139" t="e">
        <f t="shared" si="209"/>
        <v>#REF!</v>
      </c>
      <c r="STB22" s="139" t="e">
        <f t="shared" si="209"/>
        <v>#REF!</v>
      </c>
      <c r="STC22" s="139" t="e">
        <f t="shared" si="209"/>
        <v>#REF!</v>
      </c>
      <c r="STD22" s="139" t="e">
        <f t="shared" si="209"/>
        <v>#REF!</v>
      </c>
      <c r="STE22" s="139" t="e">
        <f t="shared" si="209"/>
        <v>#REF!</v>
      </c>
      <c r="STF22" s="139" t="e">
        <f t="shared" si="209"/>
        <v>#REF!</v>
      </c>
      <c r="STG22" s="139" t="e">
        <f t="shared" si="209"/>
        <v>#REF!</v>
      </c>
      <c r="STH22" s="139" t="e">
        <f t="shared" si="209"/>
        <v>#REF!</v>
      </c>
      <c r="STI22" s="139" t="e">
        <f t="shared" si="209"/>
        <v>#REF!</v>
      </c>
      <c r="STJ22" s="139" t="e">
        <f t="shared" si="209"/>
        <v>#REF!</v>
      </c>
      <c r="STK22" s="139" t="e">
        <f t="shared" si="209"/>
        <v>#REF!</v>
      </c>
      <c r="STL22" s="139" t="e">
        <f t="shared" si="209"/>
        <v>#REF!</v>
      </c>
      <c r="STM22" s="139" t="e">
        <f t="shared" si="209"/>
        <v>#REF!</v>
      </c>
      <c r="STN22" s="139" t="e">
        <f t="shared" si="209"/>
        <v>#REF!</v>
      </c>
      <c r="STO22" s="139" t="e">
        <f t="shared" si="209"/>
        <v>#REF!</v>
      </c>
      <c r="STP22" s="139" t="e">
        <f t="shared" si="209"/>
        <v>#REF!</v>
      </c>
      <c r="STQ22" s="139" t="e">
        <f t="shared" si="209"/>
        <v>#REF!</v>
      </c>
      <c r="STR22" s="139" t="e">
        <f t="shared" si="209"/>
        <v>#REF!</v>
      </c>
      <c r="STS22" s="139" t="e">
        <f t="shared" si="209"/>
        <v>#REF!</v>
      </c>
      <c r="STT22" s="139" t="e">
        <f t="shared" si="209"/>
        <v>#REF!</v>
      </c>
      <c r="STU22" s="139" t="e">
        <f t="shared" si="209"/>
        <v>#REF!</v>
      </c>
      <c r="STV22" s="139" t="e">
        <f t="shared" si="209"/>
        <v>#REF!</v>
      </c>
      <c r="STW22" s="139" t="e">
        <f t="shared" si="209"/>
        <v>#REF!</v>
      </c>
      <c r="STX22" s="139" t="e">
        <f t="shared" si="209"/>
        <v>#REF!</v>
      </c>
      <c r="STY22" s="139" t="e">
        <f t="shared" si="209"/>
        <v>#REF!</v>
      </c>
      <c r="STZ22" s="139" t="e">
        <f t="shared" si="209"/>
        <v>#REF!</v>
      </c>
      <c r="SUA22" s="139" t="e">
        <f t="shared" si="209"/>
        <v>#REF!</v>
      </c>
      <c r="SUB22" s="139" t="e">
        <f t="shared" si="209"/>
        <v>#REF!</v>
      </c>
      <c r="SUC22" s="139" t="e">
        <f t="shared" si="209"/>
        <v>#REF!</v>
      </c>
      <c r="SUD22" s="139" t="e">
        <f t="shared" si="209"/>
        <v>#REF!</v>
      </c>
      <c r="SUE22" s="139" t="e">
        <f t="shared" si="209"/>
        <v>#REF!</v>
      </c>
      <c r="SUF22" s="139" t="e">
        <f t="shared" si="209"/>
        <v>#REF!</v>
      </c>
      <c r="SUG22" s="139" t="e">
        <f t="shared" ref="SUG22:SWR22" si="210">SUM22</f>
        <v>#REF!</v>
      </c>
      <c r="SUH22" s="139" t="e">
        <f t="shared" si="210"/>
        <v>#REF!</v>
      </c>
      <c r="SUI22" s="139" t="e">
        <f t="shared" si="210"/>
        <v>#REF!</v>
      </c>
      <c r="SUJ22" s="139" t="e">
        <f t="shared" si="210"/>
        <v>#REF!</v>
      </c>
      <c r="SUK22" s="139" t="e">
        <f t="shared" si="210"/>
        <v>#REF!</v>
      </c>
      <c r="SUL22" s="139" t="e">
        <f t="shared" si="210"/>
        <v>#REF!</v>
      </c>
      <c r="SUM22" s="139" t="e">
        <f t="shared" si="210"/>
        <v>#REF!</v>
      </c>
      <c r="SUN22" s="139" t="e">
        <f t="shared" si="210"/>
        <v>#REF!</v>
      </c>
      <c r="SUO22" s="139" t="e">
        <f t="shared" si="210"/>
        <v>#REF!</v>
      </c>
      <c r="SUP22" s="139" t="e">
        <f t="shared" si="210"/>
        <v>#REF!</v>
      </c>
      <c r="SUQ22" s="139" t="e">
        <f t="shared" si="210"/>
        <v>#REF!</v>
      </c>
      <c r="SUR22" s="139" t="e">
        <f t="shared" si="210"/>
        <v>#REF!</v>
      </c>
      <c r="SUS22" s="139" t="e">
        <f t="shared" si="210"/>
        <v>#REF!</v>
      </c>
      <c r="SUT22" s="139" t="e">
        <f t="shared" si="210"/>
        <v>#REF!</v>
      </c>
      <c r="SUU22" s="139" t="e">
        <f t="shared" si="210"/>
        <v>#REF!</v>
      </c>
      <c r="SUV22" s="139" t="e">
        <f t="shared" si="210"/>
        <v>#REF!</v>
      </c>
      <c r="SUW22" s="139" t="e">
        <f t="shared" si="210"/>
        <v>#REF!</v>
      </c>
      <c r="SUX22" s="139" t="e">
        <f t="shared" si="210"/>
        <v>#REF!</v>
      </c>
      <c r="SUY22" s="139" t="e">
        <f t="shared" si="210"/>
        <v>#REF!</v>
      </c>
      <c r="SUZ22" s="139" t="e">
        <f t="shared" si="210"/>
        <v>#REF!</v>
      </c>
      <c r="SVA22" s="139" t="e">
        <f t="shared" si="210"/>
        <v>#REF!</v>
      </c>
      <c r="SVB22" s="139" t="e">
        <f t="shared" si="210"/>
        <v>#REF!</v>
      </c>
      <c r="SVC22" s="139" t="e">
        <f t="shared" si="210"/>
        <v>#REF!</v>
      </c>
      <c r="SVD22" s="139" t="e">
        <f t="shared" si="210"/>
        <v>#REF!</v>
      </c>
      <c r="SVE22" s="139" t="e">
        <f t="shared" si="210"/>
        <v>#REF!</v>
      </c>
      <c r="SVF22" s="139" t="e">
        <f t="shared" si="210"/>
        <v>#REF!</v>
      </c>
      <c r="SVG22" s="139" t="e">
        <f t="shared" si="210"/>
        <v>#REF!</v>
      </c>
      <c r="SVH22" s="139" t="e">
        <f t="shared" si="210"/>
        <v>#REF!</v>
      </c>
      <c r="SVI22" s="139" t="e">
        <f t="shared" si="210"/>
        <v>#REF!</v>
      </c>
      <c r="SVJ22" s="139" t="e">
        <f t="shared" si="210"/>
        <v>#REF!</v>
      </c>
      <c r="SVK22" s="139" t="e">
        <f t="shared" si="210"/>
        <v>#REF!</v>
      </c>
      <c r="SVL22" s="139" t="e">
        <f t="shared" si="210"/>
        <v>#REF!</v>
      </c>
      <c r="SVM22" s="139" t="e">
        <f t="shared" si="210"/>
        <v>#REF!</v>
      </c>
      <c r="SVN22" s="139" t="e">
        <f t="shared" si="210"/>
        <v>#REF!</v>
      </c>
      <c r="SVO22" s="139" t="e">
        <f t="shared" si="210"/>
        <v>#REF!</v>
      </c>
      <c r="SVP22" s="139" t="e">
        <f t="shared" si="210"/>
        <v>#REF!</v>
      </c>
      <c r="SVQ22" s="139" t="e">
        <f t="shared" si="210"/>
        <v>#REF!</v>
      </c>
      <c r="SVR22" s="139" t="e">
        <f t="shared" si="210"/>
        <v>#REF!</v>
      </c>
      <c r="SVS22" s="139" t="e">
        <f t="shared" si="210"/>
        <v>#REF!</v>
      </c>
      <c r="SVT22" s="139" t="e">
        <f t="shared" si="210"/>
        <v>#REF!</v>
      </c>
      <c r="SVU22" s="139" t="e">
        <f t="shared" si="210"/>
        <v>#REF!</v>
      </c>
      <c r="SVV22" s="139" t="e">
        <f t="shared" si="210"/>
        <v>#REF!</v>
      </c>
      <c r="SVW22" s="139" t="e">
        <f t="shared" si="210"/>
        <v>#REF!</v>
      </c>
      <c r="SVX22" s="139" t="e">
        <f t="shared" si="210"/>
        <v>#REF!</v>
      </c>
      <c r="SVY22" s="139" t="e">
        <f t="shared" si="210"/>
        <v>#REF!</v>
      </c>
      <c r="SVZ22" s="139" t="e">
        <f t="shared" si="210"/>
        <v>#REF!</v>
      </c>
      <c r="SWA22" s="139" t="e">
        <f t="shared" si="210"/>
        <v>#REF!</v>
      </c>
      <c r="SWB22" s="139" t="e">
        <f t="shared" si="210"/>
        <v>#REF!</v>
      </c>
      <c r="SWC22" s="139" t="e">
        <f t="shared" si="210"/>
        <v>#REF!</v>
      </c>
      <c r="SWD22" s="139" t="e">
        <f t="shared" si="210"/>
        <v>#REF!</v>
      </c>
      <c r="SWE22" s="139" t="e">
        <f t="shared" si="210"/>
        <v>#REF!</v>
      </c>
      <c r="SWF22" s="139" t="e">
        <f t="shared" si="210"/>
        <v>#REF!</v>
      </c>
      <c r="SWG22" s="139" t="e">
        <f t="shared" si="210"/>
        <v>#REF!</v>
      </c>
      <c r="SWH22" s="139" t="e">
        <f t="shared" si="210"/>
        <v>#REF!</v>
      </c>
      <c r="SWI22" s="139" t="e">
        <f t="shared" si="210"/>
        <v>#REF!</v>
      </c>
      <c r="SWJ22" s="139" t="e">
        <f t="shared" si="210"/>
        <v>#REF!</v>
      </c>
      <c r="SWK22" s="139" t="e">
        <f t="shared" si="210"/>
        <v>#REF!</v>
      </c>
      <c r="SWL22" s="139" t="e">
        <f t="shared" si="210"/>
        <v>#REF!</v>
      </c>
      <c r="SWM22" s="139" t="e">
        <f t="shared" si="210"/>
        <v>#REF!</v>
      </c>
      <c r="SWN22" s="139" t="e">
        <f t="shared" si="210"/>
        <v>#REF!</v>
      </c>
      <c r="SWO22" s="139" t="e">
        <f t="shared" si="210"/>
        <v>#REF!</v>
      </c>
      <c r="SWP22" s="139" t="e">
        <f t="shared" si="210"/>
        <v>#REF!</v>
      </c>
      <c r="SWQ22" s="139" t="e">
        <f t="shared" si="210"/>
        <v>#REF!</v>
      </c>
      <c r="SWR22" s="139" t="e">
        <f t="shared" si="210"/>
        <v>#REF!</v>
      </c>
      <c r="SWS22" s="139" t="e">
        <f t="shared" ref="SWS22:SZD22" si="211">SWY22</f>
        <v>#REF!</v>
      </c>
      <c r="SWT22" s="139" t="e">
        <f t="shared" si="211"/>
        <v>#REF!</v>
      </c>
      <c r="SWU22" s="139" t="e">
        <f t="shared" si="211"/>
        <v>#REF!</v>
      </c>
      <c r="SWV22" s="139" t="e">
        <f t="shared" si="211"/>
        <v>#REF!</v>
      </c>
      <c r="SWW22" s="139" t="e">
        <f t="shared" si="211"/>
        <v>#REF!</v>
      </c>
      <c r="SWX22" s="139" t="e">
        <f t="shared" si="211"/>
        <v>#REF!</v>
      </c>
      <c r="SWY22" s="139" t="e">
        <f t="shared" si="211"/>
        <v>#REF!</v>
      </c>
      <c r="SWZ22" s="139" t="e">
        <f t="shared" si="211"/>
        <v>#REF!</v>
      </c>
      <c r="SXA22" s="139" t="e">
        <f t="shared" si="211"/>
        <v>#REF!</v>
      </c>
      <c r="SXB22" s="139" t="e">
        <f t="shared" si="211"/>
        <v>#REF!</v>
      </c>
      <c r="SXC22" s="139" t="e">
        <f t="shared" si="211"/>
        <v>#REF!</v>
      </c>
      <c r="SXD22" s="139" t="e">
        <f t="shared" si="211"/>
        <v>#REF!</v>
      </c>
      <c r="SXE22" s="139" t="e">
        <f t="shared" si="211"/>
        <v>#REF!</v>
      </c>
      <c r="SXF22" s="139" t="e">
        <f t="shared" si="211"/>
        <v>#REF!</v>
      </c>
      <c r="SXG22" s="139" t="e">
        <f t="shared" si="211"/>
        <v>#REF!</v>
      </c>
      <c r="SXH22" s="139" t="e">
        <f t="shared" si="211"/>
        <v>#REF!</v>
      </c>
      <c r="SXI22" s="139" t="e">
        <f t="shared" si="211"/>
        <v>#REF!</v>
      </c>
      <c r="SXJ22" s="139" t="e">
        <f t="shared" si="211"/>
        <v>#REF!</v>
      </c>
      <c r="SXK22" s="139" t="e">
        <f t="shared" si="211"/>
        <v>#REF!</v>
      </c>
      <c r="SXL22" s="139" t="e">
        <f t="shared" si="211"/>
        <v>#REF!</v>
      </c>
      <c r="SXM22" s="139" t="e">
        <f t="shared" si="211"/>
        <v>#REF!</v>
      </c>
      <c r="SXN22" s="139" t="e">
        <f t="shared" si="211"/>
        <v>#REF!</v>
      </c>
      <c r="SXO22" s="139" t="e">
        <f t="shared" si="211"/>
        <v>#REF!</v>
      </c>
      <c r="SXP22" s="139" t="e">
        <f t="shared" si="211"/>
        <v>#REF!</v>
      </c>
      <c r="SXQ22" s="139" t="e">
        <f t="shared" si="211"/>
        <v>#REF!</v>
      </c>
      <c r="SXR22" s="139" t="e">
        <f t="shared" si="211"/>
        <v>#REF!</v>
      </c>
      <c r="SXS22" s="139" t="e">
        <f t="shared" si="211"/>
        <v>#REF!</v>
      </c>
      <c r="SXT22" s="139" t="e">
        <f t="shared" si="211"/>
        <v>#REF!</v>
      </c>
      <c r="SXU22" s="139" t="e">
        <f t="shared" si="211"/>
        <v>#REF!</v>
      </c>
      <c r="SXV22" s="139" t="e">
        <f t="shared" si="211"/>
        <v>#REF!</v>
      </c>
      <c r="SXW22" s="139" t="e">
        <f t="shared" si="211"/>
        <v>#REF!</v>
      </c>
      <c r="SXX22" s="139" t="e">
        <f t="shared" si="211"/>
        <v>#REF!</v>
      </c>
      <c r="SXY22" s="139" t="e">
        <f t="shared" si="211"/>
        <v>#REF!</v>
      </c>
      <c r="SXZ22" s="139" t="e">
        <f t="shared" si="211"/>
        <v>#REF!</v>
      </c>
      <c r="SYA22" s="139" t="e">
        <f t="shared" si="211"/>
        <v>#REF!</v>
      </c>
      <c r="SYB22" s="139" t="e">
        <f t="shared" si="211"/>
        <v>#REF!</v>
      </c>
      <c r="SYC22" s="139" t="e">
        <f t="shared" si="211"/>
        <v>#REF!</v>
      </c>
      <c r="SYD22" s="139" t="e">
        <f t="shared" si="211"/>
        <v>#REF!</v>
      </c>
      <c r="SYE22" s="139" t="e">
        <f t="shared" si="211"/>
        <v>#REF!</v>
      </c>
      <c r="SYF22" s="139" t="e">
        <f t="shared" si="211"/>
        <v>#REF!</v>
      </c>
      <c r="SYG22" s="139" t="e">
        <f t="shared" si="211"/>
        <v>#REF!</v>
      </c>
      <c r="SYH22" s="139" t="e">
        <f t="shared" si="211"/>
        <v>#REF!</v>
      </c>
      <c r="SYI22" s="139" t="e">
        <f t="shared" si="211"/>
        <v>#REF!</v>
      </c>
      <c r="SYJ22" s="139" t="e">
        <f t="shared" si="211"/>
        <v>#REF!</v>
      </c>
      <c r="SYK22" s="139" t="e">
        <f t="shared" si="211"/>
        <v>#REF!</v>
      </c>
      <c r="SYL22" s="139" t="e">
        <f t="shared" si="211"/>
        <v>#REF!</v>
      </c>
      <c r="SYM22" s="139" t="e">
        <f t="shared" si="211"/>
        <v>#REF!</v>
      </c>
      <c r="SYN22" s="139" t="e">
        <f t="shared" si="211"/>
        <v>#REF!</v>
      </c>
      <c r="SYO22" s="139" t="e">
        <f t="shared" si="211"/>
        <v>#REF!</v>
      </c>
      <c r="SYP22" s="139" t="e">
        <f t="shared" si="211"/>
        <v>#REF!</v>
      </c>
      <c r="SYQ22" s="139" t="e">
        <f t="shared" si="211"/>
        <v>#REF!</v>
      </c>
      <c r="SYR22" s="139" t="e">
        <f t="shared" si="211"/>
        <v>#REF!</v>
      </c>
      <c r="SYS22" s="139" t="e">
        <f t="shared" si="211"/>
        <v>#REF!</v>
      </c>
      <c r="SYT22" s="139" t="e">
        <f t="shared" si="211"/>
        <v>#REF!</v>
      </c>
      <c r="SYU22" s="139" t="e">
        <f t="shared" si="211"/>
        <v>#REF!</v>
      </c>
      <c r="SYV22" s="139" t="e">
        <f t="shared" si="211"/>
        <v>#REF!</v>
      </c>
      <c r="SYW22" s="139" t="e">
        <f t="shared" si="211"/>
        <v>#REF!</v>
      </c>
      <c r="SYX22" s="139" t="e">
        <f t="shared" si="211"/>
        <v>#REF!</v>
      </c>
      <c r="SYY22" s="139" t="e">
        <f t="shared" si="211"/>
        <v>#REF!</v>
      </c>
      <c r="SYZ22" s="139" t="e">
        <f t="shared" si="211"/>
        <v>#REF!</v>
      </c>
      <c r="SZA22" s="139" t="e">
        <f t="shared" si="211"/>
        <v>#REF!</v>
      </c>
      <c r="SZB22" s="139" t="e">
        <f t="shared" si="211"/>
        <v>#REF!</v>
      </c>
      <c r="SZC22" s="139" t="e">
        <f t="shared" si="211"/>
        <v>#REF!</v>
      </c>
      <c r="SZD22" s="139" t="e">
        <f t="shared" si="211"/>
        <v>#REF!</v>
      </c>
      <c r="SZE22" s="139" t="e">
        <f t="shared" ref="SZE22:TBP22" si="212">SZK22</f>
        <v>#REF!</v>
      </c>
      <c r="SZF22" s="139" t="e">
        <f t="shared" si="212"/>
        <v>#REF!</v>
      </c>
      <c r="SZG22" s="139" t="e">
        <f t="shared" si="212"/>
        <v>#REF!</v>
      </c>
      <c r="SZH22" s="139" t="e">
        <f t="shared" si="212"/>
        <v>#REF!</v>
      </c>
      <c r="SZI22" s="139" t="e">
        <f t="shared" si="212"/>
        <v>#REF!</v>
      </c>
      <c r="SZJ22" s="139" t="e">
        <f t="shared" si="212"/>
        <v>#REF!</v>
      </c>
      <c r="SZK22" s="139" t="e">
        <f t="shared" si="212"/>
        <v>#REF!</v>
      </c>
      <c r="SZL22" s="139" t="e">
        <f t="shared" si="212"/>
        <v>#REF!</v>
      </c>
      <c r="SZM22" s="139" t="e">
        <f t="shared" si="212"/>
        <v>#REF!</v>
      </c>
      <c r="SZN22" s="139" t="e">
        <f t="shared" si="212"/>
        <v>#REF!</v>
      </c>
      <c r="SZO22" s="139" t="e">
        <f t="shared" si="212"/>
        <v>#REF!</v>
      </c>
      <c r="SZP22" s="139" t="e">
        <f t="shared" si="212"/>
        <v>#REF!</v>
      </c>
      <c r="SZQ22" s="139" t="e">
        <f t="shared" si="212"/>
        <v>#REF!</v>
      </c>
      <c r="SZR22" s="139" t="e">
        <f t="shared" si="212"/>
        <v>#REF!</v>
      </c>
      <c r="SZS22" s="139" t="e">
        <f t="shared" si="212"/>
        <v>#REF!</v>
      </c>
      <c r="SZT22" s="139" t="e">
        <f t="shared" si="212"/>
        <v>#REF!</v>
      </c>
      <c r="SZU22" s="139" t="e">
        <f t="shared" si="212"/>
        <v>#REF!</v>
      </c>
      <c r="SZV22" s="139" t="e">
        <f t="shared" si="212"/>
        <v>#REF!</v>
      </c>
      <c r="SZW22" s="139" t="e">
        <f t="shared" si="212"/>
        <v>#REF!</v>
      </c>
      <c r="SZX22" s="139" t="e">
        <f t="shared" si="212"/>
        <v>#REF!</v>
      </c>
      <c r="SZY22" s="139" t="e">
        <f t="shared" si="212"/>
        <v>#REF!</v>
      </c>
      <c r="SZZ22" s="139" t="e">
        <f t="shared" si="212"/>
        <v>#REF!</v>
      </c>
      <c r="TAA22" s="139" t="e">
        <f t="shared" si="212"/>
        <v>#REF!</v>
      </c>
      <c r="TAB22" s="139" t="e">
        <f t="shared" si="212"/>
        <v>#REF!</v>
      </c>
      <c r="TAC22" s="139" t="e">
        <f t="shared" si="212"/>
        <v>#REF!</v>
      </c>
      <c r="TAD22" s="139" t="e">
        <f t="shared" si="212"/>
        <v>#REF!</v>
      </c>
      <c r="TAE22" s="139" t="e">
        <f t="shared" si="212"/>
        <v>#REF!</v>
      </c>
      <c r="TAF22" s="139" t="e">
        <f t="shared" si="212"/>
        <v>#REF!</v>
      </c>
      <c r="TAG22" s="139" t="e">
        <f t="shared" si="212"/>
        <v>#REF!</v>
      </c>
      <c r="TAH22" s="139" t="e">
        <f t="shared" si="212"/>
        <v>#REF!</v>
      </c>
      <c r="TAI22" s="139" t="e">
        <f t="shared" si="212"/>
        <v>#REF!</v>
      </c>
      <c r="TAJ22" s="139" t="e">
        <f t="shared" si="212"/>
        <v>#REF!</v>
      </c>
      <c r="TAK22" s="139" t="e">
        <f t="shared" si="212"/>
        <v>#REF!</v>
      </c>
      <c r="TAL22" s="139" t="e">
        <f t="shared" si="212"/>
        <v>#REF!</v>
      </c>
      <c r="TAM22" s="139" t="e">
        <f t="shared" si="212"/>
        <v>#REF!</v>
      </c>
      <c r="TAN22" s="139" t="e">
        <f t="shared" si="212"/>
        <v>#REF!</v>
      </c>
      <c r="TAO22" s="139" t="e">
        <f t="shared" si="212"/>
        <v>#REF!</v>
      </c>
      <c r="TAP22" s="139" t="e">
        <f t="shared" si="212"/>
        <v>#REF!</v>
      </c>
      <c r="TAQ22" s="139" t="e">
        <f t="shared" si="212"/>
        <v>#REF!</v>
      </c>
      <c r="TAR22" s="139" t="e">
        <f t="shared" si="212"/>
        <v>#REF!</v>
      </c>
      <c r="TAS22" s="139" t="e">
        <f t="shared" si="212"/>
        <v>#REF!</v>
      </c>
      <c r="TAT22" s="139" t="e">
        <f t="shared" si="212"/>
        <v>#REF!</v>
      </c>
      <c r="TAU22" s="139" t="e">
        <f t="shared" si="212"/>
        <v>#REF!</v>
      </c>
      <c r="TAV22" s="139" t="e">
        <f t="shared" si="212"/>
        <v>#REF!</v>
      </c>
      <c r="TAW22" s="139" t="e">
        <f t="shared" si="212"/>
        <v>#REF!</v>
      </c>
      <c r="TAX22" s="139" t="e">
        <f t="shared" si="212"/>
        <v>#REF!</v>
      </c>
      <c r="TAY22" s="139" t="e">
        <f t="shared" si="212"/>
        <v>#REF!</v>
      </c>
      <c r="TAZ22" s="139" t="e">
        <f t="shared" si="212"/>
        <v>#REF!</v>
      </c>
      <c r="TBA22" s="139" t="e">
        <f t="shared" si="212"/>
        <v>#REF!</v>
      </c>
      <c r="TBB22" s="139" t="e">
        <f t="shared" si="212"/>
        <v>#REF!</v>
      </c>
      <c r="TBC22" s="139" t="e">
        <f t="shared" si="212"/>
        <v>#REF!</v>
      </c>
      <c r="TBD22" s="139" t="e">
        <f t="shared" si="212"/>
        <v>#REF!</v>
      </c>
      <c r="TBE22" s="139" t="e">
        <f t="shared" si="212"/>
        <v>#REF!</v>
      </c>
      <c r="TBF22" s="139" t="e">
        <f t="shared" si="212"/>
        <v>#REF!</v>
      </c>
      <c r="TBG22" s="139" t="e">
        <f t="shared" si="212"/>
        <v>#REF!</v>
      </c>
      <c r="TBH22" s="139" t="e">
        <f t="shared" si="212"/>
        <v>#REF!</v>
      </c>
      <c r="TBI22" s="139" t="e">
        <f t="shared" si="212"/>
        <v>#REF!</v>
      </c>
      <c r="TBJ22" s="139" t="e">
        <f t="shared" si="212"/>
        <v>#REF!</v>
      </c>
      <c r="TBK22" s="139" t="e">
        <f t="shared" si="212"/>
        <v>#REF!</v>
      </c>
      <c r="TBL22" s="139" t="e">
        <f t="shared" si="212"/>
        <v>#REF!</v>
      </c>
      <c r="TBM22" s="139" t="e">
        <f t="shared" si="212"/>
        <v>#REF!</v>
      </c>
      <c r="TBN22" s="139" t="e">
        <f t="shared" si="212"/>
        <v>#REF!</v>
      </c>
      <c r="TBO22" s="139" t="e">
        <f t="shared" si="212"/>
        <v>#REF!</v>
      </c>
      <c r="TBP22" s="139" t="e">
        <f t="shared" si="212"/>
        <v>#REF!</v>
      </c>
      <c r="TBQ22" s="139" t="e">
        <f t="shared" ref="TBQ22:TEB22" si="213">TBW22</f>
        <v>#REF!</v>
      </c>
      <c r="TBR22" s="139" t="e">
        <f t="shared" si="213"/>
        <v>#REF!</v>
      </c>
      <c r="TBS22" s="139" t="e">
        <f t="shared" si="213"/>
        <v>#REF!</v>
      </c>
      <c r="TBT22" s="139" t="e">
        <f t="shared" si="213"/>
        <v>#REF!</v>
      </c>
      <c r="TBU22" s="139" t="e">
        <f t="shared" si="213"/>
        <v>#REF!</v>
      </c>
      <c r="TBV22" s="139" t="e">
        <f t="shared" si="213"/>
        <v>#REF!</v>
      </c>
      <c r="TBW22" s="139" t="e">
        <f t="shared" si="213"/>
        <v>#REF!</v>
      </c>
      <c r="TBX22" s="139" t="e">
        <f t="shared" si="213"/>
        <v>#REF!</v>
      </c>
      <c r="TBY22" s="139" t="e">
        <f t="shared" si="213"/>
        <v>#REF!</v>
      </c>
      <c r="TBZ22" s="139" t="e">
        <f t="shared" si="213"/>
        <v>#REF!</v>
      </c>
      <c r="TCA22" s="139" t="e">
        <f t="shared" si="213"/>
        <v>#REF!</v>
      </c>
      <c r="TCB22" s="139" t="e">
        <f t="shared" si="213"/>
        <v>#REF!</v>
      </c>
      <c r="TCC22" s="139" t="e">
        <f t="shared" si="213"/>
        <v>#REF!</v>
      </c>
      <c r="TCD22" s="139" t="e">
        <f t="shared" si="213"/>
        <v>#REF!</v>
      </c>
      <c r="TCE22" s="139" t="e">
        <f t="shared" si="213"/>
        <v>#REF!</v>
      </c>
      <c r="TCF22" s="139" t="e">
        <f t="shared" si="213"/>
        <v>#REF!</v>
      </c>
      <c r="TCG22" s="139" t="e">
        <f t="shared" si="213"/>
        <v>#REF!</v>
      </c>
      <c r="TCH22" s="139" t="e">
        <f t="shared" si="213"/>
        <v>#REF!</v>
      </c>
      <c r="TCI22" s="139" t="e">
        <f t="shared" si="213"/>
        <v>#REF!</v>
      </c>
      <c r="TCJ22" s="139" t="e">
        <f t="shared" si="213"/>
        <v>#REF!</v>
      </c>
      <c r="TCK22" s="139" t="e">
        <f t="shared" si="213"/>
        <v>#REF!</v>
      </c>
      <c r="TCL22" s="139" t="e">
        <f t="shared" si="213"/>
        <v>#REF!</v>
      </c>
      <c r="TCM22" s="139" t="e">
        <f t="shared" si="213"/>
        <v>#REF!</v>
      </c>
      <c r="TCN22" s="139" t="e">
        <f t="shared" si="213"/>
        <v>#REF!</v>
      </c>
      <c r="TCO22" s="139" t="e">
        <f t="shared" si="213"/>
        <v>#REF!</v>
      </c>
      <c r="TCP22" s="139" t="e">
        <f t="shared" si="213"/>
        <v>#REF!</v>
      </c>
      <c r="TCQ22" s="139" t="e">
        <f t="shared" si="213"/>
        <v>#REF!</v>
      </c>
      <c r="TCR22" s="139" t="e">
        <f t="shared" si="213"/>
        <v>#REF!</v>
      </c>
      <c r="TCS22" s="139" t="e">
        <f t="shared" si="213"/>
        <v>#REF!</v>
      </c>
      <c r="TCT22" s="139" t="e">
        <f t="shared" si="213"/>
        <v>#REF!</v>
      </c>
      <c r="TCU22" s="139" t="e">
        <f t="shared" si="213"/>
        <v>#REF!</v>
      </c>
      <c r="TCV22" s="139" t="e">
        <f t="shared" si="213"/>
        <v>#REF!</v>
      </c>
      <c r="TCW22" s="139" t="e">
        <f t="shared" si="213"/>
        <v>#REF!</v>
      </c>
      <c r="TCX22" s="139" t="e">
        <f t="shared" si="213"/>
        <v>#REF!</v>
      </c>
      <c r="TCY22" s="139" t="e">
        <f t="shared" si="213"/>
        <v>#REF!</v>
      </c>
      <c r="TCZ22" s="139" t="e">
        <f t="shared" si="213"/>
        <v>#REF!</v>
      </c>
      <c r="TDA22" s="139" t="e">
        <f t="shared" si="213"/>
        <v>#REF!</v>
      </c>
      <c r="TDB22" s="139" t="e">
        <f t="shared" si="213"/>
        <v>#REF!</v>
      </c>
      <c r="TDC22" s="139" t="e">
        <f t="shared" si="213"/>
        <v>#REF!</v>
      </c>
      <c r="TDD22" s="139" t="e">
        <f t="shared" si="213"/>
        <v>#REF!</v>
      </c>
      <c r="TDE22" s="139" t="e">
        <f t="shared" si="213"/>
        <v>#REF!</v>
      </c>
      <c r="TDF22" s="139" t="e">
        <f t="shared" si="213"/>
        <v>#REF!</v>
      </c>
      <c r="TDG22" s="139" t="e">
        <f t="shared" si="213"/>
        <v>#REF!</v>
      </c>
      <c r="TDH22" s="139" t="e">
        <f t="shared" si="213"/>
        <v>#REF!</v>
      </c>
      <c r="TDI22" s="139" t="e">
        <f t="shared" si="213"/>
        <v>#REF!</v>
      </c>
      <c r="TDJ22" s="139" t="e">
        <f t="shared" si="213"/>
        <v>#REF!</v>
      </c>
      <c r="TDK22" s="139" t="e">
        <f t="shared" si="213"/>
        <v>#REF!</v>
      </c>
      <c r="TDL22" s="139" t="e">
        <f t="shared" si="213"/>
        <v>#REF!</v>
      </c>
      <c r="TDM22" s="139" t="e">
        <f t="shared" si="213"/>
        <v>#REF!</v>
      </c>
      <c r="TDN22" s="139" t="e">
        <f t="shared" si="213"/>
        <v>#REF!</v>
      </c>
      <c r="TDO22" s="139" t="e">
        <f t="shared" si="213"/>
        <v>#REF!</v>
      </c>
      <c r="TDP22" s="139" t="e">
        <f t="shared" si="213"/>
        <v>#REF!</v>
      </c>
      <c r="TDQ22" s="139" t="e">
        <f t="shared" si="213"/>
        <v>#REF!</v>
      </c>
      <c r="TDR22" s="139" t="e">
        <f t="shared" si="213"/>
        <v>#REF!</v>
      </c>
      <c r="TDS22" s="139" t="e">
        <f t="shared" si="213"/>
        <v>#REF!</v>
      </c>
      <c r="TDT22" s="139" t="e">
        <f t="shared" si="213"/>
        <v>#REF!</v>
      </c>
      <c r="TDU22" s="139" t="e">
        <f t="shared" si="213"/>
        <v>#REF!</v>
      </c>
      <c r="TDV22" s="139" t="e">
        <f t="shared" si="213"/>
        <v>#REF!</v>
      </c>
      <c r="TDW22" s="139" t="e">
        <f t="shared" si="213"/>
        <v>#REF!</v>
      </c>
      <c r="TDX22" s="139" t="e">
        <f t="shared" si="213"/>
        <v>#REF!</v>
      </c>
      <c r="TDY22" s="139" t="e">
        <f t="shared" si="213"/>
        <v>#REF!</v>
      </c>
      <c r="TDZ22" s="139" t="e">
        <f t="shared" si="213"/>
        <v>#REF!</v>
      </c>
      <c r="TEA22" s="139" t="e">
        <f t="shared" si="213"/>
        <v>#REF!</v>
      </c>
      <c r="TEB22" s="139" t="e">
        <f t="shared" si="213"/>
        <v>#REF!</v>
      </c>
      <c r="TEC22" s="139" t="e">
        <f t="shared" ref="TEC22:TGN22" si="214">TEI22</f>
        <v>#REF!</v>
      </c>
      <c r="TED22" s="139" t="e">
        <f t="shared" si="214"/>
        <v>#REF!</v>
      </c>
      <c r="TEE22" s="139" t="e">
        <f t="shared" si="214"/>
        <v>#REF!</v>
      </c>
      <c r="TEF22" s="139" t="e">
        <f t="shared" si="214"/>
        <v>#REF!</v>
      </c>
      <c r="TEG22" s="139" t="e">
        <f t="shared" si="214"/>
        <v>#REF!</v>
      </c>
      <c r="TEH22" s="139" t="e">
        <f t="shared" si="214"/>
        <v>#REF!</v>
      </c>
      <c r="TEI22" s="139" t="e">
        <f t="shared" si="214"/>
        <v>#REF!</v>
      </c>
      <c r="TEJ22" s="139" t="e">
        <f t="shared" si="214"/>
        <v>#REF!</v>
      </c>
      <c r="TEK22" s="139" t="e">
        <f t="shared" si="214"/>
        <v>#REF!</v>
      </c>
      <c r="TEL22" s="139" t="e">
        <f t="shared" si="214"/>
        <v>#REF!</v>
      </c>
      <c r="TEM22" s="139" t="e">
        <f t="shared" si="214"/>
        <v>#REF!</v>
      </c>
      <c r="TEN22" s="139" t="e">
        <f t="shared" si="214"/>
        <v>#REF!</v>
      </c>
      <c r="TEO22" s="139" t="e">
        <f t="shared" si="214"/>
        <v>#REF!</v>
      </c>
      <c r="TEP22" s="139" t="e">
        <f t="shared" si="214"/>
        <v>#REF!</v>
      </c>
      <c r="TEQ22" s="139" t="e">
        <f t="shared" si="214"/>
        <v>#REF!</v>
      </c>
      <c r="TER22" s="139" t="e">
        <f t="shared" si="214"/>
        <v>#REF!</v>
      </c>
      <c r="TES22" s="139" t="e">
        <f t="shared" si="214"/>
        <v>#REF!</v>
      </c>
      <c r="TET22" s="139" t="e">
        <f t="shared" si="214"/>
        <v>#REF!</v>
      </c>
      <c r="TEU22" s="139" t="e">
        <f t="shared" si="214"/>
        <v>#REF!</v>
      </c>
      <c r="TEV22" s="139" t="e">
        <f t="shared" si="214"/>
        <v>#REF!</v>
      </c>
      <c r="TEW22" s="139" t="e">
        <f t="shared" si="214"/>
        <v>#REF!</v>
      </c>
      <c r="TEX22" s="139" t="e">
        <f t="shared" si="214"/>
        <v>#REF!</v>
      </c>
      <c r="TEY22" s="139" t="e">
        <f t="shared" si="214"/>
        <v>#REF!</v>
      </c>
      <c r="TEZ22" s="139" t="e">
        <f t="shared" si="214"/>
        <v>#REF!</v>
      </c>
      <c r="TFA22" s="139" t="e">
        <f t="shared" si="214"/>
        <v>#REF!</v>
      </c>
      <c r="TFB22" s="139" t="e">
        <f t="shared" si="214"/>
        <v>#REF!</v>
      </c>
      <c r="TFC22" s="139" t="e">
        <f t="shared" si="214"/>
        <v>#REF!</v>
      </c>
      <c r="TFD22" s="139" t="e">
        <f t="shared" si="214"/>
        <v>#REF!</v>
      </c>
      <c r="TFE22" s="139" t="e">
        <f t="shared" si="214"/>
        <v>#REF!</v>
      </c>
      <c r="TFF22" s="139" t="e">
        <f t="shared" si="214"/>
        <v>#REF!</v>
      </c>
      <c r="TFG22" s="139" t="e">
        <f t="shared" si="214"/>
        <v>#REF!</v>
      </c>
      <c r="TFH22" s="139" t="e">
        <f t="shared" si="214"/>
        <v>#REF!</v>
      </c>
      <c r="TFI22" s="139" t="e">
        <f t="shared" si="214"/>
        <v>#REF!</v>
      </c>
      <c r="TFJ22" s="139" t="e">
        <f t="shared" si="214"/>
        <v>#REF!</v>
      </c>
      <c r="TFK22" s="139" t="e">
        <f t="shared" si="214"/>
        <v>#REF!</v>
      </c>
      <c r="TFL22" s="139" t="e">
        <f t="shared" si="214"/>
        <v>#REF!</v>
      </c>
      <c r="TFM22" s="139" t="e">
        <f t="shared" si="214"/>
        <v>#REF!</v>
      </c>
      <c r="TFN22" s="139" t="e">
        <f t="shared" si="214"/>
        <v>#REF!</v>
      </c>
      <c r="TFO22" s="139" t="e">
        <f t="shared" si="214"/>
        <v>#REF!</v>
      </c>
      <c r="TFP22" s="139" t="e">
        <f t="shared" si="214"/>
        <v>#REF!</v>
      </c>
      <c r="TFQ22" s="139" t="e">
        <f t="shared" si="214"/>
        <v>#REF!</v>
      </c>
      <c r="TFR22" s="139" t="e">
        <f t="shared" si="214"/>
        <v>#REF!</v>
      </c>
      <c r="TFS22" s="139" t="e">
        <f t="shared" si="214"/>
        <v>#REF!</v>
      </c>
      <c r="TFT22" s="139" t="e">
        <f t="shared" si="214"/>
        <v>#REF!</v>
      </c>
      <c r="TFU22" s="139" t="e">
        <f t="shared" si="214"/>
        <v>#REF!</v>
      </c>
      <c r="TFV22" s="139" t="e">
        <f t="shared" si="214"/>
        <v>#REF!</v>
      </c>
      <c r="TFW22" s="139" t="e">
        <f t="shared" si="214"/>
        <v>#REF!</v>
      </c>
      <c r="TFX22" s="139" t="e">
        <f t="shared" si="214"/>
        <v>#REF!</v>
      </c>
      <c r="TFY22" s="139" t="e">
        <f t="shared" si="214"/>
        <v>#REF!</v>
      </c>
      <c r="TFZ22" s="139" t="e">
        <f t="shared" si="214"/>
        <v>#REF!</v>
      </c>
      <c r="TGA22" s="139" t="e">
        <f t="shared" si="214"/>
        <v>#REF!</v>
      </c>
      <c r="TGB22" s="139" t="e">
        <f t="shared" si="214"/>
        <v>#REF!</v>
      </c>
      <c r="TGC22" s="139" t="e">
        <f t="shared" si="214"/>
        <v>#REF!</v>
      </c>
      <c r="TGD22" s="139" t="e">
        <f t="shared" si="214"/>
        <v>#REF!</v>
      </c>
      <c r="TGE22" s="139" t="e">
        <f t="shared" si="214"/>
        <v>#REF!</v>
      </c>
      <c r="TGF22" s="139" t="e">
        <f t="shared" si="214"/>
        <v>#REF!</v>
      </c>
      <c r="TGG22" s="139" t="e">
        <f t="shared" si="214"/>
        <v>#REF!</v>
      </c>
      <c r="TGH22" s="139" t="e">
        <f t="shared" si="214"/>
        <v>#REF!</v>
      </c>
      <c r="TGI22" s="139" t="e">
        <f t="shared" si="214"/>
        <v>#REF!</v>
      </c>
      <c r="TGJ22" s="139" t="e">
        <f t="shared" si="214"/>
        <v>#REF!</v>
      </c>
      <c r="TGK22" s="139" t="e">
        <f t="shared" si="214"/>
        <v>#REF!</v>
      </c>
      <c r="TGL22" s="139" t="e">
        <f t="shared" si="214"/>
        <v>#REF!</v>
      </c>
      <c r="TGM22" s="139" t="e">
        <f t="shared" si="214"/>
        <v>#REF!</v>
      </c>
      <c r="TGN22" s="139" t="e">
        <f t="shared" si="214"/>
        <v>#REF!</v>
      </c>
      <c r="TGO22" s="139" t="e">
        <f t="shared" ref="TGO22:TIZ22" si="215">TGU22</f>
        <v>#REF!</v>
      </c>
      <c r="TGP22" s="139" t="e">
        <f t="shared" si="215"/>
        <v>#REF!</v>
      </c>
      <c r="TGQ22" s="139" t="e">
        <f t="shared" si="215"/>
        <v>#REF!</v>
      </c>
      <c r="TGR22" s="139" t="e">
        <f t="shared" si="215"/>
        <v>#REF!</v>
      </c>
      <c r="TGS22" s="139" t="e">
        <f t="shared" si="215"/>
        <v>#REF!</v>
      </c>
      <c r="TGT22" s="139" t="e">
        <f t="shared" si="215"/>
        <v>#REF!</v>
      </c>
      <c r="TGU22" s="139" t="e">
        <f t="shared" si="215"/>
        <v>#REF!</v>
      </c>
      <c r="TGV22" s="139" t="e">
        <f t="shared" si="215"/>
        <v>#REF!</v>
      </c>
      <c r="TGW22" s="139" t="e">
        <f t="shared" si="215"/>
        <v>#REF!</v>
      </c>
      <c r="TGX22" s="139" t="e">
        <f t="shared" si="215"/>
        <v>#REF!</v>
      </c>
      <c r="TGY22" s="139" t="e">
        <f t="shared" si="215"/>
        <v>#REF!</v>
      </c>
      <c r="TGZ22" s="139" t="e">
        <f t="shared" si="215"/>
        <v>#REF!</v>
      </c>
      <c r="THA22" s="139" t="e">
        <f t="shared" si="215"/>
        <v>#REF!</v>
      </c>
      <c r="THB22" s="139" t="e">
        <f t="shared" si="215"/>
        <v>#REF!</v>
      </c>
      <c r="THC22" s="139" t="e">
        <f t="shared" si="215"/>
        <v>#REF!</v>
      </c>
      <c r="THD22" s="139" t="e">
        <f t="shared" si="215"/>
        <v>#REF!</v>
      </c>
      <c r="THE22" s="139" t="e">
        <f t="shared" si="215"/>
        <v>#REF!</v>
      </c>
      <c r="THF22" s="139" t="e">
        <f t="shared" si="215"/>
        <v>#REF!</v>
      </c>
      <c r="THG22" s="139" t="e">
        <f t="shared" si="215"/>
        <v>#REF!</v>
      </c>
      <c r="THH22" s="139" t="e">
        <f t="shared" si="215"/>
        <v>#REF!</v>
      </c>
      <c r="THI22" s="139" t="e">
        <f t="shared" si="215"/>
        <v>#REF!</v>
      </c>
      <c r="THJ22" s="139" t="e">
        <f t="shared" si="215"/>
        <v>#REF!</v>
      </c>
      <c r="THK22" s="139" t="e">
        <f t="shared" si="215"/>
        <v>#REF!</v>
      </c>
      <c r="THL22" s="139" t="e">
        <f t="shared" si="215"/>
        <v>#REF!</v>
      </c>
      <c r="THM22" s="139" t="e">
        <f t="shared" si="215"/>
        <v>#REF!</v>
      </c>
      <c r="THN22" s="139" t="e">
        <f t="shared" si="215"/>
        <v>#REF!</v>
      </c>
      <c r="THO22" s="139" t="e">
        <f t="shared" si="215"/>
        <v>#REF!</v>
      </c>
      <c r="THP22" s="139" t="e">
        <f t="shared" si="215"/>
        <v>#REF!</v>
      </c>
      <c r="THQ22" s="139" t="e">
        <f t="shared" si="215"/>
        <v>#REF!</v>
      </c>
      <c r="THR22" s="139" t="e">
        <f t="shared" si="215"/>
        <v>#REF!</v>
      </c>
      <c r="THS22" s="139" t="e">
        <f t="shared" si="215"/>
        <v>#REF!</v>
      </c>
      <c r="THT22" s="139" t="e">
        <f t="shared" si="215"/>
        <v>#REF!</v>
      </c>
      <c r="THU22" s="139" t="e">
        <f t="shared" si="215"/>
        <v>#REF!</v>
      </c>
      <c r="THV22" s="139" t="e">
        <f t="shared" si="215"/>
        <v>#REF!</v>
      </c>
      <c r="THW22" s="139" t="e">
        <f t="shared" si="215"/>
        <v>#REF!</v>
      </c>
      <c r="THX22" s="139" t="e">
        <f t="shared" si="215"/>
        <v>#REF!</v>
      </c>
      <c r="THY22" s="139" t="e">
        <f t="shared" si="215"/>
        <v>#REF!</v>
      </c>
      <c r="THZ22" s="139" t="e">
        <f t="shared" si="215"/>
        <v>#REF!</v>
      </c>
      <c r="TIA22" s="139" t="e">
        <f t="shared" si="215"/>
        <v>#REF!</v>
      </c>
      <c r="TIB22" s="139" t="e">
        <f t="shared" si="215"/>
        <v>#REF!</v>
      </c>
      <c r="TIC22" s="139" t="e">
        <f t="shared" si="215"/>
        <v>#REF!</v>
      </c>
      <c r="TID22" s="139" t="e">
        <f t="shared" si="215"/>
        <v>#REF!</v>
      </c>
      <c r="TIE22" s="139" t="e">
        <f t="shared" si="215"/>
        <v>#REF!</v>
      </c>
      <c r="TIF22" s="139" t="e">
        <f t="shared" si="215"/>
        <v>#REF!</v>
      </c>
      <c r="TIG22" s="139" t="e">
        <f t="shared" si="215"/>
        <v>#REF!</v>
      </c>
      <c r="TIH22" s="139" t="e">
        <f t="shared" si="215"/>
        <v>#REF!</v>
      </c>
      <c r="TII22" s="139" t="e">
        <f t="shared" si="215"/>
        <v>#REF!</v>
      </c>
      <c r="TIJ22" s="139" t="e">
        <f t="shared" si="215"/>
        <v>#REF!</v>
      </c>
      <c r="TIK22" s="139" t="e">
        <f t="shared" si="215"/>
        <v>#REF!</v>
      </c>
      <c r="TIL22" s="139" t="e">
        <f t="shared" si="215"/>
        <v>#REF!</v>
      </c>
      <c r="TIM22" s="139" t="e">
        <f t="shared" si="215"/>
        <v>#REF!</v>
      </c>
      <c r="TIN22" s="139" t="e">
        <f t="shared" si="215"/>
        <v>#REF!</v>
      </c>
      <c r="TIO22" s="139" t="e">
        <f t="shared" si="215"/>
        <v>#REF!</v>
      </c>
      <c r="TIP22" s="139" t="e">
        <f t="shared" si="215"/>
        <v>#REF!</v>
      </c>
      <c r="TIQ22" s="139" t="e">
        <f t="shared" si="215"/>
        <v>#REF!</v>
      </c>
      <c r="TIR22" s="139" t="e">
        <f t="shared" si="215"/>
        <v>#REF!</v>
      </c>
      <c r="TIS22" s="139" t="e">
        <f t="shared" si="215"/>
        <v>#REF!</v>
      </c>
      <c r="TIT22" s="139" t="e">
        <f t="shared" si="215"/>
        <v>#REF!</v>
      </c>
      <c r="TIU22" s="139" t="e">
        <f t="shared" si="215"/>
        <v>#REF!</v>
      </c>
      <c r="TIV22" s="139" t="e">
        <f t="shared" si="215"/>
        <v>#REF!</v>
      </c>
      <c r="TIW22" s="139" t="e">
        <f t="shared" si="215"/>
        <v>#REF!</v>
      </c>
      <c r="TIX22" s="139" t="e">
        <f t="shared" si="215"/>
        <v>#REF!</v>
      </c>
      <c r="TIY22" s="139" t="e">
        <f t="shared" si="215"/>
        <v>#REF!</v>
      </c>
      <c r="TIZ22" s="139" t="e">
        <f t="shared" si="215"/>
        <v>#REF!</v>
      </c>
      <c r="TJA22" s="139" t="e">
        <f t="shared" ref="TJA22:TLL22" si="216">TJG22</f>
        <v>#REF!</v>
      </c>
      <c r="TJB22" s="139" t="e">
        <f t="shared" si="216"/>
        <v>#REF!</v>
      </c>
      <c r="TJC22" s="139" t="e">
        <f t="shared" si="216"/>
        <v>#REF!</v>
      </c>
      <c r="TJD22" s="139" t="e">
        <f t="shared" si="216"/>
        <v>#REF!</v>
      </c>
      <c r="TJE22" s="139" t="e">
        <f t="shared" si="216"/>
        <v>#REF!</v>
      </c>
      <c r="TJF22" s="139" t="e">
        <f t="shared" si="216"/>
        <v>#REF!</v>
      </c>
      <c r="TJG22" s="139" t="e">
        <f t="shared" si="216"/>
        <v>#REF!</v>
      </c>
      <c r="TJH22" s="139" t="e">
        <f t="shared" si="216"/>
        <v>#REF!</v>
      </c>
      <c r="TJI22" s="139" t="e">
        <f t="shared" si="216"/>
        <v>#REF!</v>
      </c>
      <c r="TJJ22" s="139" t="e">
        <f t="shared" si="216"/>
        <v>#REF!</v>
      </c>
      <c r="TJK22" s="139" t="e">
        <f t="shared" si="216"/>
        <v>#REF!</v>
      </c>
      <c r="TJL22" s="139" t="e">
        <f t="shared" si="216"/>
        <v>#REF!</v>
      </c>
      <c r="TJM22" s="139" t="e">
        <f t="shared" si="216"/>
        <v>#REF!</v>
      </c>
      <c r="TJN22" s="139" t="e">
        <f t="shared" si="216"/>
        <v>#REF!</v>
      </c>
      <c r="TJO22" s="139" t="e">
        <f t="shared" si="216"/>
        <v>#REF!</v>
      </c>
      <c r="TJP22" s="139" t="e">
        <f t="shared" si="216"/>
        <v>#REF!</v>
      </c>
      <c r="TJQ22" s="139" t="e">
        <f t="shared" si="216"/>
        <v>#REF!</v>
      </c>
      <c r="TJR22" s="139" t="e">
        <f t="shared" si="216"/>
        <v>#REF!</v>
      </c>
      <c r="TJS22" s="139" t="e">
        <f t="shared" si="216"/>
        <v>#REF!</v>
      </c>
      <c r="TJT22" s="139" t="e">
        <f t="shared" si="216"/>
        <v>#REF!</v>
      </c>
      <c r="TJU22" s="139" t="e">
        <f t="shared" si="216"/>
        <v>#REF!</v>
      </c>
      <c r="TJV22" s="139" t="e">
        <f t="shared" si="216"/>
        <v>#REF!</v>
      </c>
      <c r="TJW22" s="139" t="e">
        <f t="shared" si="216"/>
        <v>#REF!</v>
      </c>
      <c r="TJX22" s="139" t="e">
        <f t="shared" si="216"/>
        <v>#REF!</v>
      </c>
      <c r="TJY22" s="139" t="e">
        <f t="shared" si="216"/>
        <v>#REF!</v>
      </c>
      <c r="TJZ22" s="139" t="e">
        <f t="shared" si="216"/>
        <v>#REF!</v>
      </c>
      <c r="TKA22" s="139" t="e">
        <f t="shared" si="216"/>
        <v>#REF!</v>
      </c>
      <c r="TKB22" s="139" t="e">
        <f t="shared" si="216"/>
        <v>#REF!</v>
      </c>
      <c r="TKC22" s="139" t="e">
        <f t="shared" si="216"/>
        <v>#REF!</v>
      </c>
      <c r="TKD22" s="139" t="e">
        <f t="shared" si="216"/>
        <v>#REF!</v>
      </c>
      <c r="TKE22" s="139" t="e">
        <f t="shared" si="216"/>
        <v>#REF!</v>
      </c>
      <c r="TKF22" s="139" t="e">
        <f t="shared" si="216"/>
        <v>#REF!</v>
      </c>
      <c r="TKG22" s="139" t="e">
        <f t="shared" si="216"/>
        <v>#REF!</v>
      </c>
      <c r="TKH22" s="139" t="e">
        <f t="shared" si="216"/>
        <v>#REF!</v>
      </c>
      <c r="TKI22" s="139" t="e">
        <f t="shared" si="216"/>
        <v>#REF!</v>
      </c>
      <c r="TKJ22" s="139" t="e">
        <f t="shared" si="216"/>
        <v>#REF!</v>
      </c>
      <c r="TKK22" s="139" t="e">
        <f t="shared" si="216"/>
        <v>#REF!</v>
      </c>
      <c r="TKL22" s="139" t="e">
        <f t="shared" si="216"/>
        <v>#REF!</v>
      </c>
      <c r="TKM22" s="139" t="e">
        <f t="shared" si="216"/>
        <v>#REF!</v>
      </c>
      <c r="TKN22" s="139" t="e">
        <f t="shared" si="216"/>
        <v>#REF!</v>
      </c>
      <c r="TKO22" s="139" t="e">
        <f t="shared" si="216"/>
        <v>#REF!</v>
      </c>
      <c r="TKP22" s="139" t="e">
        <f t="shared" si="216"/>
        <v>#REF!</v>
      </c>
      <c r="TKQ22" s="139" t="e">
        <f t="shared" si="216"/>
        <v>#REF!</v>
      </c>
      <c r="TKR22" s="139" t="e">
        <f t="shared" si="216"/>
        <v>#REF!</v>
      </c>
      <c r="TKS22" s="139" t="e">
        <f t="shared" si="216"/>
        <v>#REF!</v>
      </c>
      <c r="TKT22" s="139" t="e">
        <f t="shared" si="216"/>
        <v>#REF!</v>
      </c>
      <c r="TKU22" s="139" t="e">
        <f t="shared" si="216"/>
        <v>#REF!</v>
      </c>
      <c r="TKV22" s="139" t="e">
        <f t="shared" si="216"/>
        <v>#REF!</v>
      </c>
      <c r="TKW22" s="139" t="e">
        <f t="shared" si="216"/>
        <v>#REF!</v>
      </c>
      <c r="TKX22" s="139" t="e">
        <f t="shared" si="216"/>
        <v>#REF!</v>
      </c>
      <c r="TKY22" s="139" t="e">
        <f t="shared" si="216"/>
        <v>#REF!</v>
      </c>
      <c r="TKZ22" s="139" t="e">
        <f t="shared" si="216"/>
        <v>#REF!</v>
      </c>
      <c r="TLA22" s="139" t="e">
        <f t="shared" si="216"/>
        <v>#REF!</v>
      </c>
      <c r="TLB22" s="139" t="e">
        <f t="shared" si="216"/>
        <v>#REF!</v>
      </c>
      <c r="TLC22" s="139" t="e">
        <f t="shared" si="216"/>
        <v>#REF!</v>
      </c>
      <c r="TLD22" s="139" t="e">
        <f t="shared" si="216"/>
        <v>#REF!</v>
      </c>
      <c r="TLE22" s="139" t="e">
        <f t="shared" si="216"/>
        <v>#REF!</v>
      </c>
      <c r="TLF22" s="139" t="e">
        <f t="shared" si="216"/>
        <v>#REF!</v>
      </c>
      <c r="TLG22" s="139" t="e">
        <f t="shared" si="216"/>
        <v>#REF!</v>
      </c>
      <c r="TLH22" s="139" t="e">
        <f t="shared" si="216"/>
        <v>#REF!</v>
      </c>
      <c r="TLI22" s="139" t="e">
        <f t="shared" si="216"/>
        <v>#REF!</v>
      </c>
      <c r="TLJ22" s="139" t="e">
        <f t="shared" si="216"/>
        <v>#REF!</v>
      </c>
      <c r="TLK22" s="139" t="e">
        <f t="shared" si="216"/>
        <v>#REF!</v>
      </c>
      <c r="TLL22" s="139" t="e">
        <f t="shared" si="216"/>
        <v>#REF!</v>
      </c>
      <c r="TLM22" s="139" t="e">
        <f t="shared" ref="TLM22:TNX22" si="217">TLS22</f>
        <v>#REF!</v>
      </c>
      <c r="TLN22" s="139" t="e">
        <f t="shared" si="217"/>
        <v>#REF!</v>
      </c>
      <c r="TLO22" s="139" t="e">
        <f t="shared" si="217"/>
        <v>#REF!</v>
      </c>
      <c r="TLP22" s="139" t="e">
        <f t="shared" si="217"/>
        <v>#REF!</v>
      </c>
      <c r="TLQ22" s="139" t="e">
        <f t="shared" si="217"/>
        <v>#REF!</v>
      </c>
      <c r="TLR22" s="139" t="e">
        <f t="shared" si="217"/>
        <v>#REF!</v>
      </c>
      <c r="TLS22" s="139" t="e">
        <f t="shared" si="217"/>
        <v>#REF!</v>
      </c>
      <c r="TLT22" s="139" t="e">
        <f t="shared" si="217"/>
        <v>#REF!</v>
      </c>
      <c r="TLU22" s="139" t="e">
        <f t="shared" si="217"/>
        <v>#REF!</v>
      </c>
      <c r="TLV22" s="139" t="e">
        <f t="shared" si="217"/>
        <v>#REF!</v>
      </c>
      <c r="TLW22" s="139" t="e">
        <f t="shared" si="217"/>
        <v>#REF!</v>
      </c>
      <c r="TLX22" s="139" t="e">
        <f t="shared" si="217"/>
        <v>#REF!</v>
      </c>
      <c r="TLY22" s="139" t="e">
        <f t="shared" si="217"/>
        <v>#REF!</v>
      </c>
      <c r="TLZ22" s="139" t="e">
        <f t="shared" si="217"/>
        <v>#REF!</v>
      </c>
      <c r="TMA22" s="139" t="e">
        <f t="shared" si="217"/>
        <v>#REF!</v>
      </c>
      <c r="TMB22" s="139" t="e">
        <f t="shared" si="217"/>
        <v>#REF!</v>
      </c>
      <c r="TMC22" s="139" t="e">
        <f t="shared" si="217"/>
        <v>#REF!</v>
      </c>
      <c r="TMD22" s="139" t="e">
        <f t="shared" si="217"/>
        <v>#REF!</v>
      </c>
      <c r="TME22" s="139" t="e">
        <f t="shared" si="217"/>
        <v>#REF!</v>
      </c>
      <c r="TMF22" s="139" t="e">
        <f t="shared" si="217"/>
        <v>#REF!</v>
      </c>
      <c r="TMG22" s="139" t="e">
        <f t="shared" si="217"/>
        <v>#REF!</v>
      </c>
      <c r="TMH22" s="139" t="e">
        <f t="shared" si="217"/>
        <v>#REF!</v>
      </c>
      <c r="TMI22" s="139" t="e">
        <f t="shared" si="217"/>
        <v>#REF!</v>
      </c>
      <c r="TMJ22" s="139" t="e">
        <f t="shared" si="217"/>
        <v>#REF!</v>
      </c>
      <c r="TMK22" s="139" t="e">
        <f t="shared" si="217"/>
        <v>#REF!</v>
      </c>
      <c r="TML22" s="139" t="e">
        <f t="shared" si="217"/>
        <v>#REF!</v>
      </c>
      <c r="TMM22" s="139" t="e">
        <f t="shared" si="217"/>
        <v>#REF!</v>
      </c>
      <c r="TMN22" s="139" t="e">
        <f t="shared" si="217"/>
        <v>#REF!</v>
      </c>
      <c r="TMO22" s="139" t="e">
        <f t="shared" si="217"/>
        <v>#REF!</v>
      </c>
      <c r="TMP22" s="139" t="e">
        <f t="shared" si="217"/>
        <v>#REF!</v>
      </c>
      <c r="TMQ22" s="139" t="e">
        <f t="shared" si="217"/>
        <v>#REF!</v>
      </c>
      <c r="TMR22" s="139" t="e">
        <f t="shared" si="217"/>
        <v>#REF!</v>
      </c>
      <c r="TMS22" s="139" t="e">
        <f t="shared" si="217"/>
        <v>#REF!</v>
      </c>
      <c r="TMT22" s="139" t="e">
        <f t="shared" si="217"/>
        <v>#REF!</v>
      </c>
      <c r="TMU22" s="139" t="e">
        <f t="shared" si="217"/>
        <v>#REF!</v>
      </c>
      <c r="TMV22" s="139" t="e">
        <f t="shared" si="217"/>
        <v>#REF!</v>
      </c>
      <c r="TMW22" s="139" t="e">
        <f t="shared" si="217"/>
        <v>#REF!</v>
      </c>
      <c r="TMX22" s="139" t="e">
        <f t="shared" si="217"/>
        <v>#REF!</v>
      </c>
      <c r="TMY22" s="139" t="e">
        <f t="shared" si="217"/>
        <v>#REF!</v>
      </c>
      <c r="TMZ22" s="139" t="e">
        <f t="shared" si="217"/>
        <v>#REF!</v>
      </c>
      <c r="TNA22" s="139" t="e">
        <f t="shared" si="217"/>
        <v>#REF!</v>
      </c>
      <c r="TNB22" s="139" t="e">
        <f t="shared" si="217"/>
        <v>#REF!</v>
      </c>
      <c r="TNC22" s="139" t="e">
        <f t="shared" si="217"/>
        <v>#REF!</v>
      </c>
      <c r="TND22" s="139" t="e">
        <f t="shared" si="217"/>
        <v>#REF!</v>
      </c>
      <c r="TNE22" s="139" t="e">
        <f t="shared" si="217"/>
        <v>#REF!</v>
      </c>
      <c r="TNF22" s="139" t="e">
        <f t="shared" si="217"/>
        <v>#REF!</v>
      </c>
      <c r="TNG22" s="139" t="e">
        <f t="shared" si="217"/>
        <v>#REF!</v>
      </c>
      <c r="TNH22" s="139" t="e">
        <f t="shared" si="217"/>
        <v>#REF!</v>
      </c>
      <c r="TNI22" s="139" t="e">
        <f t="shared" si="217"/>
        <v>#REF!</v>
      </c>
      <c r="TNJ22" s="139" t="e">
        <f t="shared" si="217"/>
        <v>#REF!</v>
      </c>
      <c r="TNK22" s="139" t="e">
        <f t="shared" si="217"/>
        <v>#REF!</v>
      </c>
      <c r="TNL22" s="139" t="e">
        <f t="shared" si="217"/>
        <v>#REF!</v>
      </c>
      <c r="TNM22" s="139" t="e">
        <f t="shared" si="217"/>
        <v>#REF!</v>
      </c>
      <c r="TNN22" s="139" t="e">
        <f t="shared" si="217"/>
        <v>#REF!</v>
      </c>
      <c r="TNO22" s="139" t="e">
        <f t="shared" si="217"/>
        <v>#REF!</v>
      </c>
      <c r="TNP22" s="139" t="e">
        <f t="shared" si="217"/>
        <v>#REF!</v>
      </c>
      <c r="TNQ22" s="139" t="e">
        <f t="shared" si="217"/>
        <v>#REF!</v>
      </c>
      <c r="TNR22" s="139" t="e">
        <f t="shared" si="217"/>
        <v>#REF!</v>
      </c>
      <c r="TNS22" s="139" t="e">
        <f t="shared" si="217"/>
        <v>#REF!</v>
      </c>
      <c r="TNT22" s="139" t="e">
        <f t="shared" si="217"/>
        <v>#REF!</v>
      </c>
      <c r="TNU22" s="139" t="e">
        <f t="shared" si="217"/>
        <v>#REF!</v>
      </c>
      <c r="TNV22" s="139" t="e">
        <f t="shared" si="217"/>
        <v>#REF!</v>
      </c>
      <c r="TNW22" s="139" t="e">
        <f t="shared" si="217"/>
        <v>#REF!</v>
      </c>
      <c r="TNX22" s="139" t="e">
        <f t="shared" si="217"/>
        <v>#REF!</v>
      </c>
      <c r="TNY22" s="139" t="e">
        <f t="shared" ref="TNY22:TQJ22" si="218">TOE22</f>
        <v>#REF!</v>
      </c>
      <c r="TNZ22" s="139" t="e">
        <f t="shared" si="218"/>
        <v>#REF!</v>
      </c>
      <c r="TOA22" s="139" t="e">
        <f t="shared" si="218"/>
        <v>#REF!</v>
      </c>
      <c r="TOB22" s="139" t="e">
        <f t="shared" si="218"/>
        <v>#REF!</v>
      </c>
      <c r="TOC22" s="139" t="e">
        <f t="shared" si="218"/>
        <v>#REF!</v>
      </c>
      <c r="TOD22" s="139" t="e">
        <f t="shared" si="218"/>
        <v>#REF!</v>
      </c>
      <c r="TOE22" s="139" t="e">
        <f t="shared" si="218"/>
        <v>#REF!</v>
      </c>
      <c r="TOF22" s="139" t="e">
        <f t="shared" si="218"/>
        <v>#REF!</v>
      </c>
      <c r="TOG22" s="139" t="e">
        <f t="shared" si="218"/>
        <v>#REF!</v>
      </c>
      <c r="TOH22" s="139" t="e">
        <f t="shared" si="218"/>
        <v>#REF!</v>
      </c>
      <c r="TOI22" s="139" t="e">
        <f t="shared" si="218"/>
        <v>#REF!</v>
      </c>
      <c r="TOJ22" s="139" t="e">
        <f t="shared" si="218"/>
        <v>#REF!</v>
      </c>
      <c r="TOK22" s="139" t="e">
        <f t="shared" si="218"/>
        <v>#REF!</v>
      </c>
      <c r="TOL22" s="139" t="e">
        <f t="shared" si="218"/>
        <v>#REF!</v>
      </c>
      <c r="TOM22" s="139" t="e">
        <f t="shared" si="218"/>
        <v>#REF!</v>
      </c>
      <c r="TON22" s="139" t="e">
        <f t="shared" si="218"/>
        <v>#REF!</v>
      </c>
      <c r="TOO22" s="139" t="e">
        <f t="shared" si="218"/>
        <v>#REF!</v>
      </c>
      <c r="TOP22" s="139" t="e">
        <f t="shared" si="218"/>
        <v>#REF!</v>
      </c>
      <c r="TOQ22" s="139" t="e">
        <f t="shared" si="218"/>
        <v>#REF!</v>
      </c>
      <c r="TOR22" s="139" t="e">
        <f t="shared" si="218"/>
        <v>#REF!</v>
      </c>
      <c r="TOS22" s="139" t="e">
        <f t="shared" si="218"/>
        <v>#REF!</v>
      </c>
      <c r="TOT22" s="139" t="e">
        <f t="shared" si="218"/>
        <v>#REF!</v>
      </c>
      <c r="TOU22" s="139" t="e">
        <f t="shared" si="218"/>
        <v>#REF!</v>
      </c>
      <c r="TOV22" s="139" t="e">
        <f t="shared" si="218"/>
        <v>#REF!</v>
      </c>
      <c r="TOW22" s="139" t="e">
        <f t="shared" si="218"/>
        <v>#REF!</v>
      </c>
      <c r="TOX22" s="139" t="e">
        <f t="shared" si="218"/>
        <v>#REF!</v>
      </c>
      <c r="TOY22" s="139" t="e">
        <f t="shared" si="218"/>
        <v>#REF!</v>
      </c>
      <c r="TOZ22" s="139" t="e">
        <f t="shared" si="218"/>
        <v>#REF!</v>
      </c>
      <c r="TPA22" s="139" t="e">
        <f t="shared" si="218"/>
        <v>#REF!</v>
      </c>
      <c r="TPB22" s="139" t="e">
        <f t="shared" si="218"/>
        <v>#REF!</v>
      </c>
      <c r="TPC22" s="139" t="e">
        <f t="shared" si="218"/>
        <v>#REF!</v>
      </c>
      <c r="TPD22" s="139" t="e">
        <f t="shared" si="218"/>
        <v>#REF!</v>
      </c>
      <c r="TPE22" s="139" t="e">
        <f t="shared" si="218"/>
        <v>#REF!</v>
      </c>
      <c r="TPF22" s="139" t="e">
        <f t="shared" si="218"/>
        <v>#REF!</v>
      </c>
      <c r="TPG22" s="139" t="e">
        <f t="shared" si="218"/>
        <v>#REF!</v>
      </c>
      <c r="TPH22" s="139" t="e">
        <f t="shared" si="218"/>
        <v>#REF!</v>
      </c>
      <c r="TPI22" s="139" t="e">
        <f t="shared" si="218"/>
        <v>#REF!</v>
      </c>
      <c r="TPJ22" s="139" t="e">
        <f t="shared" si="218"/>
        <v>#REF!</v>
      </c>
      <c r="TPK22" s="139" t="e">
        <f t="shared" si="218"/>
        <v>#REF!</v>
      </c>
      <c r="TPL22" s="139" t="e">
        <f t="shared" si="218"/>
        <v>#REF!</v>
      </c>
      <c r="TPM22" s="139" t="e">
        <f t="shared" si="218"/>
        <v>#REF!</v>
      </c>
      <c r="TPN22" s="139" t="e">
        <f t="shared" si="218"/>
        <v>#REF!</v>
      </c>
      <c r="TPO22" s="139" t="e">
        <f t="shared" si="218"/>
        <v>#REF!</v>
      </c>
      <c r="TPP22" s="139" t="e">
        <f t="shared" si="218"/>
        <v>#REF!</v>
      </c>
      <c r="TPQ22" s="139" t="e">
        <f t="shared" si="218"/>
        <v>#REF!</v>
      </c>
      <c r="TPR22" s="139" t="e">
        <f t="shared" si="218"/>
        <v>#REF!</v>
      </c>
      <c r="TPS22" s="139" t="e">
        <f t="shared" si="218"/>
        <v>#REF!</v>
      </c>
      <c r="TPT22" s="139" t="e">
        <f t="shared" si="218"/>
        <v>#REF!</v>
      </c>
      <c r="TPU22" s="139" t="e">
        <f t="shared" si="218"/>
        <v>#REF!</v>
      </c>
      <c r="TPV22" s="139" t="e">
        <f t="shared" si="218"/>
        <v>#REF!</v>
      </c>
      <c r="TPW22" s="139" t="e">
        <f t="shared" si="218"/>
        <v>#REF!</v>
      </c>
      <c r="TPX22" s="139" t="e">
        <f t="shared" si="218"/>
        <v>#REF!</v>
      </c>
      <c r="TPY22" s="139" t="e">
        <f t="shared" si="218"/>
        <v>#REF!</v>
      </c>
      <c r="TPZ22" s="139" t="e">
        <f t="shared" si="218"/>
        <v>#REF!</v>
      </c>
      <c r="TQA22" s="139" t="e">
        <f t="shared" si="218"/>
        <v>#REF!</v>
      </c>
      <c r="TQB22" s="139" t="e">
        <f t="shared" si="218"/>
        <v>#REF!</v>
      </c>
      <c r="TQC22" s="139" t="e">
        <f t="shared" si="218"/>
        <v>#REF!</v>
      </c>
      <c r="TQD22" s="139" t="e">
        <f t="shared" si="218"/>
        <v>#REF!</v>
      </c>
      <c r="TQE22" s="139" t="e">
        <f t="shared" si="218"/>
        <v>#REF!</v>
      </c>
      <c r="TQF22" s="139" t="e">
        <f t="shared" si="218"/>
        <v>#REF!</v>
      </c>
      <c r="TQG22" s="139" t="e">
        <f t="shared" si="218"/>
        <v>#REF!</v>
      </c>
      <c r="TQH22" s="139" t="e">
        <f t="shared" si="218"/>
        <v>#REF!</v>
      </c>
      <c r="TQI22" s="139" t="e">
        <f t="shared" si="218"/>
        <v>#REF!</v>
      </c>
      <c r="TQJ22" s="139" t="e">
        <f t="shared" si="218"/>
        <v>#REF!</v>
      </c>
      <c r="TQK22" s="139" t="e">
        <f t="shared" ref="TQK22:TSV22" si="219">TQQ22</f>
        <v>#REF!</v>
      </c>
      <c r="TQL22" s="139" t="e">
        <f t="shared" si="219"/>
        <v>#REF!</v>
      </c>
      <c r="TQM22" s="139" t="e">
        <f t="shared" si="219"/>
        <v>#REF!</v>
      </c>
      <c r="TQN22" s="139" t="e">
        <f t="shared" si="219"/>
        <v>#REF!</v>
      </c>
      <c r="TQO22" s="139" t="e">
        <f t="shared" si="219"/>
        <v>#REF!</v>
      </c>
      <c r="TQP22" s="139" t="e">
        <f t="shared" si="219"/>
        <v>#REF!</v>
      </c>
      <c r="TQQ22" s="139" t="e">
        <f t="shared" si="219"/>
        <v>#REF!</v>
      </c>
      <c r="TQR22" s="139" t="e">
        <f t="shared" si="219"/>
        <v>#REF!</v>
      </c>
      <c r="TQS22" s="139" t="e">
        <f t="shared" si="219"/>
        <v>#REF!</v>
      </c>
      <c r="TQT22" s="139" t="e">
        <f t="shared" si="219"/>
        <v>#REF!</v>
      </c>
      <c r="TQU22" s="139" t="e">
        <f t="shared" si="219"/>
        <v>#REF!</v>
      </c>
      <c r="TQV22" s="139" t="e">
        <f t="shared" si="219"/>
        <v>#REF!</v>
      </c>
      <c r="TQW22" s="139" t="e">
        <f t="shared" si="219"/>
        <v>#REF!</v>
      </c>
      <c r="TQX22" s="139" t="e">
        <f t="shared" si="219"/>
        <v>#REF!</v>
      </c>
      <c r="TQY22" s="139" t="e">
        <f t="shared" si="219"/>
        <v>#REF!</v>
      </c>
      <c r="TQZ22" s="139" t="e">
        <f t="shared" si="219"/>
        <v>#REF!</v>
      </c>
      <c r="TRA22" s="139" t="e">
        <f t="shared" si="219"/>
        <v>#REF!</v>
      </c>
      <c r="TRB22" s="139" t="e">
        <f t="shared" si="219"/>
        <v>#REF!</v>
      </c>
      <c r="TRC22" s="139" t="e">
        <f t="shared" si="219"/>
        <v>#REF!</v>
      </c>
      <c r="TRD22" s="139" t="e">
        <f t="shared" si="219"/>
        <v>#REF!</v>
      </c>
      <c r="TRE22" s="139" t="e">
        <f t="shared" si="219"/>
        <v>#REF!</v>
      </c>
      <c r="TRF22" s="139" t="e">
        <f t="shared" si="219"/>
        <v>#REF!</v>
      </c>
      <c r="TRG22" s="139" t="e">
        <f t="shared" si="219"/>
        <v>#REF!</v>
      </c>
      <c r="TRH22" s="139" t="e">
        <f t="shared" si="219"/>
        <v>#REF!</v>
      </c>
      <c r="TRI22" s="139" t="e">
        <f t="shared" si="219"/>
        <v>#REF!</v>
      </c>
      <c r="TRJ22" s="139" t="e">
        <f t="shared" si="219"/>
        <v>#REF!</v>
      </c>
      <c r="TRK22" s="139" t="e">
        <f t="shared" si="219"/>
        <v>#REF!</v>
      </c>
      <c r="TRL22" s="139" t="e">
        <f t="shared" si="219"/>
        <v>#REF!</v>
      </c>
      <c r="TRM22" s="139" t="e">
        <f t="shared" si="219"/>
        <v>#REF!</v>
      </c>
      <c r="TRN22" s="139" t="e">
        <f t="shared" si="219"/>
        <v>#REF!</v>
      </c>
      <c r="TRO22" s="139" t="e">
        <f t="shared" si="219"/>
        <v>#REF!</v>
      </c>
      <c r="TRP22" s="139" t="e">
        <f t="shared" si="219"/>
        <v>#REF!</v>
      </c>
      <c r="TRQ22" s="139" t="e">
        <f t="shared" si="219"/>
        <v>#REF!</v>
      </c>
      <c r="TRR22" s="139" t="e">
        <f t="shared" si="219"/>
        <v>#REF!</v>
      </c>
      <c r="TRS22" s="139" t="e">
        <f t="shared" si="219"/>
        <v>#REF!</v>
      </c>
      <c r="TRT22" s="139" t="e">
        <f t="shared" si="219"/>
        <v>#REF!</v>
      </c>
      <c r="TRU22" s="139" t="e">
        <f t="shared" si="219"/>
        <v>#REF!</v>
      </c>
      <c r="TRV22" s="139" t="e">
        <f t="shared" si="219"/>
        <v>#REF!</v>
      </c>
      <c r="TRW22" s="139" t="e">
        <f t="shared" si="219"/>
        <v>#REF!</v>
      </c>
      <c r="TRX22" s="139" t="e">
        <f t="shared" si="219"/>
        <v>#REF!</v>
      </c>
      <c r="TRY22" s="139" t="e">
        <f t="shared" si="219"/>
        <v>#REF!</v>
      </c>
      <c r="TRZ22" s="139" t="e">
        <f t="shared" si="219"/>
        <v>#REF!</v>
      </c>
      <c r="TSA22" s="139" t="e">
        <f t="shared" si="219"/>
        <v>#REF!</v>
      </c>
      <c r="TSB22" s="139" t="e">
        <f t="shared" si="219"/>
        <v>#REF!</v>
      </c>
      <c r="TSC22" s="139" t="e">
        <f t="shared" si="219"/>
        <v>#REF!</v>
      </c>
      <c r="TSD22" s="139" t="e">
        <f t="shared" si="219"/>
        <v>#REF!</v>
      </c>
      <c r="TSE22" s="139" t="e">
        <f t="shared" si="219"/>
        <v>#REF!</v>
      </c>
      <c r="TSF22" s="139" t="e">
        <f t="shared" si="219"/>
        <v>#REF!</v>
      </c>
      <c r="TSG22" s="139" t="e">
        <f t="shared" si="219"/>
        <v>#REF!</v>
      </c>
      <c r="TSH22" s="139" t="e">
        <f t="shared" si="219"/>
        <v>#REF!</v>
      </c>
      <c r="TSI22" s="139" t="e">
        <f t="shared" si="219"/>
        <v>#REF!</v>
      </c>
      <c r="TSJ22" s="139" t="e">
        <f t="shared" si="219"/>
        <v>#REF!</v>
      </c>
      <c r="TSK22" s="139" t="e">
        <f t="shared" si="219"/>
        <v>#REF!</v>
      </c>
      <c r="TSL22" s="139" t="e">
        <f t="shared" si="219"/>
        <v>#REF!</v>
      </c>
      <c r="TSM22" s="139" t="e">
        <f t="shared" si="219"/>
        <v>#REF!</v>
      </c>
      <c r="TSN22" s="139" t="e">
        <f t="shared" si="219"/>
        <v>#REF!</v>
      </c>
      <c r="TSO22" s="139" t="e">
        <f t="shared" si="219"/>
        <v>#REF!</v>
      </c>
      <c r="TSP22" s="139" t="e">
        <f t="shared" si="219"/>
        <v>#REF!</v>
      </c>
      <c r="TSQ22" s="139" t="e">
        <f t="shared" si="219"/>
        <v>#REF!</v>
      </c>
      <c r="TSR22" s="139" t="e">
        <f t="shared" si="219"/>
        <v>#REF!</v>
      </c>
      <c r="TSS22" s="139" t="e">
        <f t="shared" si="219"/>
        <v>#REF!</v>
      </c>
      <c r="TST22" s="139" t="e">
        <f t="shared" si="219"/>
        <v>#REF!</v>
      </c>
      <c r="TSU22" s="139" t="e">
        <f t="shared" si="219"/>
        <v>#REF!</v>
      </c>
      <c r="TSV22" s="139" t="e">
        <f t="shared" si="219"/>
        <v>#REF!</v>
      </c>
      <c r="TSW22" s="139" t="e">
        <f t="shared" ref="TSW22:TVH22" si="220">TTC22</f>
        <v>#REF!</v>
      </c>
      <c r="TSX22" s="139" t="e">
        <f t="shared" si="220"/>
        <v>#REF!</v>
      </c>
      <c r="TSY22" s="139" t="e">
        <f t="shared" si="220"/>
        <v>#REF!</v>
      </c>
      <c r="TSZ22" s="139" t="e">
        <f t="shared" si="220"/>
        <v>#REF!</v>
      </c>
      <c r="TTA22" s="139" t="e">
        <f t="shared" si="220"/>
        <v>#REF!</v>
      </c>
      <c r="TTB22" s="139" t="e">
        <f t="shared" si="220"/>
        <v>#REF!</v>
      </c>
      <c r="TTC22" s="139" t="e">
        <f t="shared" si="220"/>
        <v>#REF!</v>
      </c>
      <c r="TTD22" s="139" t="e">
        <f t="shared" si="220"/>
        <v>#REF!</v>
      </c>
      <c r="TTE22" s="139" t="e">
        <f t="shared" si="220"/>
        <v>#REF!</v>
      </c>
      <c r="TTF22" s="139" t="e">
        <f t="shared" si="220"/>
        <v>#REF!</v>
      </c>
      <c r="TTG22" s="139" t="e">
        <f t="shared" si="220"/>
        <v>#REF!</v>
      </c>
      <c r="TTH22" s="139" t="e">
        <f t="shared" si="220"/>
        <v>#REF!</v>
      </c>
      <c r="TTI22" s="139" t="e">
        <f t="shared" si="220"/>
        <v>#REF!</v>
      </c>
      <c r="TTJ22" s="139" t="e">
        <f t="shared" si="220"/>
        <v>#REF!</v>
      </c>
      <c r="TTK22" s="139" t="e">
        <f t="shared" si="220"/>
        <v>#REF!</v>
      </c>
      <c r="TTL22" s="139" t="e">
        <f t="shared" si="220"/>
        <v>#REF!</v>
      </c>
      <c r="TTM22" s="139" t="e">
        <f t="shared" si="220"/>
        <v>#REF!</v>
      </c>
      <c r="TTN22" s="139" t="e">
        <f t="shared" si="220"/>
        <v>#REF!</v>
      </c>
      <c r="TTO22" s="139" t="e">
        <f t="shared" si="220"/>
        <v>#REF!</v>
      </c>
      <c r="TTP22" s="139" t="e">
        <f t="shared" si="220"/>
        <v>#REF!</v>
      </c>
      <c r="TTQ22" s="139" t="e">
        <f t="shared" si="220"/>
        <v>#REF!</v>
      </c>
      <c r="TTR22" s="139" t="e">
        <f t="shared" si="220"/>
        <v>#REF!</v>
      </c>
      <c r="TTS22" s="139" t="e">
        <f t="shared" si="220"/>
        <v>#REF!</v>
      </c>
      <c r="TTT22" s="139" t="e">
        <f t="shared" si="220"/>
        <v>#REF!</v>
      </c>
      <c r="TTU22" s="139" t="e">
        <f t="shared" si="220"/>
        <v>#REF!</v>
      </c>
      <c r="TTV22" s="139" t="e">
        <f t="shared" si="220"/>
        <v>#REF!</v>
      </c>
      <c r="TTW22" s="139" t="e">
        <f t="shared" si="220"/>
        <v>#REF!</v>
      </c>
      <c r="TTX22" s="139" t="e">
        <f t="shared" si="220"/>
        <v>#REF!</v>
      </c>
      <c r="TTY22" s="139" t="e">
        <f t="shared" si="220"/>
        <v>#REF!</v>
      </c>
      <c r="TTZ22" s="139" t="e">
        <f t="shared" si="220"/>
        <v>#REF!</v>
      </c>
      <c r="TUA22" s="139" t="e">
        <f t="shared" si="220"/>
        <v>#REF!</v>
      </c>
      <c r="TUB22" s="139" t="e">
        <f t="shared" si="220"/>
        <v>#REF!</v>
      </c>
      <c r="TUC22" s="139" t="e">
        <f t="shared" si="220"/>
        <v>#REF!</v>
      </c>
      <c r="TUD22" s="139" t="e">
        <f t="shared" si="220"/>
        <v>#REF!</v>
      </c>
      <c r="TUE22" s="139" t="e">
        <f t="shared" si="220"/>
        <v>#REF!</v>
      </c>
      <c r="TUF22" s="139" t="e">
        <f t="shared" si="220"/>
        <v>#REF!</v>
      </c>
      <c r="TUG22" s="139" t="e">
        <f t="shared" si="220"/>
        <v>#REF!</v>
      </c>
      <c r="TUH22" s="139" t="e">
        <f t="shared" si="220"/>
        <v>#REF!</v>
      </c>
      <c r="TUI22" s="139" t="e">
        <f t="shared" si="220"/>
        <v>#REF!</v>
      </c>
      <c r="TUJ22" s="139" t="e">
        <f t="shared" si="220"/>
        <v>#REF!</v>
      </c>
      <c r="TUK22" s="139" t="e">
        <f t="shared" si="220"/>
        <v>#REF!</v>
      </c>
      <c r="TUL22" s="139" t="e">
        <f t="shared" si="220"/>
        <v>#REF!</v>
      </c>
      <c r="TUM22" s="139" t="e">
        <f t="shared" si="220"/>
        <v>#REF!</v>
      </c>
      <c r="TUN22" s="139" t="e">
        <f t="shared" si="220"/>
        <v>#REF!</v>
      </c>
      <c r="TUO22" s="139" t="e">
        <f t="shared" si="220"/>
        <v>#REF!</v>
      </c>
      <c r="TUP22" s="139" t="e">
        <f t="shared" si="220"/>
        <v>#REF!</v>
      </c>
      <c r="TUQ22" s="139" t="e">
        <f t="shared" si="220"/>
        <v>#REF!</v>
      </c>
      <c r="TUR22" s="139" t="e">
        <f t="shared" si="220"/>
        <v>#REF!</v>
      </c>
      <c r="TUS22" s="139" t="e">
        <f t="shared" si="220"/>
        <v>#REF!</v>
      </c>
      <c r="TUT22" s="139" t="e">
        <f t="shared" si="220"/>
        <v>#REF!</v>
      </c>
      <c r="TUU22" s="139" t="e">
        <f t="shared" si="220"/>
        <v>#REF!</v>
      </c>
      <c r="TUV22" s="139" t="e">
        <f t="shared" si="220"/>
        <v>#REF!</v>
      </c>
      <c r="TUW22" s="139" t="e">
        <f t="shared" si="220"/>
        <v>#REF!</v>
      </c>
      <c r="TUX22" s="139" t="e">
        <f t="shared" si="220"/>
        <v>#REF!</v>
      </c>
      <c r="TUY22" s="139" t="e">
        <f t="shared" si="220"/>
        <v>#REF!</v>
      </c>
      <c r="TUZ22" s="139" t="e">
        <f t="shared" si="220"/>
        <v>#REF!</v>
      </c>
      <c r="TVA22" s="139" t="e">
        <f t="shared" si="220"/>
        <v>#REF!</v>
      </c>
      <c r="TVB22" s="139" t="e">
        <f t="shared" si="220"/>
        <v>#REF!</v>
      </c>
      <c r="TVC22" s="139" t="e">
        <f t="shared" si="220"/>
        <v>#REF!</v>
      </c>
      <c r="TVD22" s="139" t="e">
        <f t="shared" si="220"/>
        <v>#REF!</v>
      </c>
      <c r="TVE22" s="139" t="e">
        <f t="shared" si="220"/>
        <v>#REF!</v>
      </c>
      <c r="TVF22" s="139" t="e">
        <f t="shared" si="220"/>
        <v>#REF!</v>
      </c>
      <c r="TVG22" s="139" t="e">
        <f t="shared" si="220"/>
        <v>#REF!</v>
      </c>
      <c r="TVH22" s="139" t="e">
        <f t="shared" si="220"/>
        <v>#REF!</v>
      </c>
      <c r="TVI22" s="139" t="e">
        <f t="shared" ref="TVI22:TXT22" si="221">TVO22</f>
        <v>#REF!</v>
      </c>
      <c r="TVJ22" s="139" t="e">
        <f t="shared" si="221"/>
        <v>#REF!</v>
      </c>
      <c r="TVK22" s="139" t="e">
        <f t="shared" si="221"/>
        <v>#REF!</v>
      </c>
      <c r="TVL22" s="139" t="e">
        <f t="shared" si="221"/>
        <v>#REF!</v>
      </c>
      <c r="TVM22" s="139" t="e">
        <f t="shared" si="221"/>
        <v>#REF!</v>
      </c>
      <c r="TVN22" s="139" t="e">
        <f t="shared" si="221"/>
        <v>#REF!</v>
      </c>
      <c r="TVO22" s="139" t="e">
        <f t="shared" si="221"/>
        <v>#REF!</v>
      </c>
      <c r="TVP22" s="139" t="e">
        <f t="shared" si="221"/>
        <v>#REF!</v>
      </c>
      <c r="TVQ22" s="139" t="e">
        <f t="shared" si="221"/>
        <v>#REF!</v>
      </c>
      <c r="TVR22" s="139" t="e">
        <f t="shared" si="221"/>
        <v>#REF!</v>
      </c>
      <c r="TVS22" s="139" t="e">
        <f t="shared" si="221"/>
        <v>#REF!</v>
      </c>
      <c r="TVT22" s="139" t="e">
        <f t="shared" si="221"/>
        <v>#REF!</v>
      </c>
      <c r="TVU22" s="139" t="e">
        <f t="shared" si="221"/>
        <v>#REF!</v>
      </c>
      <c r="TVV22" s="139" t="e">
        <f t="shared" si="221"/>
        <v>#REF!</v>
      </c>
      <c r="TVW22" s="139" t="e">
        <f t="shared" si="221"/>
        <v>#REF!</v>
      </c>
      <c r="TVX22" s="139" t="e">
        <f t="shared" si="221"/>
        <v>#REF!</v>
      </c>
      <c r="TVY22" s="139" t="e">
        <f t="shared" si="221"/>
        <v>#REF!</v>
      </c>
      <c r="TVZ22" s="139" t="e">
        <f t="shared" si="221"/>
        <v>#REF!</v>
      </c>
      <c r="TWA22" s="139" t="e">
        <f t="shared" si="221"/>
        <v>#REF!</v>
      </c>
      <c r="TWB22" s="139" t="e">
        <f t="shared" si="221"/>
        <v>#REF!</v>
      </c>
      <c r="TWC22" s="139" t="e">
        <f t="shared" si="221"/>
        <v>#REF!</v>
      </c>
      <c r="TWD22" s="139" t="e">
        <f t="shared" si="221"/>
        <v>#REF!</v>
      </c>
      <c r="TWE22" s="139" t="e">
        <f t="shared" si="221"/>
        <v>#REF!</v>
      </c>
      <c r="TWF22" s="139" t="e">
        <f t="shared" si="221"/>
        <v>#REF!</v>
      </c>
      <c r="TWG22" s="139" t="e">
        <f t="shared" si="221"/>
        <v>#REF!</v>
      </c>
      <c r="TWH22" s="139" t="e">
        <f t="shared" si="221"/>
        <v>#REF!</v>
      </c>
      <c r="TWI22" s="139" t="e">
        <f t="shared" si="221"/>
        <v>#REF!</v>
      </c>
      <c r="TWJ22" s="139" t="e">
        <f t="shared" si="221"/>
        <v>#REF!</v>
      </c>
      <c r="TWK22" s="139" t="e">
        <f t="shared" si="221"/>
        <v>#REF!</v>
      </c>
      <c r="TWL22" s="139" t="e">
        <f t="shared" si="221"/>
        <v>#REF!</v>
      </c>
      <c r="TWM22" s="139" t="e">
        <f t="shared" si="221"/>
        <v>#REF!</v>
      </c>
      <c r="TWN22" s="139" t="e">
        <f t="shared" si="221"/>
        <v>#REF!</v>
      </c>
      <c r="TWO22" s="139" t="e">
        <f t="shared" si="221"/>
        <v>#REF!</v>
      </c>
      <c r="TWP22" s="139" t="e">
        <f t="shared" si="221"/>
        <v>#REF!</v>
      </c>
      <c r="TWQ22" s="139" t="e">
        <f t="shared" si="221"/>
        <v>#REF!</v>
      </c>
      <c r="TWR22" s="139" t="e">
        <f t="shared" si="221"/>
        <v>#REF!</v>
      </c>
      <c r="TWS22" s="139" t="e">
        <f t="shared" si="221"/>
        <v>#REF!</v>
      </c>
      <c r="TWT22" s="139" t="e">
        <f t="shared" si="221"/>
        <v>#REF!</v>
      </c>
      <c r="TWU22" s="139" t="e">
        <f t="shared" si="221"/>
        <v>#REF!</v>
      </c>
      <c r="TWV22" s="139" t="e">
        <f t="shared" si="221"/>
        <v>#REF!</v>
      </c>
      <c r="TWW22" s="139" t="e">
        <f t="shared" si="221"/>
        <v>#REF!</v>
      </c>
      <c r="TWX22" s="139" t="e">
        <f t="shared" si="221"/>
        <v>#REF!</v>
      </c>
      <c r="TWY22" s="139" t="e">
        <f t="shared" si="221"/>
        <v>#REF!</v>
      </c>
      <c r="TWZ22" s="139" t="e">
        <f t="shared" si="221"/>
        <v>#REF!</v>
      </c>
      <c r="TXA22" s="139" t="e">
        <f t="shared" si="221"/>
        <v>#REF!</v>
      </c>
      <c r="TXB22" s="139" t="e">
        <f t="shared" si="221"/>
        <v>#REF!</v>
      </c>
      <c r="TXC22" s="139" t="e">
        <f t="shared" si="221"/>
        <v>#REF!</v>
      </c>
      <c r="TXD22" s="139" t="e">
        <f t="shared" si="221"/>
        <v>#REF!</v>
      </c>
      <c r="TXE22" s="139" t="e">
        <f t="shared" si="221"/>
        <v>#REF!</v>
      </c>
      <c r="TXF22" s="139" t="e">
        <f t="shared" si="221"/>
        <v>#REF!</v>
      </c>
      <c r="TXG22" s="139" t="e">
        <f t="shared" si="221"/>
        <v>#REF!</v>
      </c>
      <c r="TXH22" s="139" t="e">
        <f t="shared" si="221"/>
        <v>#REF!</v>
      </c>
      <c r="TXI22" s="139" t="e">
        <f t="shared" si="221"/>
        <v>#REF!</v>
      </c>
      <c r="TXJ22" s="139" t="e">
        <f t="shared" si="221"/>
        <v>#REF!</v>
      </c>
      <c r="TXK22" s="139" t="e">
        <f t="shared" si="221"/>
        <v>#REF!</v>
      </c>
      <c r="TXL22" s="139" t="e">
        <f t="shared" si="221"/>
        <v>#REF!</v>
      </c>
      <c r="TXM22" s="139" t="e">
        <f t="shared" si="221"/>
        <v>#REF!</v>
      </c>
      <c r="TXN22" s="139" t="e">
        <f t="shared" si="221"/>
        <v>#REF!</v>
      </c>
      <c r="TXO22" s="139" t="e">
        <f t="shared" si="221"/>
        <v>#REF!</v>
      </c>
      <c r="TXP22" s="139" t="e">
        <f t="shared" si="221"/>
        <v>#REF!</v>
      </c>
      <c r="TXQ22" s="139" t="e">
        <f t="shared" si="221"/>
        <v>#REF!</v>
      </c>
      <c r="TXR22" s="139" t="e">
        <f t="shared" si="221"/>
        <v>#REF!</v>
      </c>
      <c r="TXS22" s="139" t="e">
        <f t="shared" si="221"/>
        <v>#REF!</v>
      </c>
      <c r="TXT22" s="139" t="e">
        <f t="shared" si="221"/>
        <v>#REF!</v>
      </c>
      <c r="TXU22" s="139" t="e">
        <f t="shared" ref="TXU22:UAF22" si="222">TYA22</f>
        <v>#REF!</v>
      </c>
      <c r="TXV22" s="139" t="e">
        <f t="shared" si="222"/>
        <v>#REF!</v>
      </c>
      <c r="TXW22" s="139" t="e">
        <f t="shared" si="222"/>
        <v>#REF!</v>
      </c>
      <c r="TXX22" s="139" t="e">
        <f t="shared" si="222"/>
        <v>#REF!</v>
      </c>
      <c r="TXY22" s="139" t="e">
        <f t="shared" si="222"/>
        <v>#REF!</v>
      </c>
      <c r="TXZ22" s="139" t="e">
        <f t="shared" si="222"/>
        <v>#REF!</v>
      </c>
      <c r="TYA22" s="139" t="e">
        <f t="shared" si="222"/>
        <v>#REF!</v>
      </c>
      <c r="TYB22" s="139" t="e">
        <f t="shared" si="222"/>
        <v>#REF!</v>
      </c>
      <c r="TYC22" s="139" t="e">
        <f t="shared" si="222"/>
        <v>#REF!</v>
      </c>
      <c r="TYD22" s="139" t="e">
        <f t="shared" si="222"/>
        <v>#REF!</v>
      </c>
      <c r="TYE22" s="139" t="e">
        <f t="shared" si="222"/>
        <v>#REF!</v>
      </c>
      <c r="TYF22" s="139" t="e">
        <f t="shared" si="222"/>
        <v>#REF!</v>
      </c>
      <c r="TYG22" s="139" t="e">
        <f t="shared" si="222"/>
        <v>#REF!</v>
      </c>
      <c r="TYH22" s="139" t="e">
        <f t="shared" si="222"/>
        <v>#REF!</v>
      </c>
      <c r="TYI22" s="139" t="e">
        <f t="shared" si="222"/>
        <v>#REF!</v>
      </c>
      <c r="TYJ22" s="139" t="e">
        <f t="shared" si="222"/>
        <v>#REF!</v>
      </c>
      <c r="TYK22" s="139" t="e">
        <f t="shared" si="222"/>
        <v>#REF!</v>
      </c>
      <c r="TYL22" s="139" t="e">
        <f t="shared" si="222"/>
        <v>#REF!</v>
      </c>
      <c r="TYM22" s="139" t="e">
        <f t="shared" si="222"/>
        <v>#REF!</v>
      </c>
      <c r="TYN22" s="139" t="e">
        <f t="shared" si="222"/>
        <v>#REF!</v>
      </c>
      <c r="TYO22" s="139" t="e">
        <f t="shared" si="222"/>
        <v>#REF!</v>
      </c>
      <c r="TYP22" s="139" t="e">
        <f t="shared" si="222"/>
        <v>#REF!</v>
      </c>
      <c r="TYQ22" s="139" t="e">
        <f t="shared" si="222"/>
        <v>#REF!</v>
      </c>
      <c r="TYR22" s="139" t="e">
        <f t="shared" si="222"/>
        <v>#REF!</v>
      </c>
      <c r="TYS22" s="139" t="e">
        <f t="shared" si="222"/>
        <v>#REF!</v>
      </c>
      <c r="TYT22" s="139" t="e">
        <f t="shared" si="222"/>
        <v>#REF!</v>
      </c>
      <c r="TYU22" s="139" t="e">
        <f t="shared" si="222"/>
        <v>#REF!</v>
      </c>
      <c r="TYV22" s="139" t="e">
        <f t="shared" si="222"/>
        <v>#REF!</v>
      </c>
      <c r="TYW22" s="139" t="e">
        <f t="shared" si="222"/>
        <v>#REF!</v>
      </c>
      <c r="TYX22" s="139" t="e">
        <f t="shared" si="222"/>
        <v>#REF!</v>
      </c>
      <c r="TYY22" s="139" t="e">
        <f t="shared" si="222"/>
        <v>#REF!</v>
      </c>
      <c r="TYZ22" s="139" t="e">
        <f t="shared" si="222"/>
        <v>#REF!</v>
      </c>
      <c r="TZA22" s="139" t="e">
        <f t="shared" si="222"/>
        <v>#REF!</v>
      </c>
      <c r="TZB22" s="139" t="e">
        <f t="shared" si="222"/>
        <v>#REF!</v>
      </c>
      <c r="TZC22" s="139" t="e">
        <f t="shared" si="222"/>
        <v>#REF!</v>
      </c>
      <c r="TZD22" s="139" t="e">
        <f t="shared" si="222"/>
        <v>#REF!</v>
      </c>
      <c r="TZE22" s="139" t="e">
        <f t="shared" si="222"/>
        <v>#REF!</v>
      </c>
      <c r="TZF22" s="139" t="e">
        <f t="shared" si="222"/>
        <v>#REF!</v>
      </c>
      <c r="TZG22" s="139" t="e">
        <f t="shared" si="222"/>
        <v>#REF!</v>
      </c>
      <c r="TZH22" s="139" t="e">
        <f t="shared" si="222"/>
        <v>#REF!</v>
      </c>
      <c r="TZI22" s="139" t="e">
        <f t="shared" si="222"/>
        <v>#REF!</v>
      </c>
      <c r="TZJ22" s="139" t="e">
        <f t="shared" si="222"/>
        <v>#REF!</v>
      </c>
      <c r="TZK22" s="139" t="e">
        <f t="shared" si="222"/>
        <v>#REF!</v>
      </c>
      <c r="TZL22" s="139" t="e">
        <f t="shared" si="222"/>
        <v>#REF!</v>
      </c>
      <c r="TZM22" s="139" t="e">
        <f t="shared" si="222"/>
        <v>#REF!</v>
      </c>
      <c r="TZN22" s="139" t="e">
        <f t="shared" si="222"/>
        <v>#REF!</v>
      </c>
      <c r="TZO22" s="139" t="e">
        <f t="shared" si="222"/>
        <v>#REF!</v>
      </c>
      <c r="TZP22" s="139" t="e">
        <f t="shared" si="222"/>
        <v>#REF!</v>
      </c>
      <c r="TZQ22" s="139" t="e">
        <f t="shared" si="222"/>
        <v>#REF!</v>
      </c>
      <c r="TZR22" s="139" t="e">
        <f t="shared" si="222"/>
        <v>#REF!</v>
      </c>
      <c r="TZS22" s="139" t="e">
        <f t="shared" si="222"/>
        <v>#REF!</v>
      </c>
      <c r="TZT22" s="139" t="e">
        <f t="shared" si="222"/>
        <v>#REF!</v>
      </c>
      <c r="TZU22" s="139" t="e">
        <f t="shared" si="222"/>
        <v>#REF!</v>
      </c>
      <c r="TZV22" s="139" t="e">
        <f t="shared" si="222"/>
        <v>#REF!</v>
      </c>
      <c r="TZW22" s="139" t="e">
        <f t="shared" si="222"/>
        <v>#REF!</v>
      </c>
      <c r="TZX22" s="139" t="e">
        <f t="shared" si="222"/>
        <v>#REF!</v>
      </c>
      <c r="TZY22" s="139" t="e">
        <f t="shared" si="222"/>
        <v>#REF!</v>
      </c>
      <c r="TZZ22" s="139" t="e">
        <f t="shared" si="222"/>
        <v>#REF!</v>
      </c>
      <c r="UAA22" s="139" t="e">
        <f t="shared" si="222"/>
        <v>#REF!</v>
      </c>
      <c r="UAB22" s="139" t="e">
        <f t="shared" si="222"/>
        <v>#REF!</v>
      </c>
      <c r="UAC22" s="139" t="e">
        <f t="shared" si="222"/>
        <v>#REF!</v>
      </c>
      <c r="UAD22" s="139" t="e">
        <f t="shared" si="222"/>
        <v>#REF!</v>
      </c>
      <c r="UAE22" s="139" t="e">
        <f t="shared" si="222"/>
        <v>#REF!</v>
      </c>
      <c r="UAF22" s="139" t="e">
        <f t="shared" si="222"/>
        <v>#REF!</v>
      </c>
      <c r="UAG22" s="139" t="e">
        <f t="shared" ref="UAG22:UCR22" si="223">UAM22</f>
        <v>#REF!</v>
      </c>
      <c r="UAH22" s="139" t="e">
        <f t="shared" si="223"/>
        <v>#REF!</v>
      </c>
      <c r="UAI22" s="139" t="e">
        <f t="shared" si="223"/>
        <v>#REF!</v>
      </c>
      <c r="UAJ22" s="139" t="e">
        <f t="shared" si="223"/>
        <v>#REF!</v>
      </c>
      <c r="UAK22" s="139" t="e">
        <f t="shared" si="223"/>
        <v>#REF!</v>
      </c>
      <c r="UAL22" s="139" t="e">
        <f t="shared" si="223"/>
        <v>#REF!</v>
      </c>
      <c r="UAM22" s="139" t="e">
        <f t="shared" si="223"/>
        <v>#REF!</v>
      </c>
      <c r="UAN22" s="139" t="e">
        <f t="shared" si="223"/>
        <v>#REF!</v>
      </c>
      <c r="UAO22" s="139" t="e">
        <f t="shared" si="223"/>
        <v>#REF!</v>
      </c>
      <c r="UAP22" s="139" t="e">
        <f t="shared" si="223"/>
        <v>#REF!</v>
      </c>
      <c r="UAQ22" s="139" t="e">
        <f t="shared" si="223"/>
        <v>#REF!</v>
      </c>
      <c r="UAR22" s="139" t="e">
        <f t="shared" si="223"/>
        <v>#REF!</v>
      </c>
      <c r="UAS22" s="139" t="e">
        <f t="shared" si="223"/>
        <v>#REF!</v>
      </c>
      <c r="UAT22" s="139" t="e">
        <f t="shared" si="223"/>
        <v>#REF!</v>
      </c>
      <c r="UAU22" s="139" t="e">
        <f t="shared" si="223"/>
        <v>#REF!</v>
      </c>
      <c r="UAV22" s="139" t="e">
        <f t="shared" si="223"/>
        <v>#REF!</v>
      </c>
      <c r="UAW22" s="139" t="e">
        <f t="shared" si="223"/>
        <v>#REF!</v>
      </c>
      <c r="UAX22" s="139" t="e">
        <f t="shared" si="223"/>
        <v>#REF!</v>
      </c>
      <c r="UAY22" s="139" t="e">
        <f t="shared" si="223"/>
        <v>#REF!</v>
      </c>
      <c r="UAZ22" s="139" t="e">
        <f t="shared" si="223"/>
        <v>#REF!</v>
      </c>
      <c r="UBA22" s="139" t="e">
        <f t="shared" si="223"/>
        <v>#REF!</v>
      </c>
      <c r="UBB22" s="139" t="e">
        <f t="shared" si="223"/>
        <v>#REF!</v>
      </c>
      <c r="UBC22" s="139" t="e">
        <f t="shared" si="223"/>
        <v>#REF!</v>
      </c>
      <c r="UBD22" s="139" t="e">
        <f t="shared" si="223"/>
        <v>#REF!</v>
      </c>
      <c r="UBE22" s="139" t="e">
        <f t="shared" si="223"/>
        <v>#REF!</v>
      </c>
      <c r="UBF22" s="139" t="e">
        <f t="shared" si="223"/>
        <v>#REF!</v>
      </c>
      <c r="UBG22" s="139" t="e">
        <f t="shared" si="223"/>
        <v>#REF!</v>
      </c>
      <c r="UBH22" s="139" t="e">
        <f t="shared" si="223"/>
        <v>#REF!</v>
      </c>
      <c r="UBI22" s="139" t="e">
        <f t="shared" si="223"/>
        <v>#REF!</v>
      </c>
      <c r="UBJ22" s="139" t="e">
        <f t="shared" si="223"/>
        <v>#REF!</v>
      </c>
      <c r="UBK22" s="139" t="e">
        <f t="shared" si="223"/>
        <v>#REF!</v>
      </c>
      <c r="UBL22" s="139" t="e">
        <f t="shared" si="223"/>
        <v>#REF!</v>
      </c>
      <c r="UBM22" s="139" t="e">
        <f t="shared" si="223"/>
        <v>#REF!</v>
      </c>
      <c r="UBN22" s="139" t="e">
        <f t="shared" si="223"/>
        <v>#REF!</v>
      </c>
      <c r="UBO22" s="139" t="e">
        <f t="shared" si="223"/>
        <v>#REF!</v>
      </c>
      <c r="UBP22" s="139" t="e">
        <f t="shared" si="223"/>
        <v>#REF!</v>
      </c>
      <c r="UBQ22" s="139" t="e">
        <f t="shared" si="223"/>
        <v>#REF!</v>
      </c>
      <c r="UBR22" s="139" t="e">
        <f t="shared" si="223"/>
        <v>#REF!</v>
      </c>
      <c r="UBS22" s="139" t="e">
        <f t="shared" si="223"/>
        <v>#REF!</v>
      </c>
      <c r="UBT22" s="139" t="e">
        <f t="shared" si="223"/>
        <v>#REF!</v>
      </c>
      <c r="UBU22" s="139" t="e">
        <f t="shared" si="223"/>
        <v>#REF!</v>
      </c>
      <c r="UBV22" s="139" t="e">
        <f t="shared" si="223"/>
        <v>#REF!</v>
      </c>
      <c r="UBW22" s="139" t="e">
        <f t="shared" si="223"/>
        <v>#REF!</v>
      </c>
      <c r="UBX22" s="139" t="e">
        <f t="shared" si="223"/>
        <v>#REF!</v>
      </c>
      <c r="UBY22" s="139" t="e">
        <f t="shared" si="223"/>
        <v>#REF!</v>
      </c>
      <c r="UBZ22" s="139" t="e">
        <f t="shared" si="223"/>
        <v>#REF!</v>
      </c>
      <c r="UCA22" s="139" t="e">
        <f t="shared" si="223"/>
        <v>#REF!</v>
      </c>
      <c r="UCB22" s="139" t="e">
        <f t="shared" si="223"/>
        <v>#REF!</v>
      </c>
      <c r="UCC22" s="139" t="e">
        <f t="shared" si="223"/>
        <v>#REF!</v>
      </c>
      <c r="UCD22" s="139" t="e">
        <f t="shared" si="223"/>
        <v>#REF!</v>
      </c>
      <c r="UCE22" s="139" t="e">
        <f t="shared" si="223"/>
        <v>#REF!</v>
      </c>
      <c r="UCF22" s="139" t="e">
        <f t="shared" si="223"/>
        <v>#REF!</v>
      </c>
      <c r="UCG22" s="139" t="e">
        <f t="shared" si="223"/>
        <v>#REF!</v>
      </c>
      <c r="UCH22" s="139" t="e">
        <f t="shared" si="223"/>
        <v>#REF!</v>
      </c>
      <c r="UCI22" s="139" t="e">
        <f t="shared" si="223"/>
        <v>#REF!</v>
      </c>
      <c r="UCJ22" s="139" t="e">
        <f t="shared" si="223"/>
        <v>#REF!</v>
      </c>
      <c r="UCK22" s="139" t="e">
        <f t="shared" si="223"/>
        <v>#REF!</v>
      </c>
      <c r="UCL22" s="139" t="e">
        <f t="shared" si="223"/>
        <v>#REF!</v>
      </c>
      <c r="UCM22" s="139" t="e">
        <f t="shared" si="223"/>
        <v>#REF!</v>
      </c>
      <c r="UCN22" s="139" t="e">
        <f t="shared" si="223"/>
        <v>#REF!</v>
      </c>
      <c r="UCO22" s="139" t="e">
        <f t="shared" si="223"/>
        <v>#REF!</v>
      </c>
      <c r="UCP22" s="139" t="e">
        <f t="shared" si="223"/>
        <v>#REF!</v>
      </c>
      <c r="UCQ22" s="139" t="e">
        <f t="shared" si="223"/>
        <v>#REF!</v>
      </c>
      <c r="UCR22" s="139" t="e">
        <f t="shared" si="223"/>
        <v>#REF!</v>
      </c>
      <c r="UCS22" s="139" t="e">
        <f t="shared" ref="UCS22:UFD22" si="224">UCY22</f>
        <v>#REF!</v>
      </c>
      <c r="UCT22" s="139" t="e">
        <f t="shared" si="224"/>
        <v>#REF!</v>
      </c>
      <c r="UCU22" s="139" t="e">
        <f t="shared" si="224"/>
        <v>#REF!</v>
      </c>
      <c r="UCV22" s="139" t="e">
        <f t="shared" si="224"/>
        <v>#REF!</v>
      </c>
      <c r="UCW22" s="139" t="e">
        <f t="shared" si="224"/>
        <v>#REF!</v>
      </c>
      <c r="UCX22" s="139" t="e">
        <f t="shared" si="224"/>
        <v>#REF!</v>
      </c>
      <c r="UCY22" s="139" t="e">
        <f t="shared" si="224"/>
        <v>#REF!</v>
      </c>
      <c r="UCZ22" s="139" t="e">
        <f t="shared" si="224"/>
        <v>#REF!</v>
      </c>
      <c r="UDA22" s="139" t="e">
        <f t="shared" si="224"/>
        <v>#REF!</v>
      </c>
      <c r="UDB22" s="139" t="e">
        <f t="shared" si="224"/>
        <v>#REF!</v>
      </c>
      <c r="UDC22" s="139" t="e">
        <f t="shared" si="224"/>
        <v>#REF!</v>
      </c>
      <c r="UDD22" s="139" t="e">
        <f t="shared" si="224"/>
        <v>#REF!</v>
      </c>
      <c r="UDE22" s="139" t="e">
        <f t="shared" si="224"/>
        <v>#REF!</v>
      </c>
      <c r="UDF22" s="139" t="e">
        <f t="shared" si="224"/>
        <v>#REF!</v>
      </c>
      <c r="UDG22" s="139" t="e">
        <f t="shared" si="224"/>
        <v>#REF!</v>
      </c>
      <c r="UDH22" s="139" t="e">
        <f t="shared" si="224"/>
        <v>#REF!</v>
      </c>
      <c r="UDI22" s="139" t="e">
        <f t="shared" si="224"/>
        <v>#REF!</v>
      </c>
      <c r="UDJ22" s="139" t="e">
        <f t="shared" si="224"/>
        <v>#REF!</v>
      </c>
      <c r="UDK22" s="139" t="e">
        <f t="shared" si="224"/>
        <v>#REF!</v>
      </c>
      <c r="UDL22" s="139" t="e">
        <f t="shared" si="224"/>
        <v>#REF!</v>
      </c>
      <c r="UDM22" s="139" t="e">
        <f t="shared" si="224"/>
        <v>#REF!</v>
      </c>
      <c r="UDN22" s="139" t="e">
        <f t="shared" si="224"/>
        <v>#REF!</v>
      </c>
      <c r="UDO22" s="139" t="e">
        <f t="shared" si="224"/>
        <v>#REF!</v>
      </c>
      <c r="UDP22" s="139" t="e">
        <f t="shared" si="224"/>
        <v>#REF!</v>
      </c>
      <c r="UDQ22" s="139" t="e">
        <f t="shared" si="224"/>
        <v>#REF!</v>
      </c>
      <c r="UDR22" s="139" t="e">
        <f t="shared" si="224"/>
        <v>#REF!</v>
      </c>
      <c r="UDS22" s="139" t="e">
        <f t="shared" si="224"/>
        <v>#REF!</v>
      </c>
      <c r="UDT22" s="139" t="e">
        <f t="shared" si="224"/>
        <v>#REF!</v>
      </c>
      <c r="UDU22" s="139" t="e">
        <f t="shared" si="224"/>
        <v>#REF!</v>
      </c>
      <c r="UDV22" s="139" t="e">
        <f t="shared" si="224"/>
        <v>#REF!</v>
      </c>
      <c r="UDW22" s="139" t="e">
        <f t="shared" si="224"/>
        <v>#REF!</v>
      </c>
      <c r="UDX22" s="139" t="e">
        <f t="shared" si="224"/>
        <v>#REF!</v>
      </c>
      <c r="UDY22" s="139" t="e">
        <f t="shared" si="224"/>
        <v>#REF!</v>
      </c>
      <c r="UDZ22" s="139" t="e">
        <f t="shared" si="224"/>
        <v>#REF!</v>
      </c>
      <c r="UEA22" s="139" t="e">
        <f t="shared" si="224"/>
        <v>#REF!</v>
      </c>
      <c r="UEB22" s="139" t="e">
        <f t="shared" si="224"/>
        <v>#REF!</v>
      </c>
      <c r="UEC22" s="139" t="e">
        <f t="shared" si="224"/>
        <v>#REF!</v>
      </c>
      <c r="UED22" s="139" t="e">
        <f t="shared" si="224"/>
        <v>#REF!</v>
      </c>
      <c r="UEE22" s="139" t="e">
        <f t="shared" si="224"/>
        <v>#REF!</v>
      </c>
      <c r="UEF22" s="139" t="e">
        <f t="shared" si="224"/>
        <v>#REF!</v>
      </c>
      <c r="UEG22" s="139" t="e">
        <f t="shared" si="224"/>
        <v>#REF!</v>
      </c>
      <c r="UEH22" s="139" t="e">
        <f t="shared" si="224"/>
        <v>#REF!</v>
      </c>
      <c r="UEI22" s="139" t="e">
        <f t="shared" si="224"/>
        <v>#REF!</v>
      </c>
      <c r="UEJ22" s="139" t="e">
        <f t="shared" si="224"/>
        <v>#REF!</v>
      </c>
      <c r="UEK22" s="139" t="e">
        <f t="shared" si="224"/>
        <v>#REF!</v>
      </c>
      <c r="UEL22" s="139" t="e">
        <f t="shared" si="224"/>
        <v>#REF!</v>
      </c>
      <c r="UEM22" s="139" t="e">
        <f t="shared" si="224"/>
        <v>#REF!</v>
      </c>
      <c r="UEN22" s="139" t="e">
        <f t="shared" si="224"/>
        <v>#REF!</v>
      </c>
      <c r="UEO22" s="139" t="e">
        <f t="shared" si="224"/>
        <v>#REF!</v>
      </c>
      <c r="UEP22" s="139" t="e">
        <f t="shared" si="224"/>
        <v>#REF!</v>
      </c>
      <c r="UEQ22" s="139" t="e">
        <f t="shared" si="224"/>
        <v>#REF!</v>
      </c>
      <c r="UER22" s="139" t="e">
        <f t="shared" si="224"/>
        <v>#REF!</v>
      </c>
      <c r="UES22" s="139" t="e">
        <f t="shared" si="224"/>
        <v>#REF!</v>
      </c>
      <c r="UET22" s="139" t="e">
        <f t="shared" si="224"/>
        <v>#REF!</v>
      </c>
      <c r="UEU22" s="139" t="e">
        <f t="shared" si="224"/>
        <v>#REF!</v>
      </c>
      <c r="UEV22" s="139" t="e">
        <f t="shared" si="224"/>
        <v>#REF!</v>
      </c>
      <c r="UEW22" s="139" t="e">
        <f t="shared" si="224"/>
        <v>#REF!</v>
      </c>
      <c r="UEX22" s="139" t="e">
        <f t="shared" si="224"/>
        <v>#REF!</v>
      </c>
      <c r="UEY22" s="139" t="e">
        <f t="shared" si="224"/>
        <v>#REF!</v>
      </c>
      <c r="UEZ22" s="139" t="e">
        <f t="shared" si="224"/>
        <v>#REF!</v>
      </c>
      <c r="UFA22" s="139" t="e">
        <f t="shared" si="224"/>
        <v>#REF!</v>
      </c>
      <c r="UFB22" s="139" t="e">
        <f t="shared" si="224"/>
        <v>#REF!</v>
      </c>
      <c r="UFC22" s="139" t="e">
        <f t="shared" si="224"/>
        <v>#REF!</v>
      </c>
      <c r="UFD22" s="139" t="e">
        <f t="shared" si="224"/>
        <v>#REF!</v>
      </c>
      <c r="UFE22" s="139" t="e">
        <f t="shared" ref="UFE22:UHP22" si="225">UFK22</f>
        <v>#REF!</v>
      </c>
      <c r="UFF22" s="139" t="e">
        <f t="shared" si="225"/>
        <v>#REF!</v>
      </c>
      <c r="UFG22" s="139" t="e">
        <f t="shared" si="225"/>
        <v>#REF!</v>
      </c>
      <c r="UFH22" s="139" t="e">
        <f t="shared" si="225"/>
        <v>#REF!</v>
      </c>
      <c r="UFI22" s="139" t="e">
        <f t="shared" si="225"/>
        <v>#REF!</v>
      </c>
      <c r="UFJ22" s="139" t="e">
        <f t="shared" si="225"/>
        <v>#REF!</v>
      </c>
      <c r="UFK22" s="139" t="e">
        <f t="shared" si="225"/>
        <v>#REF!</v>
      </c>
      <c r="UFL22" s="139" t="e">
        <f t="shared" si="225"/>
        <v>#REF!</v>
      </c>
      <c r="UFM22" s="139" t="e">
        <f t="shared" si="225"/>
        <v>#REF!</v>
      </c>
      <c r="UFN22" s="139" t="e">
        <f t="shared" si="225"/>
        <v>#REF!</v>
      </c>
      <c r="UFO22" s="139" t="e">
        <f t="shared" si="225"/>
        <v>#REF!</v>
      </c>
      <c r="UFP22" s="139" t="e">
        <f t="shared" si="225"/>
        <v>#REF!</v>
      </c>
      <c r="UFQ22" s="139" t="e">
        <f t="shared" si="225"/>
        <v>#REF!</v>
      </c>
      <c r="UFR22" s="139" t="e">
        <f t="shared" si="225"/>
        <v>#REF!</v>
      </c>
      <c r="UFS22" s="139" t="e">
        <f t="shared" si="225"/>
        <v>#REF!</v>
      </c>
      <c r="UFT22" s="139" t="e">
        <f t="shared" si="225"/>
        <v>#REF!</v>
      </c>
      <c r="UFU22" s="139" t="e">
        <f t="shared" si="225"/>
        <v>#REF!</v>
      </c>
      <c r="UFV22" s="139" t="e">
        <f t="shared" si="225"/>
        <v>#REF!</v>
      </c>
      <c r="UFW22" s="139" t="e">
        <f t="shared" si="225"/>
        <v>#REF!</v>
      </c>
      <c r="UFX22" s="139" t="e">
        <f t="shared" si="225"/>
        <v>#REF!</v>
      </c>
      <c r="UFY22" s="139" t="e">
        <f t="shared" si="225"/>
        <v>#REF!</v>
      </c>
      <c r="UFZ22" s="139" t="e">
        <f t="shared" si="225"/>
        <v>#REF!</v>
      </c>
      <c r="UGA22" s="139" t="e">
        <f t="shared" si="225"/>
        <v>#REF!</v>
      </c>
      <c r="UGB22" s="139" t="e">
        <f t="shared" si="225"/>
        <v>#REF!</v>
      </c>
      <c r="UGC22" s="139" t="e">
        <f t="shared" si="225"/>
        <v>#REF!</v>
      </c>
      <c r="UGD22" s="139" t="e">
        <f t="shared" si="225"/>
        <v>#REF!</v>
      </c>
      <c r="UGE22" s="139" t="e">
        <f t="shared" si="225"/>
        <v>#REF!</v>
      </c>
      <c r="UGF22" s="139" t="e">
        <f t="shared" si="225"/>
        <v>#REF!</v>
      </c>
      <c r="UGG22" s="139" t="e">
        <f t="shared" si="225"/>
        <v>#REF!</v>
      </c>
      <c r="UGH22" s="139" t="e">
        <f t="shared" si="225"/>
        <v>#REF!</v>
      </c>
      <c r="UGI22" s="139" t="e">
        <f t="shared" si="225"/>
        <v>#REF!</v>
      </c>
      <c r="UGJ22" s="139" t="e">
        <f t="shared" si="225"/>
        <v>#REF!</v>
      </c>
      <c r="UGK22" s="139" t="e">
        <f t="shared" si="225"/>
        <v>#REF!</v>
      </c>
      <c r="UGL22" s="139" t="e">
        <f t="shared" si="225"/>
        <v>#REF!</v>
      </c>
      <c r="UGM22" s="139" t="e">
        <f t="shared" si="225"/>
        <v>#REF!</v>
      </c>
      <c r="UGN22" s="139" t="e">
        <f t="shared" si="225"/>
        <v>#REF!</v>
      </c>
      <c r="UGO22" s="139" t="e">
        <f t="shared" si="225"/>
        <v>#REF!</v>
      </c>
      <c r="UGP22" s="139" t="e">
        <f t="shared" si="225"/>
        <v>#REF!</v>
      </c>
      <c r="UGQ22" s="139" t="e">
        <f t="shared" si="225"/>
        <v>#REF!</v>
      </c>
      <c r="UGR22" s="139" t="e">
        <f t="shared" si="225"/>
        <v>#REF!</v>
      </c>
      <c r="UGS22" s="139" t="e">
        <f t="shared" si="225"/>
        <v>#REF!</v>
      </c>
      <c r="UGT22" s="139" t="e">
        <f t="shared" si="225"/>
        <v>#REF!</v>
      </c>
      <c r="UGU22" s="139" t="e">
        <f t="shared" si="225"/>
        <v>#REF!</v>
      </c>
      <c r="UGV22" s="139" t="e">
        <f t="shared" si="225"/>
        <v>#REF!</v>
      </c>
      <c r="UGW22" s="139" t="e">
        <f t="shared" si="225"/>
        <v>#REF!</v>
      </c>
      <c r="UGX22" s="139" t="e">
        <f t="shared" si="225"/>
        <v>#REF!</v>
      </c>
      <c r="UGY22" s="139" t="e">
        <f t="shared" si="225"/>
        <v>#REF!</v>
      </c>
      <c r="UGZ22" s="139" t="e">
        <f t="shared" si="225"/>
        <v>#REF!</v>
      </c>
      <c r="UHA22" s="139" t="e">
        <f t="shared" si="225"/>
        <v>#REF!</v>
      </c>
      <c r="UHB22" s="139" t="e">
        <f t="shared" si="225"/>
        <v>#REF!</v>
      </c>
      <c r="UHC22" s="139" t="e">
        <f t="shared" si="225"/>
        <v>#REF!</v>
      </c>
      <c r="UHD22" s="139" t="e">
        <f t="shared" si="225"/>
        <v>#REF!</v>
      </c>
      <c r="UHE22" s="139" t="e">
        <f t="shared" si="225"/>
        <v>#REF!</v>
      </c>
      <c r="UHF22" s="139" t="e">
        <f t="shared" si="225"/>
        <v>#REF!</v>
      </c>
      <c r="UHG22" s="139" t="e">
        <f t="shared" si="225"/>
        <v>#REF!</v>
      </c>
      <c r="UHH22" s="139" t="e">
        <f t="shared" si="225"/>
        <v>#REF!</v>
      </c>
      <c r="UHI22" s="139" t="e">
        <f t="shared" si="225"/>
        <v>#REF!</v>
      </c>
      <c r="UHJ22" s="139" t="e">
        <f t="shared" si="225"/>
        <v>#REF!</v>
      </c>
      <c r="UHK22" s="139" t="e">
        <f t="shared" si="225"/>
        <v>#REF!</v>
      </c>
      <c r="UHL22" s="139" t="e">
        <f t="shared" si="225"/>
        <v>#REF!</v>
      </c>
      <c r="UHM22" s="139" t="e">
        <f t="shared" si="225"/>
        <v>#REF!</v>
      </c>
      <c r="UHN22" s="139" t="e">
        <f t="shared" si="225"/>
        <v>#REF!</v>
      </c>
      <c r="UHO22" s="139" t="e">
        <f t="shared" si="225"/>
        <v>#REF!</v>
      </c>
      <c r="UHP22" s="139" t="e">
        <f t="shared" si="225"/>
        <v>#REF!</v>
      </c>
      <c r="UHQ22" s="139" t="e">
        <f t="shared" ref="UHQ22:UKB22" si="226">UHW22</f>
        <v>#REF!</v>
      </c>
      <c r="UHR22" s="139" t="e">
        <f t="shared" si="226"/>
        <v>#REF!</v>
      </c>
      <c r="UHS22" s="139" t="e">
        <f t="shared" si="226"/>
        <v>#REF!</v>
      </c>
      <c r="UHT22" s="139" t="e">
        <f t="shared" si="226"/>
        <v>#REF!</v>
      </c>
      <c r="UHU22" s="139" t="e">
        <f t="shared" si="226"/>
        <v>#REF!</v>
      </c>
      <c r="UHV22" s="139" t="e">
        <f t="shared" si="226"/>
        <v>#REF!</v>
      </c>
      <c r="UHW22" s="139" t="e">
        <f t="shared" si="226"/>
        <v>#REF!</v>
      </c>
      <c r="UHX22" s="139" t="e">
        <f t="shared" si="226"/>
        <v>#REF!</v>
      </c>
      <c r="UHY22" s="139" t="e">
        <f t="shared" si="226"/>
        <v>#REF!</v>
      </c>
      <c r="UHZ22" s="139" t="e">
        <f t="shared" si="226"/>
        <v>#REF!</v>
      </c>
      <c r="UIA22" s="139" t="e">
        <f t="shared" si="226"/>
        <v>#REF!</v>
      </c>
      <c r="UIB22" s="139" t="e">
        <f t="shared" si="226"/>
        <v>#REF!</v>
      </c>
      <c r="UIC22" s="139" t="e">
        <f t="shared" si="226"/>
        <v>#REF!</v>
      </c>
      <c r="UID22" s="139" t="e">
        <f t="shared" si="226"/>
        <v>#REF!</v>
      </c>
      <c r="UIE22" s="139" t="e">
        <f t="shared" si="226"/>
        <v>#REF!</v>
      </c>
      <c r="UIF22" s="139" t="e">
        <f t="shared" si="226"/>
        <v>#REF!</v>
      </c>
      <c r="UIG22" s="139" t="e">
        <f t="shared" si="226"/>
        <v>#REF!</v>
      </c>
      <c r="UIH22" s="139" t="e">
        <f t="shared" si="226"/>
        <v>#REF!</v>
      </c>
      <c r="UII22" s="139" t="e">
        <f t="shared" si="226"/>
        <v>#REF!</v>
      </c>
      <c r="UIJ22" s="139" t="e">
        <f t="shared" si="226"/>
        <v>#REF!</v>
      </c>
      <c r="UIK22" s="139" t="e">
        <f t="shared" si="226"/>
        <v>#REF!</v>
      </c>
      <c r="UIL22" s="139" t="e">
        <f t="shared" si="226"/>
        <v>#REF!</v>
      </c>
      <c r="UIM22" s="139" t="e">
        <f t="shared" si="226"/>
        <v>#REF!</v>
      </c>
      <c r="UIN22" s="139" t="e">
        <f t="shared" si="226"/>
        <v>#REF!</v>
      </c>
      <c r="UIO22" s="139" t="e">
        <f t="shared" si="226"/>
        <v>#REF!</v>
      </c>
      <c r="UIP22" s="139" t="e">
        <f t="shared" si="226"/>
        <v>#REF!</v>
      </c>
      <c r="UIQ22" s="139" t="e">
        <f t="shared" si="226"/>
        <v>#REF!</v>
      </c>
      <c r="UIR22" s="139" t="e">
        <f t="shared" si="226"/>
        <v>#REF!</v>
      </c>
      <c r="UIS22" s="139" t="e">
        <f t="shared" si="226"/>
        <v>#REF!</v>
      </c>
      <c r="UIT22" s="139" t="e">
        <f t="shared" si="226"/>
        <v>#REF!</v>
      </c>
      <c r="UIU22" s="139" t="e">
        <f t="shared" si="226"/>
        <v>#REF!</v>
      </c>
      <c r="UIV22" s="139" t="e">
        <f t="shared" si="226"/>
        <v>#REF!</v>
      </c>
      <c r="UIW22" s="139" t="e">
        <f t="shared" si="226"/>
        <v>#REF!</v>
      </c>
      <c r="UIX22" s="139" t="e">
        <f t="shared" si="226"/>
        <v>#REF!</v>
      </c>
      <c r="UIY22" s="139" t="e">
        <f t="shared" si="226"/>
        <v>#REF!</v>
      </c>
      <c r="UIZ22" s="139" t="e">
        <f t="shared" si="226"/>
        <v>#REF!</v>
      </c>
      <c r="UJA22" s="139" t="e">
        <f t="shared" si="226"/>
        <v>#REF!</v>
      </c>
      <c r="UJB22" s="139" t="e">
        <f t="shared" si="226"/>
        <v>#REF!</v>
      </c>
      <c r="UJC22" s="139" t="e">
        <f t="shared" si="226"/>
        <v>#REF!</v>
      </c>
      <c r="UJD22" s="139" t="e">
        <f t="shared" si="226"/>
        <v>#REF!</v>
      </c>
      <c r="UJE22" s="139" t="e">
        <f t="shared" si="226"/>
        <v>#REF!</v>
      </c>
      <c r="UJF22" s="139" t="e">
        <f t="shared" si="226"/>
        <v>#REF!</v>
      </c>
      <c r="UJG22" s="139" t="e">
        <f t="shared" si="226"/>
        <v>#REF!</v>
      </c>
      <c r="UJH22" s="139" t="e">
        <f t="shared" si="226"/>
        <v>#REF!</v>
      </c>
      <c r="UJI22" s="139" t="e">
        <f t="shared" si="226"/>
        <v>#REF!</v>
      </c>
      <c r="UJJ22" s="139" t="e">
        <f t="shared" si="226"/>
        <v>#REF!</v>
      </c>
      <c r="UJK22" s="139" t="e">
        <f t="shared" si="226"/>
        <v>#REF!</v>
      </c>
      <c r="UJL22" s="139" t="e">
        <f t="shared" si="226"/>
        <v>#REF!</v>
      </c>
      <c r="UJM22" s="139" t="e">
        <f t="shared" si="226"/>
        <v>#REF!</v>
      </c>
      <c r="UJN22" s="139" t="e">
        <f t="shared" si="226"/>
        <v>#REF!</v>
      </c>
      <c r="UJO22" s="139" t="e">
        <f t="shared" si="226"/>
        <v>#REF!</v>
      </c>
      <c r="UJP22" s="139" t="e">
        <f t="shared" si="226"/>
        <v>#REF!</v>
      </c>
      <c r="UJQ22" s="139" t="e">
        <f t="shared" si="226"/>
        <v>#REF!</v>
      </c>
      <c r="UJR22" s="139" t="e">
        <f t="shared" si="226"/>
        <v>#REF!</v>
      </c>
      <c r="UJS22" s="139" t="e">
        <f t="shared" si="226"/>
        <v>#REF!</v>
      </c>
      <c r="UJT22" s="139" t="e">
        <f t="shared" si="226"/>
        <v>#REF!</v>
      </c>
      <c r="UJU22" s="139" t="e">
        <f t="shared" si="226"/>
        <v>#REF!</v>
      </c>
      <c r="UJV22" s="139" t="e">
        <f t="shared" si="226"/>
        <v>#REF!</v>
      </c>
      <c r="UJW22" s="139" t="e">
        <f t="shared" si="226"/>
        <v>#REF!</v>
      </c>
      <c r="UJX22" s="139" t="e">
        <f t="shared" si="226"/>
        <v>#REF!</v>
      </c>
      <c r="UJY22" s="139" t="e">
        <f t="shared" si="226"/>
        <v>#REF!</v>
      </c>
      <c r="UJZ22" s="139" t="e">
        <f t="shared" si="226"/>
        <v>#REF!</v>
      </c>
      <c r="UKA22" s="139" t="e">
        <f t="shared" si="226"/>
        <v>#REF!</v>
      </c>
      <c r="UKB22" s="139" t="e">
        <f t="shared" si="226"/>
        <v>#REF!</v>
      </c>
      <c r="UKC22" s="139" t="e">
        <f t="shared" ref="UKC22:UMN22" si="227">UKI22</f>
        <v>#REF!</v>
      </c>
      <c r="UKD22" s="139" t="e">
        <f t="shared" si="227"/>
        <v>#REF!</v>
      </c>
      <c r="UKE22" s="139" t="e">
        <f t="shared" si="227"/>
        <v>#REF!</v>
      </c>
      <c r="UKF22" s="139" t="e">
        <f t="shared" si="227"/>
        <v>#REF!</v>
      </c>
      <c r="UKG22" s="139" t="e">
        <f t="shared" si="227"/>
        <v>#REF!</v>
      </c>
      <c r="UKH22" s="139" t="e">
        <f t="shared" si="227"/>
        <v>#REF!</v>
      </c>
      <c r="UKI22" s="139" t="e">
        <f t="shared" si="227"/>
        <v>#REF!</v>
      </c>
      <c r="UKJ22" s="139" t="e">
        <f t="shared" si="227"/>
        <v>#REF!</v>
      </c>
      <c r="UKK22" s="139" t="e">
        <f t="shared" si="227"/>
        <v>#REF!</v>
      </c>
      <c r="UKL22" s="139" t="e">
        <f t="shared" si="227"/>
        <v>#REF!</v>
      </c>
      <c r="UKM22" s="139" t="e">
        <f t="shared" si="227"/>
        <v>#REF!</v>
      </c>
      <c r="UKN22" s="139" t="e">
        <f t="shared" si="227"/>
        <v>#REF!</v>
      </c>
      <c r="UKO22" s="139" t="e">
        <f t="shared" si="227"/>
        <v>#REF!</v>
      </c>
      <c r="UKP22" s="139" t="e">
        <f t="shared" si="227"/>
        <v>#REF!</v>
      </c>
      <c r="UKQ22" s="139" t="e">
        <f t="shared" si="227"/>
        <v>#REF!</v>
      </c>
      <c r="UKR22" s="139" t="e">
        <f t="shared" si="227"/>
        <v>#REF!</v>
      </c>
      <c r="UKS22" s="139" t="e">
        <f t="shared" si="227"/>
        <v>#REF!</v>
      </c>
      <c r="UKT22" s="139" t="e">
        <f t="shared" si="227"/>
        <v>#REF!</v>
      </c>
      <c r="UKU22" s="139" t="e">
        <f t="shared" si="227"/>
        <v>#REF!</v>
      </c>
      <c r="UKV22" s="139" t="e">
        <f t="shared" si="227"/>
        <v>#REF!</v>
      </c>
      <c r="UKW22" s="139" t="e">
        <f t="shared" si="227"/>
        <v>#REF!</v>
      </c>
      <c r="UKX22" s="139" t="e">
        <f t="shared" si="227"/>
        <v>#REF!</v>
      </c>
      <c r="UKY22" s="139" t="e">
        <f t="shared" si="227"/>
        <v>#REF!</v>
      </c>
      <c r="UKZ22" s="139" t="e">
        <f t="shared" si="227"/>
        <v>#REF!</v>
      </c>
      <c r="ULA22" s="139" t="e">
        <f t="shared" si="227"/>
        <v>#REF!</v>
      </c>
      <c r="ULB22" s="139" t="e">
        <f t="shared" si="227"/>
        <v>#REF!</v>
      </c>
      <c r="ULC22" s="139" t="e">
        <f t="shared" si="227"/>
        <v>#REF!</v>
      </c>
      <c r="ULD22" s="139" t="e">
        <f t="shared" si="227"/>
        <v>#REF!</v>
      </c>
      <c r="ULE22" s="139" t="e">
        <f t="shared" si="227"/>
        <v>#REF!</v>
      </c>
      <c r="ULF22" s="139" t="e">
        <f t="shared" si="227"/>
        <v>#REF!</v>
      </c>
      <c r="ULG22" s="139" t="e">
        <f t="shared" si="227"/>
        <v>#REF!</v>
      </c>
      <c r="ULH22" s="139" t="e">
        <f t="shared" si="227"/>
        <v>#REF!</v>
      </c>
      <c r="ULI22" s="139" t="e">
        <f t="shared" si="227"/>
        <v>#REF!</v>
      </c>
      <c r="ULJ22" s="139" t="e">
        <f t="shared" si="227"/>
        <v>#REF!</v>
      </c>
      <c r="ULK22" s="139" t="e">
        <f t="shared" si="227"/>
        <v>#REF!</v>
      </c>
      <c r="ULL22" s="139" t="e">
        <f t="shared" si="227"/>
        <v>#REF!</v>
      </c>
      <c r="ULM22" s="139" t="e">
        <f t="shared" si="227"/>
        <v>#REF!</v>
      </c>
      <c r="ULN22" s="139" t="e">
        <f t="shared" si="227"/>
        <v>#REF!</v>
      </c>
      <c r="ULO22" s="139" t="e">
        <f t="shared" si="227"/>
        <v>#REF!</v>
      </c>
      <c r="ULP22" s="139" t="e">
        <f t="shared" si="227"/>
        <v>#REF!</v>
      </c>
      <c r="ULQ22" s="139" t="e">
        <f t="shared" si="227"/>
        <v>#REF!</v>
      </c>
      <c r="ULR22" s="139" t="e">
        <f t="shared" si="227"/>
        <v>#REF!</v>
      </c>
      <c r="ULS22" s="139" t="e">
        <f t="shared" si="227"/>
        <v>#REF!</v>
      </c>
      <c r="ULT22" s="139" t="e">
        <f t="shared" si="227"/>
        <v>#REF!</v>
      </c>
      <c r="ULU22" s="139" t="e">
        <f t="shared" si="227"/>
        <v>#REF!</v>
      </c>
      <c r="ULV22" s="139" t="e">
        <f t="shared" si="227"/>
        <v>#REF!</v>
      </c>
      <c r="ULW22" s="139" t="e">
        <f t="shared" si="227"/>
        <v>#REF!</v>
      </c>
      <c r="ULX22" s="139" t="e">
        <f t="shared" si="227"/>
        <v>#REF!</v>
      </c>
      <c r="ULY22" s="139" t="e">
        <f t="shared" si="227"/>
        <v>#REF!</v>
      </c>
      <c r="ULZ22" s="139" t="e">
        <f t="shared" si="227"/>
        <v>#REF!</v>
      </c>
      <c r="UMA22" s="139" t="e">
        <f t="shared" si="227"/>
        <v>#REF!</v>
      </c>
      <c r="UMB22" s="139" t="e">
        <f t="shared" si="227"/>
        <v>#REF!</v>
      </c>
      <c r="UMC22" s="139" t="e">
        <f t="shared" si="227"/>
        <v>#REF!</v>
      </c>
      <c r="UMD22" s="139" t="e">
        <f t="shared" si="227"/>
        <v>#REF!</v>
      </c>
      <c r="UME22" s="139" t="e">
        <f t="shared" si="227"/>
        <v>#REF!</v>
      </c>
      <c r="UMF22" s="139" t="e">
        <f t="shared" si="227"/>
        <v>#REF!</v>
      </c>
      <c r="UMG22" s="139" t="e">
        <f t="shared" si="227"/>
        <v>#REF!</v>
      </c>
      <c r="UMH22" s="139" t="e">
        <f t="shared" si="227"/>
        <v>#REF!</v>
      </c>
      <c r="UMI22" s="139" t="e">
        <f t="shared" si="227"/>
        <v>#REF!</v>
      </c>
      <c r="UMJ22" s="139" t="e">
        <f t="shared" si="227"/>
        <v>#REF!</v>
      </c>
      <c r="UMK22" s="139" t="e">
        <f t="shared" si="227"/>
        <v>#REF!</v>
      </c>
      <c r="UML22" s="139" t="e">
        <f t="shared" si="227"/>
        <v>#REF!</v>
      </c>
      <c r="UMM22" s="139" t="e">
        <f t="shared" si="227"/>
        <v>#REF!</v>
      </c>
      <c r="UMN22" s="139" t="e">
        <f t="shared" si="227"/>
        <v>#REF!</v>
      </c>
      <c r="UMO22" s="139" t="e">
        <f t="shared" ref="UMO22:UOZ22" si="228">UMU22</f>
        <v>#REF!</v>
      </c>
      <c r="UMP22" s="139" t="e">
        <f t="shared" si="228"/>
        <v>#REF!</v>
      </c>
      <c r="UMQ22" s="139" t="e">
        <f t="shared" si="228"/>
        <v>#REF!</v>
      </c>
      <c r="UMR22" s="139" t="e">
        <f t="shared" si="228"/>
        <v>#REF!</v>
      </c>
      <c r="UMS22" s="139" t="e">
        <f t="shared" si="228"/>
        <v>#REF!</v>
      </c>
      <c r="UMT22" s="139" t="e">
        <f t="shared" si="228"/>
        <v>#REF!</v>
      </c>
      <c r="UMU22" s="139" t="e">
        <f t="shared" si="228"/>
        <v>#REF!</v>
      </c>
      <c r="UMV22" s="139" t="e">
        <f t="shared" si="228"/>
        <v>#REF!</v>
      </c>
      <c r="UMW22" s="139" t="e">
        <f t="shared" si="228"/>
        <v>#REF!</v>
      </c>
      <c r="UMX22" s="139" t="e">
        <f t="shared" si="228"/>
        <v>#REF!</v>
      </c>
      <c r="UMY22" s="139" t="e">
        <f t="shared" si="228"/>
        <v>#REF!</v>
      </c>
      <c r="UMZ22" s="139" t="e">
        <f t="shared" si="228"/>
        <v>#REF!</v>
      </c>
      <c r="UNA22" s="139" t="e">
        <f t="shared" si="228"/>
        <v>#REF!</v>
      </c>
      <c r="UNB22" s="139" t="e">
        <f t="shared" si="228"/>
        <v>#REF!</v>
      </c>
      <c r="UNC22" s="139" t="e">
        <f t="shared" si="228"/>
        <v>#REF!</v>
      </c>
      <c r="UND22" s="139" t="e">
        <f t="shared" si="228"/>
        <v>#REF!</v>
      </c>
      <c r="UNE22" s="139" t="e">
        <f t="shared" si="228"/>
        <v>#REF!</v>
      </c>
      <c r="UNF22" s="139" t="e">
        <f t="shared" si="228"/>
        <v>#REF!</v>
      </c>
      <c r="UNG22" s="139" t="e">
        <f t="shared" si="228"/>
        <v>#REF!</v>
      </c>
      <c r="UNH22" s="139" t="e">
        <f t="shared" si="228"/>
        <v>#REF!</v>
      </c>
      <c r="UNI22" s="139" t="e">
        <f t="shared" si="228"/>
        <v>#REF!</v>
      </c>
      <c r="UNJ22" s="139" t="e">
        <f t="shared" si="228"/>
        <v>#REF!</v>
      </c>
      <c r="UNK22" s="139" t="e">
        <f t="shared" si="228"/>
        <v>#REF!</v>
      </c>
      <c r="UNL22" s="139" t="e">
        <f t="shared" si="228"/>
        <v>#REF!</v>
      </c>
      <c r="UNM22" s="139" t="e">
        <f t="shared" si="228"/>
        <v>#REF!</v>
      </c>
      <c r="UNN22" s="139" t="e">
        <f t="shared" si="228"/>
        <v>#REF!</v>
      </c>
      <c r="UNO22" s="139" t="e">
        <f t="shared" si="228"/>
        <v>#REF!</v>
      </c>
      <c r="UNP22" s="139" t="e">
        <f t="shared" si="228"/>
        <v>#REF!</v>
      </c>
      <c r="UNQ22" s="139" t="e">
        <f t="shared" si="228"/>
        <v>#REF!</v>
      </c>
      <c r="UNR22" s="139" t="e">
        <f t="shared" si="228"/>
        <v>#REF!</v>
      </c>
      <c r="UNS22" s="139" t="e">
        <f t="shared" si="228"/>
        <v>#REF!</v>
      </c>
      <c r="UNT22" s="139" t="e">
        <f t="shared" si="228"/>
        <v>#REF!</v>
      </c>
      <c r="UNU22" s="139" t="e">
        <f t="shared" si="228"/>
        <v>#REF!</v>
      </c>
      <c r="UNV22" s="139" t="e">
        <f t="shared" si="228"/>
        <v>#REF!</v>
      </c>
      <c r="UNW22" s="139" t="e">
        <f t="shared" si="228"/>
        <v>#REF!</v>
      </c>
      <c r="UNX22" s="139" t="e">
        <f t="shared" si="228"/>
        <v>#REF!</v>
      </c>
      <c r="UNY22" s="139" t="e">
        <f t="shared" si="228"/>
        <v>#REF!</v>
      </c>
      <c r="UNZ22" s="139" t="e">
        <f t="shared" si="228"/>
        <v>#REF!</v>
      </c>
      <c r="UOA22" s="139" t="e">
        <f t="shared" si="228"/>
        <v>#REF!</v>
      </c>
      <c r="UOB22" s="139" t="e">
        <f t="shared" si="228"/>
        <v>#REF!</v>
      </c>
      <c r="UOC22" s="139" t="e">
        <f t="shared" si="228"/>
        <v>#REF!</v>
      </c>
      <c r="UOD22" s="139" t="e">
        <f t="shared" si="228"/>
        <v>#REF!</v>
      </c>
      <c r="UOE22" s="139" t="e">
        <f t="shared" si="228"/>
        <v>#REF!</v>
      </c>
      <c r="UOF22" s="139" t="e">
        <f t="shared" si="228"/>
        <v>#REF!</v>
      </c>
      <c r="UOG22" s="139" t="e">
        <f t="shared" si="228"/>
        <v>#REF!</v>
      </c>
      <c r="UOH22" s="139" t="e">
        <f t="shared" si="228"/>
        <v>#REF!</v>
      </c>
      <c r="UOI22" s="139" t="e">
        <f t="shared" si="228"/>
        <v>#REF!</v>
      </c>
      <c r="UOJ22" s="139" t="e">
        <f t="shared" si="228"/>
        <v>#REF!</v>
      </c>
      <c r="UOK22" s="139" t="e">
        <f t="shared" si="228"/>
        <v>#REF!</v>
      </c>
      <c r="UOL22" s="139" t="e">
        <f t="shared" si="228"/>
        <v>#REF!</v>
      </c>
      <c r="UOM22" s="139" t="e">
        <f t="shared" si="228"/>
        <v>#REF!</v>
      </c>
      <c r="UON22" s="139" t="e">
        <f t="shared" si="228"/>
        <v>#REF!</v>
      </c>
      <c r="UOO22" s="139" t="e">
        <f t="shared" si="228"/>
        <v>#REF!</v>
      </c>
      <c r="UOP22" s="139" t="e">
        <f t="shared" si="228"/>
        <v>#REF!</v>
      </c>
      <c r="UOQ22" s="139" t="e">
        <f t="shared" si="228"/>
        <v>#REF!</v>
      </c>
      <c r="UOR22" s="139" t="e">
        <f t="shared" si="228"/>
        <v>#REF!</v>
      </c>
      <c r="UOS22" s="139" t="e">
        <f t="shared" si="228"/>
        <v>#REF!</v>
      </c>
      <c r="UOT22" s="139" t="e">
        <f t="shared" si="228"/>
        <v>#REF!</v>
      </c>
      <c r="UOU22" s="139" t="e">
        <f t="shared" si="228"/>
        <v>#REF!</v>
      </c>
      <c r="UOV22" s="139" t="e">
        <f t="shared" si="228"/>
        <v>#REF!</v>
      </c>
      <c r="UOW22" s="139" t="e">
        <f t="shared" si="228"/>
        <v>#REF!</v>
      </c>
      <c r="UOX22" s="139" t="e">
        <f t="shared" si="228"/>
        <v>#REF!</v>
      </c>
      <c r="UOY22" s="139" t="e">
        <f t="shared" si="228"/>
        <v>#REF!</v>
      </c>
      <c r="UOZ22" s="139" t="e">
        <f t="shared" si="228"/>
        <v>#REF!</v>
      </c>
      <c r="UPA22" s="139" t="e">
        <f t="shared" ref="UPA22:URL22" si="229">UPG22</f>
        <v>#REF!</v>
      </c>
      <c r="UPB22" s="139" t="e">
        <f t="shared" si="229"/>
        <v>#REF!</v>
      </c>
      <c r="UPC22" s="139" t="e">
        <f t="shared" si="229"/>
        <v>#REF!</v>
      </c>
      <c r="UPD22" s="139" t="e">
        <f t="shared" si="229"/>
        <v>#REF!</v>
      </c>
      <c r="UPE22" s="139" t="e">
        <f t="shared" si="229"/>
        <v>#REF!</v>
      </c>
      <c r="UPF22" s="139" t="e">
        <f t="shared" si="229"/>
        <v>#REF!</v>
      </c>
      <c r="UPG22" s="139" t="e">
        <f t="shared" si="229"/>
        <v>#REF!</v>
      </c>
      <c r="UPH22" s="139" t="e">
        <f t="shared" si="229"/>
        <v>#REF!</v>
      </c>
      <c r="UPI22" s="139" t="e">
        <f t="shared" si="229"/>
        <v>#REF!</v>
      </c>
      <c r="UPJ22" s="139" t="e">
        <f t="shared" si="229"/>
        <v>#REF!</v>
      </c>
      <c r="UPK22" s="139" t="e">
        <f t="shared" si="229"/>
        <v>#REF!</v>
      </c>
      <c r="UPL22" s="139" t="e">
        <f t="shared" si="229"/>
        <v>#REF!</v>
      </c>
      <c r="UPM22" s="139" t="e">
        <f t="shared" si="229"/>
        <v>#REF!</v>
      </c>
      <c r="UPN22" s="139" t="e">
        <f t="shared" si="229"/>
        <v>#REF!</v>
      </c>
      <c r="UPO22" s="139" t="e">
        <f t="shared" si="229"/>
        <v>#REF!</v>
      </c>
      <c r="UPP22" s="139" t="e">
        <f t="shared" si="229"/>
        <v>#REF!</v>
      </c>
      <c r="UPQ22" s="139" t="e">
        <f t="shared" si="229"/>
        <v>#REF!</v>
      </c>
      <c r="UPR22" s="139" t="e">
        <f t="shared" si="229"/>
        <v>#REF!</v>
      </c>
      <c r="UPS22" s="139" t="e">
        <f t="shared" si="229"/>
        <v>#REF!</v>
      </c>
      <c r="UPT22" s="139" t="e">
        <f t="shared" si="229"/>
        <v>#REF!</v>
      </c>
      <c r="UPU22" s="139" t="e">
        <f t="shared" si="229"/>
        <v>#REF!</v>
      </c>
      <c r="UPV22" s="139" t="e">
        <f t="shared" si="229"/>
        <v>#REF!</v>
      </c>
      <c r="UPW22" s="139" t="e">
        <f t="shared" si="229"/>
        <v>#REF!</v>
      </c>
      <c r="UPX22" s="139" t="e">
        <f t="shared" si="229"/>
        <v>#REF!</v>
      </c>
      <c r="UPY22" s="139" t="e">
        <f t="shared" si="229"/>
        <v>#REF!</v>
      </c>
      <c r="UPZ22" s="139" t="e">
        <f t="shared" si="229"/>
        <v>#REF!</v>
      </c>
      <c r="UQA22" s="139" t="e">
        <f t="shared" si="229"/>
        <v>#REF!</v>
      </c>
      <c r="UQB22" s="139" t="e">
        <f t="shared" si="229"/>
        <v>#REF!</v>
      </c>
      <c r="UQC22" s="139" t="e">
        <f t="shared" si="229"/>
        <v>#REF!</v>
      </c>
      <c r="UQD22" s="139" t="e">
        <f t="shared" si="229"/>
        <v>#REF!</v>
      </c>
      <c r="UQE22" s="139" t="e">
        <f t="shared" si="229"/>
        <v>#REF!</v>
      </c>
      <c r="UQF22" s="139" t="e">
        <f t="shared" si="229"/>
        <v>#REF!</v>
      </c>
      <c r="UQG22" s="139" t="e">
        <f t="shared" si="229"/>
        <v>#REF!</v>
      </c>
      <c r="UQH22" s="139" t="e">
        <f t="shared" si="229"/>
        <v>#REF!</v>
      </c>
      <c r="UQI22" s="139" t="e">
        <f t="shared" si="229"/>
        <v>#REF!</v>
      </c>
      <c r="UQJ22" s="139" t="e">
        <f t="shared" si="229"/>
        <v>#REF!</v>
      </c>
      <c r="UQK22" s="139" t="e">
        <f t="shared" si="229"/>
        <v>#REF!</v>
      </c>
      <c r="UQL22" s="139" t="e">
        <f t="shared" si="229"/>
        <v>#REF!</v>
      </c>
      <c r="UQM22" s="139" t="e">
        <f t="shared" si="229"/>
        <v>#REF!</v>
      </c>
      <c r="UQN22" s="139" t="e">
        <f t="shared" si="229"/>
        <v>#REF!</v>
      </c>
      <c r="UQO22" s="139" t="e">
        <f t="shared" si="229"/>
        <v>#REF!</v>
      </c>
      <c r="UQP22" s="139" t="e">
        <f t="shared" si="229"/>
        <v>#REF!</v>
      </c>
      <c r="UQQ22" s="139" t="e">
        <f t="shared" si="229"/>
        <v>#REF!</v>
      </c>
      <c r="UQR22" s="139" t="e">
        <f t="shared" si="229"/>
        <v>#REF!</v>
      </c>
      <c r="UQS22" s="139" t="e">
        <f t="shared" si="229"/>
        <v>#REF!</v>
      </c>
      <c r="UQT22" s="139" t="e">
        <f t="shared" si="229"/>
        <v>#REF!</v>
      </c>
      <c r="UQU22" s="139" t="e">
        <f t="shared" si="229"/>
        <v>#REF!</v>
      </c>
      <c r="UQV22" s="139" t="e">
        <f t="shared" si="229"/>
        <v>#REF!</v>
      </c>
      <c r="UQW22" s="139" t="e">
        <f t="shared" si="229"/>
        <v>#REF!</v>
      </c>
      <c r="UQX22" s="139" t="e">
        <f t="shared" si="229"/>
        <v>#REF!</v>
      </c>
      <c r="UQY22" s="139" t="e">
        <f t="shared" si="229"/>
        <v>#REF!</v>
      </c>
      <c r="UQZ22" s="139" t="e">
        <f t="shared" si="229"/>
        <v>#REF!</v>
      </c>
      <c r="URA22" s="139" t="e">
        <f t="shared" si="229"/>
        <v>#REF!</v>
      </c>
      <c r="URB22" s="139" t="e">
        <f t="shared" si="229"/>
        <v>#REF!</v>
      </c>
      <c r="URC22" s="139" t="e">
        <f t="shared" si="229"/>
        <v>#REF!</v>
      </c>
      <c r="URD22" s="139" t="e">
        <f t="shared" si="229"/>
        <v>#REF!</v>
      </c>
      <c r="URE22" s="139" t="e">
        <f t="shared" si="229"/>
        <v>#REF!</v>
      </c>
      <c r="URF22" s="139" t="e">
        <f t="shared" si="229"/>
        <v>#REF!</v>
      </c>
      <c r="URG22" s="139" t="e">
        <f t="shared" si="229"/>
        <v>#REF!</v>
      </c>
      <c r="URH22" s="139" t="e">
        <f t="shared" si="229"/>
        <v>#REF!</v>
      </c>
      <c r="URI22" s="139" t="e">
        <f t="shared" si="229"/>
        <v>#REF!</v>
      </c>
      <c r="URJ22" s="139" t="e">
        <f t="shared" si="229"/>
        <v>#REF!</v>
      </c>
      <c r="URK22" s="139" t="e">
        <f t="shared" si="229"/>
        <v>#REF!</v>
      </c>
      <c r="URL22" s="139" t="e">
        <f t="shared" si="229"/>
        <v>#REF!</v>
      </c>
      <c r="URM22" s="139" t="e">
        <f t="shared" ref="URM22:UTX22" si="230">URS22</f>
        <v>#REF!</v>
      </c>
      <c r="URN22" s="139" t="e">
        <f t="shared" si="230"/>
        <v>#REF!</v>
      </c>
      <c r="URO22" s="139" t="e">
        <f t="shared" si="230"/>
        <v>#REF!</v>
      </c>
      <c r="URP22" s="139" t="e">
        <f t="shared" si="230"/>
        <v>#REF!</v>
      </c>
      <c r="URQ22" s="139" t="e">
        <f t="shared" si="230"/>
        <v>#REF!</v>
      </c>
      <c r="URR22" s="139" t="e">
        <f t="shared" si="230"/>
        <v>#REF!</v>
      </c>
      <c r="URS22" s="139" t="e">
        <f t="shared" si="230"/>
        <v>#REF!</v>
      </c>
      <c r="URT22" s="139" t="e">
        <f t="shared" si="230"/>
        <v>#REF!</v>
      </c>
      <c r="URU22" s="139" t="e">
        <f t="shared" si="230"/>
        <v>#REF!</v>
      </c>
      <c r="URV22" s="139" t="e">
        <f t="shared" si="230"/>
        <v>#REF!</v>
      </c>
      <c r="URW22" s="139" t="e">
        <f t="shared" si="230"/>
        <v>#REF!</v>
      </c>
      <c r="URX22" s="139" t="e">
        <f t="shared" si="230"/>
        <v>#REF!</v>
      </c>
      <c r="URY22" s="139" t="e">
        <f t="shared" si="230"/>
        <v>#REF!</v>
      </c>
      <c r="URZ22" s="139" t="e">
        <f t="shared" si="230"/>
        <v>#REF!</v>
      </c>
      <c r="USA22" s="139" t="e">
        <f t="shared" si="230"/>
        <v>#REF!</v>
      </c>
      <c r="USB22" s="139" t="e">
        <f t="shared" si="230"/>
        <v>#REF!</v>
      </c>
      <c r="USC22" s="139" t="e">
        <f t="shared" si="230"/>
        <v>#REF!</v>
      </c>
      <c r="USD22" s="139" t="e">
        <f t="shared" si="230"/>
        <v>#REF!</v>
      </c>
      <c r="USE22" s="139" t="e">
        <f t="shared" si="230"/>
        <v>#REF!</v>
      </c>
      <c r="USF22" s="139" t="e">
        <f t="shared" si="230"/>
        <v>#REF!</v>
      </c>
      <c r="USG22" s="139" t="e">
        <f t="shared" si="230"/>
        <v>#REF!</v>
      </c>
      <c r="USH22" s="139" t="e">
        <f t="shared" si="230"/>
        <v>#REF!</v>
      </c>
      <c r="USI22" s="139" t="e">
        <f t="shared" si="230"/>
        <v>#REF!</v>
      </c>
      <c r="USJ22" s="139" t="e">
        <f t="shared" si="230"/>
        <v>#REF!</v>
      </c>
      <c r="USK22" s="139" t="e">
        <f t="shared" si="230"/>
        <v>#REF!</v>
      </c>
      <c r="USL22" s="139" t="e">
        <f t="shared" si="230"/>
        <v>#REF!</v>
      </c>
      <c r="USM22" s="139" t="e">
        <f t="shared" si="230"/>
        <v>#REF!</v>
      </c>
      <c r="USN22" s="139" t="e">
        <f t="shared" si="230"/>
        <v>#REF!</v>
      </c>
      <c r="USO22" s="139" t="e">
        <f t="shared" si="230"/>
        <v>#REF!</v>
      </c>
      <c r="USP22" s="139" t="e">
        <f t="shared" si="230"/>
        <v>#REF!</v>
      </c>
      <c r="USQ22" s="139" t="e">
        <f t="shared" si="230"/>
        <v>#REF!</v>
      </c>
      <c r="USR22" s="139" t="e">
        <f t="shared" si="230"/>
        <v>#REF!</v>
      </c>
      <c r="USS22" s="139" t="e">
        <f t="shared" si="230"/>
        <v>#REF!</v>
      </c>
      <c r="UST22" s="139" t="e">
        <f t="shared" si="230"/>
        <v>#REF!</v>
      </c>
      <c r="USU22" s="139" t="e">
        <f t="shared" si="230"/>
        <v>#REF!</v>
      </c>
      <c r="USV22" s="139" t="e">
        <f t="shared" si="230"/>
        <v>#REF!</v>
      </c>
      <c r="USW22" s="139" t="e">
        <f t="shared" si="230"/>
        <v>#REF!</v>
      </c>
      <c r="USX22" s="139" t="e">
        <f t="shared" si="230"/>
        <v>#REF!</v>
      </c>
      <c r="USY22" s="139" t="e">
        <f t="shared" si="230"/>
        <v>#REF!</v>
      </c>
      <c r="USZ22" s="139" t="e">
        <f t="shared" si="230"/>
        <v>#REF!</v>
      </c>
      <c r="UTA22" s="139" t="e">
        <f t="shared" si="230"/>
        <v>#REF!</v>
      </c>
      <c r="UTB22" s="139" t="e">
        <f t="shared" si="230"/>
        <v>#REF!</v>
      </c>
      <c r="UTC22" s="139" t="e">
        <f t="shared" si="230"/>
        <v>#REF!</v>
      </c>
      <c r="UTD22" s="139" t="e">
        <f t="shared" si="230"/>
        <v>#REF!</v>
      </c>
      <c r="UTE22" s="139" t="e">
        <f t="shared" si="230"/>
        <v>#REF!</v>
      </c>
      <c r="UTF22" s="139" t="e">
        <f t="shared" si="230"/>
        <v>#REF!</v>
      </c>
      <c r="UTG22" s="139" t="e">
        <f t="shared" si="230"/>
        <v>#REF!</v>
      </c>
      <c r="UTH22" s="139" t="e">
        <f t="shared" si="230"/>
        <v>#REF!</v>
      </c>
      <c r="UTI22" s="139" t="e">
        <f t="shared" si="230"/>
        <v>#REF!</v>
      </c>
      <c r="UTJ22" s="139" t="e">
        <f t="shared" si="230"/>
        <v>#REF!</v>
      </c>
      <c r="UTK22" s="139" t="e">
        <f t="shared" si="230"/>
        <v>#REF!</v>
      </c>
      <c r="UTL22" s="139" t="e">
        <f t="shared" si="230"/>
        <v>#REF!</v>
      </c>
      <c r="UTM22" s="139" t="e">
        <f t="shared" si="230"/>
        <v>#REF!</v>
      </c>
      <c r="UTN22" s="139" t="e">
        <f t="shared" si="230"/>
        <v>#REF!</v>
      </c>
      <c r="UTO22" s="139" t="e">
        <f t="shared" si="230"/>
        <v>#REF!</v>
      </c>
      <c r="UTP22" s="139" t="e">
        <f t="shared" si="230"/>
        <v>#REF!</v>
      </c>
      <c r="UTQ22" s="139" t="e">
        <f t="shared" si="230"/>
        <v>#REF!</v>
      </c>
      <c r="UTR22" s="139" t="e">
        <f t="shared" si="230"/>
        <v>#REF!</v>
      </c>
      <c r="UTS22" s="139" t="e">
        <f t="shared" si="230"/>
        <v>#REF!</v>
      </c>
      <c r="UTT22" s="139" t="e">
        <f t="shared" si="230"/>
        <v>#REF!</v>
      </c>
      <c r="UTU22" s="139" t="e">
        <f t="shared" si="230"/>
        <v>#REF!</v>
      </c>
      <c r="UTV22" s="139" t="e">
        <f t="shared" si="230"/>
        <v>#REF!</v>
      </c>
      <c r="UTW22" s="139" t="e">
        <f t="shared" si="230"/>
        <v>#REF!</v>
      </c>
      <c r="UTX22" s="139" t="e">
        <f t="shared" si="230"/>
        <v>#REF!</v>
      </c>
      <c r="UTY22" s="139" t="e">
        <f t="shared" ref="UTY22:UWJ22" si="231">UUE22</f>
        <v>#REF!</v>
      </c>
      <c r="UTZ22" s="139" t="e">
        <f t="shared" si="231"/>
        <v>#REF!</v>
      </c>
      <c r="UUA22" s="139" t="e">
        <f t="shared" si="231"/>
        <v>#REF!</v>
      </c>
      <c r="UUB22" s="139" t="e">
        <f t="shared" si="231"/>
        <v>#REF!</v>
      </c>
      <c r="UUC22" s="139" t="e">
        <f t="shared" si="231"/>
        <v>#REF!</v>
      </c>
      <c r="UUD22" s="139" t="e">
        <f t="shared" si="231"/>
        <v>#REF!</v>
      </c>
      <c r="UUE22" s="139" t="e">
        <f t="shared" si="231"/>
        <v>#REF!</v>
      </c>
      <c r="UUF22" s="139" t="e">
        <f t="shared" si="231"/>
        <v>#REF!</v>
      </c>
      <c r="UUG22" s="139" t="e">
        <f t="shared" si="231"/>
        <v>#REF!</v>
      </c>
      <c r="UUH22" s="139" t="e">
        <f t="shared" si="231"/>
        <v>#REF!</v>
      </c>
      <c r="UUI22" s="139" t="e">
        <f t="shared" si="231"/>
        <v>#REF!</v>
      </c>
      <c r="UUJ22" s="139" t="e">
        <f t="shared" si="231"/>
        <v>#REF!</v>
      </c>
      <c r="UUK22" s="139" t="e">
        <f t="shared" si="231"/>
        <v>#REF!</v>
      </c>
      <c r="UUL22" s="139" t="e">
        <f t="shared" si="231"/>
        <v>#REF!</v>
      </c>
      <c r="UUM22" s="139" t="e">
        <f t="shared" si="231"/>
        <v>#REF!</v>
      </c>
      <c r="UUN22" s="139" t="e">
        <f t="shared" si="231"/>
        <v>#REF!</v>
      </c>
      <c r="UUO22" s="139" t="e">
        <f t="shared" si="231"/>
        <v>#REF!</v>
      </c>
      <c r="UUP22" s="139" t="e">
        <f t="shared" si="231"/>
        <v>#REF!</v>
      </c>
      <c r="UUQ22" s="139" t="e">
        <f t="shared" si="231"/>
        <v>#REF!</v>
      </c>
      <c r="UUR22" s="139" t="e">
        <f t="shared" si="231"/>
        <v>#REF!</v>
      </c>
      <c r="UUS22" s="139" t="e">
        <f t="shared" si="231"/>
        <v>#REF!</v>
      </c>
      <c r="UUT22" s="139" t="e">
        <f t="shared" si="231"/>
        <v>#REF!</v>
      </c>
      <c r="UUU22" s="139" t="e">
        <f t="shared" si="231"/>
        <v>#REF!</v>
      </c>
      <c r="UUV22" s="139" t="e">
        <f t="shared" si="231"/>
        <v>#REF!</v>
      </c>
      <c r="UUW22" s="139" t="e">
        <f t="shared" si="231"/>
        <v>#REF!</v>
      </c>
      <c r="UUX22" s="139" t="e">
        <f t="shared" si="231"/>
        <v>#REF!</v>
      </c>
      <c r="UUY22" s="139" t="e">
        <f t="shared" si="231"/>
        <v>#REF!</v>
      </c>
      <c r="UUZ22" s="139" t="e">
        <f t="shared" si="231"/>
        <v>#REF!</v>
      </c>
      <c r="UVA22" s="139" t="e">
        <f t="shared" si="231"/>
        <v>#REF!</v>
      </c>
      <c r="UVB22" s="139" t="e">
        <f t="shared" si="231"/>
        <v>#REF!</v>
      </c>
      <c r="UVC22" s="139" t="e">
        <f t="shared" si="231"/>
        <v>#REF!</v>
      </c>
      <c r="UVD22" s="139" t="e">
        <f t="shared" si="231"/>
        <v>#REF!</v>
      </c>
      <c r="UVE22" s="139" t="e">
        <f t="shared" si="231"/>
        <v>#REF!</v>
      </c>
      <c r="UVF22" s="139" t="e">
        <f t="shared" si="231"/>
        <v>#REF!</v>
      </c>
      <c r="UVG22" s="139" t="e">
        <f t="shared" si="231"/>
        <v>#REF!</v>
      </c>
      <c r="UVH22" s="139" t="e">
        <f t="shared" si="231"/>
        <v>#REF!</v>
      </c>
      <c r="UVI22" s="139" t="e">
        <f t="shared" si="231"/>
        <v>#REF!</v>
      </c>
      <c r="UVJ22" s="139" t="e">
        <f t="shared" si="231"/>
        <v>#REF!</v>
      </c>
      <c r="UVK22" s="139" t="e">
        <f t="shared" si="231"/>
        <v>#REF!</v>
      </c>
      <c r="UVL22" s="139" t="e">
        <f t="shared" si="231"/>
        <v>#REF!</v>
      </c>
      <c r="UVM22" s="139" t="e">
        <f t="shared" si="231"/>
        <v>#REF!</v>
      </c>
      <c r="UVN22" s="139" t="e">
        <f t="shared" si="231"/>
        <v>#REF!</v>
      </c>
      <c r="UVO22" s="139" t="e">
        <f t="shared" si="231"/>
        <v>#REF!</v>
      </c>
      <c r="UVP22" s="139" t="e">
        <f t="shared" si="231"/>
        <v>#REF!</v>
      </c>
      <c r="UVQ22" s="139" t="e">
        <f t="shared" si="231"/>
        <v>#REF!</v>
      </c>
      <c r="UVR22" s="139" t="e">
        <f t="shared" si="231"/>
        <v>#REF!</v>
      </c>
      <c r="UVS22" s="139" t="e">
        <f t="shared" si="231"/>
        <v>#REF!</v>
      </c>
      <c r="UVT22" s="139" t="e">
        <f t="shared" si="231"/>
        <v>#REF!</v>
      </c>
      <c r="UVU22" s="139" t="e">
        <f t="shared" si="231"/>
        <v>#REF!</v>
      </c>
      <c r="UVV22" s="139" t="e">
        <f t="shared" si="231"/>
        <v>#REF!</v>
      </c>
      <c r="UVW22" s="139" t="e">
        <f t="shared" si="231"/>
        <v>#REF!</v>
      </c>
      <c r="UVX22" s="139" t="e">
        <f t="shared" si="231"/>
        <v>#REF!</v>
      </c>
      <c r="UVY22" s="139" t="e">
        <f t="shared" si="231"/>
        <v>#REF!</v>
      </c>
      <c r="UVZ22" s="139" t="e">
        <f t="shared" si="231"/>
        <v>#REF!</v>
      </c>
      <c r="UWA22" s="139" t="e">
        <f t="shared" si="231"/>
        <v>#REF!</v>
      </c>
      <c r="UWB22" s="139" t="e">
        <f t="shared" si="231"/>
        <v>#REF!</v>
      </c>
      <c r="UWC22" s="139" t="e">
        <f t="shared" si="231"/>
        <v>#REF!</v>
      </c>
      <c r="UWD22" s="139" t="e">
        <f t="shared" si="231"/>
        <v>#REF!</v>
      </c>
      <c r="UWE22" s="139" t="e">
        <f t="shared" si="231"/>
        <v>#REF!</v>
      </c>
      <c r="UWF22" s="139" t="e">
        <f t="shared" si="231"/>
        <v>#REF!</v>
      </c>
      <c r="UWG22" s="139" t="e">
        <f t="shared" si="231"/>
        <v>#REF!</v>
      </c>
      <c r="UWH22" s="139" t="e">
        <f t="shared" si="231"/>
        <v>#REF!</v>
      </c>
      <c r="UWI22" s="139" t="e">
        <f t="shared" si="231"/>
        <v>#REF!</v>
      </c>
      <c r="UWJ22" s="139" t="e">
        <f t="shared" si="231"/>
        <v>#REF!</v>
      </c>
      <c r="UWK22" s="139" t="e">
        <f t="shared" ref="UWK22:UYV22" si="232">UWQ22</f>
        <v>#REF!</v>
      </c>
      <c r="UWL22" s="139" t="e">
        <f t="shared" si="232"/>
        <v>#REF!</v>
      </c>
      <c r="UWM22" s="139" t="e">
        <f t="shared" si="232"/>
        <v>#REF!</v>
      </c>
      <c r="UWN22" s="139" t="e">
        <f t="shared" si="232"/>
        <v>#REF!</v>
      </c>
      <c r="UWO22" s="139" t="e">
        <f t="shared" si="232"/>
        <v>#REF!</v>
      </c>
      <c r="UWP22" s="139" t="e">
        <f t="shared" si="232"/>
        <v>#REF!</v>
      </c>
      <c r="UWQ22" s="139" t="e">
        <f t="shared" si="232"/>
        <v>#REF!</v>
      </c>
      <c r="UWR22" s="139" t="e">
        <f t="shared" si="232"/>
        <v>#REF!</v>
      </c>
      <c r="UWS22" s="139" t="e">
        <f t="shared" si="232"/>
        <v>#REF!</v>
      </c>
      <c r="UWT22" s="139" t="e">
        <f t="shared" si="232"/>
        <v>#REF!</v>
      </c>
      <c r="UWU22" s="139" t="e">
        <f t="shared" si="232"/>
        <v>#REF!</v>
      </c>
      <c r="UWV22" s="139" t="e">
        <f t="shared" si="232"/>
        <v>#REF!</v>
      </c>
      <c r="UWW22" s="139" t="e">
        <f t="shared" si="232"/>
        <v>#REF!</v>
      </c>
      <c r="UWX22" s="139" t="e">
        <f t="shared" si="232"/>
        <v>#REF!</v>
      </c>
      <c r="UWY22" s="139" t="e">
        <f t="shared" si="232"/>
        <v>#REF!</v>
      </c>
      <c r="UWZ22" s="139" t="e">
        <f t="shared" si="232"/>
        <v>#REF!</v>
      </c>
      <c r="UXA22" s="139" t="e">
        <f t="shared" si="232"/>
        <v>#REF!</v>
      </c>
      <c r="UXB22" s="139" t="e">
        <f t="shared" si="232"/>
        <v>#REF!</v>
      </c>
      <c r="UXC22" s="139" t="e">
        <f t="shared" si="232"/>
        <v>#REF!</v>
      </c>
      <c r="UXD22" s="139" t="e">
        <f t="shared" si="232"/>
        <v>#REF!</v>
      </c>
      <c r="UXE22" s="139" t="e">
        <f t="shared" si="232"/>
        <v>#REF!</v>
      </c>
      <c r="UXF22" s="139" t="e">
        <f t="shared" si="232"/>
        <v>#REF!</v>
      </c>
      <c r="UXG22" s="139" t="e">
        <f t="shared" si="232"/>
        <v>#REF!</v>
      </c>
      <c r="UXH22" s="139" t="e">
        <f t="shared" si="232"/>
        <v>#REF!</v>
      </c>
      <c r="UXI22" s="139" t="e">
        <f t="shared" si="232"/>
        <v>#REF!</v>
      </c>
      <c r="UXJ22" s="139" t="e">
        <f t="shared" si="232"/>
        <v>#REF!</v>
      </c>
      <c r="UXK22" s="139" t="e">
        <f t="shared" si="232"/>
        <v>#REF!</v>
      </c>
      <c r="UXL22" s="139" t="e">
        <f t="shared" si="232"/>
        <v>#REF!</v>
      </c>
      <c r="UXM22" s="139" t="e">
        <f t="shared" si="232"/>
        <v>#REF!</v>
      </c>
      <c r="UXN22" s="139" t="e">
        <f t="shared" si="232"/>
        <v>#REF!</v>
      </c>
      <c r="UXO22" s="139" t="e">
        <f t="shared" si="232"/>
        <v>#REF!</v>
      </c>
      <c r="UXP22" s="139" t="e">
        <f t="shared" si="232"/>
        <v>#REF!</v>
      </c>
      <c r="UXQ22" s="139" t="e">
        <f t="shared" si="232"/>
        <v>#REF!</v>
      </c>
      <c r="UXR22" s="139" t="e">
        <f t="shared" si="232"/>
        <v>#REF!</v>
      </c>
      <c r="UXS22" s="139" t="e">
        <f t="shared" si="232"/>
        <v>#REF!</v>
      </c>
      <c r="UXT22" s="139" t="e">
        <f t="shared" si="232"/>
        <v>#REF!</v>
      </c>
      <c r="UXU22" s="139" t="e">
        <f t="shared" si="232"/>
        <v>#REF!</v>
      </c>
      <c r="UXV22" s="139" t="e">
        <f t="shared" si="232"/>
        <v>#REF!</v>
      </c>
      <c r="UXW22" s="139" t="e">
        <f t="shared" si="232"/>
        <v>#REF!</v>
      </c>
      <c r="UXX22" s="139" t="e">
        <f t="shared" si="232"/>
        <v>#REF!</v>
      </c>
      <c r="UXY22" s="139" t="e">
        <f t="shared" si="232"/>
        <v>#REF!</v>
      </c>
      <c r="UXZ22" s="139" t="e">
        <f t="shared" si="232"/>
        <v>#REF!</v>
      </c>
      <c r="UYA22" s="139" t="e">
        <f t="shared" si="232"/>
        <v>#REF!</v>
      </c>
      <c r="UYB22" s="139" t="e">
        <f t="shared" si="232"/>
        <v>#REF!</v>
      </c>
      <c r="UYC22" s="139" t="e">
        <f t="shared" si="232"/>
        <v>#REF!</v>
      </c>
      <c r="UYD22" s="139" t="e">
        <f t="shared" si="232"/>
        <v>#REF!</v>
      </c>
      <c r="UYE22" s="139" t="e">
        <f t="shared" si="232"/>
        <v>#REF!</v>
      </c>
      <c r="UYF22" s="139" t="e">
        <f t="shared" si="232"/>
        <v>#REF!</v>
      </c>
      <c r="UYG22" s="139" t="e">
        <f t="shared" si="232"/>
        <v>#REF!</v>
      </c>
      <c r="UYH22" s="139" t="e">
        <f t="shared" si="232"/>
        <v>#REF!</v>
      </c>
      <c r="UYI22" s="139" t="e">
        <f t="shared" si="232"/>
        <v>#REF!</v>
      </c>
      <c r="UYJ22" s="139" t="e">
        <f t="shared" si="232"/>
        <v>#REF!</v>
      </c>
      <c r="UYK22" s="139" t="e">
        <f t="shared" si="232"/>
        <v>#REF!</v>
      </c>
      <c r="UYL22" s="139" t="e">
        <f t="shared" si="232"/>
        <v>#REF!</v>
      </c>
      <c r="UYM22" s="139" t="e">
        <f t="shared" si="232"/>
        <v>#REF!</v>
      </c>
      <c r="UYN22" s="139" t="e">
        <f t="shared" si="232"/>
        <v>#REF!</v>
      </c>
      <c r="UYO22" s="139" t="e">
        <f t="shared" si="232"/>
        <v>#REF!</v>
      </c>
      <c r="UYP22" s="139" t="e">
        <f t="shared" si="232"/>
        <v>#REF!</v>
      </c>
      <c r="UYQ22" s="139" t="e">
        <f t="shared" si="232"/>
        <v>#REF!</v>
      </c>
      <c r="UYR22" s="139" t="e">
        <f t="shared" si="232"/>
        <v>#REF!</v>
      </c>
      <c r="UYS22" s="139" t="e">
        <f t="shared" si="232"/>
        <v>#REF!</v>
      </c>
      <c r="UYT22" s="139" t="e">
        <f t="shared" si="232"/>
        <v>#REF!</v>
      </c>
      <c r="UYU22" s="139" t="e">
        <f t="shared" si="232"/>
        <v>#REF!</v>
      </c>
      <c r="UYV22" s="139" t="e">
        <f t="shared" si="232"/>
        <v>#REF!</v>
      </c>
      <c r="UYW22" s="139" t="e">
        <f t="shared" ref="UYW22:VBH22" si="233">UZC22</f>
        <v>#REF!</v>
      </c>
      <c r="UYX22" s="139" t="e">
        <f t="shared" si="233"/>
        <v>#REF!</v>
      </c>
      <c r="UYY22" s="139" t="e">
        <f t="shared" si="233"/>
        <v>#REF!</v>
      </c>
      <c r="UYZ22" s="139" t="e">
        <f t="shared" si="233"/>
        <v>#REF!</v>
      </c>
      <c r="UZA22" s="139" t="e">
        <f t="shared" si="233"/>
        <v>#REF!</v>
      </c>
      <c r="UZB22" s="139" t="e">
        <f t="shared" si="233"/>
        <v>#REF!</v>
      </c>
      <c r="UZC22" s="139" t="e">
        <f t="shared" si="233"/>
        <v>#REF!</v>
      </c>
      <c r="UZD22" s="139" t="e">
        <f t="shared" si="233"/>
        <v>#REF!</v>
      </c>
      <c r="UZE22" s="139" t="e">
        <f t="shared" si="233"/>
        <v>#REF!</v>
      </c>
      <c r="UZF22" s="139" t="e">
        <f t="shared" si="233"/>
        <v>#REF!</v>
      </c>
      <c r="UZG22" s="139" t="e">
        <f t="shared" si="233"/>
        <v>#REF!</v>
      </c>
      <c r="UZH22" s="139" t="e">
        <f t="shared" si="233"/>
        <v>#REF!</v>
      </c>
      <c r="UZI22" s="139" t="e">
        <f t="shared" si="233"/>
        <v>#REF!</v>
      </c>
      <c r="UZJ22" s="139" t="e">
        <f t="shared" si="233"/>
        <v>#REF!</v>
      </c>
      <c r="UZK22" s="139" t="e">
        <f t="shared" si="233"/>
        <v>#REF!</v>
      </c>
      <c r="UZL22" s="139" t="e">
        <f t="shared" si="233"/>
        <v>#REF!</v>
      </c>
      <c r="UZM22" s="139" t="e">
        <f t="shared" si="233"/>
        <v>#REF!</v>
      </c>
      <c r="UZN22" s="139" t="e">
        <f t="shared" si="233"/>
        <v>#REF!</v>
      </c>
      <c r="UZO22" s="139" t="e">
        <f t="shared" si="233"/>
        <v>#REF!</v>
      </c>
      <c r="UZP22" s="139" t="e">
        <f t="shared" si="233"/>
        <v>#REF!</v>
      </c>
      <c r="UZQ22" s="139" t="e">
        <f t="shared" si="233"/>
        <v>#REF!</v>
      </c>
      <c r="UZR22" s="139" t="e">
        <f t="shared" si="233"/>
        <v>#REF!</v>
      </c>
      <c r="UZS22" s="139" t="e">
        <f t="shared" si="233"/>
        <v>#REF!</v>
      </c>
      <c r="UZT22" s="139" t="e">
        <f t="shared" si="233"/>
        <v>#REF!</v>
      </c>
      <c r="UZU22" s="139" t="e">
        <f t="shared" si="233"/>
        <v>#REF!</v>
      </c>
      <c r="UZV22" s="139" t="e">
        <f t="shared" si="233"/>
        <v>#REF!</v>
      </c>
      <c r="UZW22" s="139" t="e">
        <f t="shared" si="233"/>
        <v>#REF!</v>
      </c>
      <c r="UZX22" s="139" t="e">
        <f t="shared" si="233"/>
        <v>#REF!</v>
      </c>
      <c r="UZY22" s="139" t="e">
        <f t="shared" si="233"/>
        <v>#REF!</v>
      </c>
      <c r="UZZ22" s="139" t="e">
        <f t="shared" si="233"/>
        <v>#REF!</v>
      </c>
      <c r="VAA22" s="139" t="e">
        <f t="shared" si="233"/>
        <v>#REF!</v>
      </c>
      <c r="VAB22" s="139" t="e">
        <f t="shared" si="233"/>
        <v>#REF!</v>
      </c>
      <c r="VAC22" s="139" t="e">
        <f t="shared" si="233"/>
        <v>#REF!</v>
      </c>
      <c r="VAD22" s="139" t="e">
        <f t="shared" si="233"/>
        <v>#REF!</v>
      </c>
      <c r="VAE22" s="139" t="e">
        <f t="shared" si="233"/>
        <v>#REF!</v>
      </c>
      <c r="VAF22" s="139" t="e">
        <f t="shared" si="233"/>
        <v>#REF!</v>
      </c>
      <c r="VAG22" s="139" t="e">
        <f t="shared" si="233"/>
        <v>#REF!</v>
      </c>
      <c r="VAH22" s="139" t="e">
        <f t="shared" si="233"/>
        <v>#REF!</v>
      </c>
      <c r="VAI22" s="139" t="e">
        <f t="shared" si="233"/>
        <v>#REF!</v>
      </c>
      <c r="VAJ22" s="139" t="e">
        <f t="shared" si="233"/>
        <v>#REF!</v>
      </c>
      <c r="VAK22" s="139" t="e">
        <f t="shared" si="233"/>
        <v>#REF!</v>
      </c>
      <c r="VAL22" s="139" t="e">
        <f t="shared" si="233"/>
        <v>#REF!</v>
      </c>
      <c r="VAM22" s="139" t="e">
        <f t="shared" si="233"/>
        <v>#REF!</v>
      </c>
      <c r="VAN22" s="139" t="e">
        <f t="shared" si="233"/>
        <v>#REF!</v>
      </c>
      <c r="VAO22" s="139" t="e">
        <f t="shared" si="233"/>
        <v>#REF!</v>
      </c>
      <c r="VAP22" s="139" t="e">
        <f t="shared" si="233"/>
        <v>#REF!</v>
      </c>
      <c r="VAQ22" s="139" t="e">
        <f t="shared" si="233"/>
        <v>#REF!</v>
      </c>
      <c r="VAR22" s="139" t="e">
        <f t="shared" si="233"/>
        <v>#REF!</v>
      </c>
      <c r="VAS22" s="139" t="e">
        <f t="shared" si="233"/>
        <v>#REF!</v>
      </c>
      <c r="VAT22" s="139" t="e">
        <f t="shared" si="233"/>
        <v>#REF!</v>
      </c>
      <c r="VAU22" s="139" t="e">
        <f t="shared" si="233"/>
        <v>#REF!</v>
      </c>
      <c r="VAV22" s="139" t="e">
        <f t="shared" si="233"/>
        <v>#REF!</v>
      </c>
      <c r="VAW22" s="139" t="e">
        <f t="shared" si="233"/>
        <v>#REF!</v>
      </c>
      <c r="VAX22" s="139" t="e">
        <f t="shared" si="233"/>
        <v>#REF!</v>
      </c>
      <c r="VAY22" s="139" t="e">
        <f t="shared" si="233"/>
        <v>#REF!</v>
      </c>
      <c r="VAZ22" s="139" t="e">
        <f t="shared" si="233"/>
        <v>#REF!</v>
      </c>
      <c r="VBA22" s="139" t="e">
        <f t="shared" si="233"/>
        <v>#REF!</v>
      </c>
      <c r="VBB22" s="139" t="e">
        <f t="shared" si="233"/>
        <v>#REF!</v>
      </c>
      <c r="VBC22" s="139" t="e">
        <f t="shared" si="233"/>
        <v>#REF!</v>
      </c>
      <c r="VBD22" s="139" t="e">
        <f t="shared" si="233"/>
        <v>#REF!</v>
      </c>
      <c r="VBE22" s="139" t="e">
        <f t="shared" si="233"/>
        <v>#REF!</v>
      </c>
      <c r="VBF22" s="139" t="e">
        <f t="shared" si="233"/>
        <v>#REF!</v>
      </c>
      <c r="VBG22" s="139" t="e">
        <f t="shared" si="233"/>
        <v>#REF!</v>
      </c>
      <c r="VBH22" s="139" t="e">
        <f t="shared" si="233"/>
        <v>#REF!</v>
      </c>
      <c r="VBI22" s="139" t="e">
        <f t="shared" ref="VBI22:VDT22" si="234">VBO22</f>
        <v>#REF!</v>
      </c>
      <c r="VBJ22" s="139" t="e">
        <f t="shared" si="234"/>
        <v>#REF!</v>
      </c>
      <c r="VBK22" s="139" t="e">
        <f t="shared" si="234"/>
        <v>#REF!</v>
      </c>
      <c r="VBL22" s="139" t="e">
        <f t="shared" si="234"/>
        <v>#REF!</v>
      </c>
      <c r="VBM22" s="139" t="e">
        <f t="shared" si="234"/>
        <v>#REF!</v>
      </c>
      <c r="VBN22" s="139" t="e">
        <f t="shared" si="234"/>
        <v>#REF!</v>
      </c>
      <c r="VBO22" s="139" t="e">
        <f t="shared" si="234"/>
        <v>#REF!</v>
      </c>
      <c r="VBP22" s="139" t="e">
        <f t="shared" si="234"/>
        <v>#REF!</v>
      </c>
      <c r="VBQ22" s="139" t="e">
        <f t="shared" si="234"/>
        <v>#REF!</v>
      </c>
      <c r="VBR22" s="139" t="e">
        <f t="shared" si="234"/>
        <v>#REF!</v>
      </c>
      <c r="VBS22" s="139" t="e">
        <f t="shared" si="234"/>
        <v>#REF!</v>
      </c>
      <c r="VBT22" s="139" t="e">
        <f t="shared" si="234"/>
        <v>#REF!</v>
      </c>
      <c r="VBU22" s="139" t="e">
        <f t="shared" si="234"/>
        <v>#REF!</v>
      </c>
      <c r="VBV22" s="139" t="e">
        <f t="shared" si="234"/>
        <v>#REF!</v>
      </c>
      <c r="VBW22" s="139" t="e">
        <f t="shared" si="234"/>
        <v>#REF!</v>
      </c>
      <c r="VBX22" s="139" t="e">
        <f t="shared" si="234"/>
        <v>#REF!</v>
      </c>
      <c r="VBY22" s="139" t="e">
        <f t="shared" si="234"/>
        <v>#REF!</v>
      </c>
      <c r="VBZ22" s="139" t="e">
        <f t="shared" si="234"/>
        <v>#REF!</v>
      </c>
      <c r="VCA22" s="139" t="e">
        <f t="shared" si="234"/>
        <v>#REF!</v>
      </c>
      <c r="VCB22" s="139" t="e">
        <f t="shared" si="234"/>
        <v>#REF!</v>
      </c>
      <c r="VCC22" s="139" t="e">
        <f t="shared" si="234"/>
        <v>#REF!</v>
      </c>
      <c r="VCD22" s="139" t="e">
        <f t="shared" si="234"/>
        <v>#REF!</v>
      </c>
      <c r="VCE22" s="139" t="e">
        <f t="shared" si="234"/>
        <v>#REF!</v>
      </c>
      <c r="VCF22" s="139" t="e">
        <f t="shared" si="234"/>
        <v>#REF!</v>
      </c>
      <c r="VCG22" s="139" t="e">
        <f t="shared" si="234"/>
        <v>#REF!</v>
      </c>
      <c r="VCH22" s="139" t="e">
        <f t="shared" si="234"/>
        <v>#REF!</v>
      </c>
      <c r="VCI22" s="139" t="e">
        <f t="shared" si="234"/>
        <v>#REF!</v>
      </c>
      <c r="VCJ22" s="139" t="e">
        <f t="shared" si="234"/>
        <v>#REF!</v>
      </c>
      <c r="VCK22" s="139" t="e">
        <f t="shared" si="234"/>
        <v>#REF!</v>
      </c>
      <c r="VCL22" s="139" t="e">
        <f t="shared" si="234"/>
        <v>#REF!</v>
      </c>
      <c r="VCM22" s="139" t="e">
        <f t="shared" si="234"/>
        <v>#REF!</v>
      </c>
      <c r="VCN22" s="139" t="e">
        <f t="shared" si="234"/>
        <v>#REF!</v>
      </c>
      <c r="VCO22" s="139" t="e">
        <f t="shared" si="234"/>
        <v>#REF!</v>
      </c>
      <c r="VCP22" s="139" t="e">
        <f t="shared" si="234"/>
        <v>#REF!</v>
      </c>
      <c r="VCQ22" s="139" t="e">
        <f t="shared" si="234"/>
        <v>#REF!</v>
      </c>
      <c r="VCR22" s="139" t="e">
        <f t="shared" si="234"/>
        <v>#REF!</v>
      </c>
      <c r="VCS22" s="139" t="e">
        <f t="shared" si="234"/>
        <v>#REF!</v>
      </c>
      <c r="VCT22" s="139" t="e">
        <f t="shared" si="234"/>
        <v>#REF!</v>
      </c>
      <c r="VCU22" s="139" t="e">
        <f t="shared" si="234"/>
        <v>#REF!</v>
      </c>
      <c r="VCV22" s="139" t="e">
        <f t="shared" si="234"/>
        <v>#REF!</v>
      </c>
      <c r="VCW22" s="139" t="e">
        <f t="shared" si="234"/>
        <v>#REF!</v>
      </c>
      <c r="VCX22" s="139" t="e">
        <f t="shared" si="234"/>
        <v>#REF!</v>
      </c>
      <c r="VCY22" s="139" t="e">
        <f t="shared" si="234"/>
        <v>#REF!</v>
      </c>
      <c r="VCZ22" s="139" t="e">
        <f t="shared" si="234"/>
        <v>#REF!</v>
      </c>
      <c r="VDA22" s="139" t="e">
        <f t="shared" si="234"/>
        <v>#REF!</v>
      </c>
      <c r="VDB22" s="139" t="e">
        <f t="shared" si="234"/>
        <v>#REF!</v>
      </c>
      <c r="VDC22" s="139" t="e">
        <f t="shared" si="234"/>
        <v>#REF!</v>
      </c>
      <c r="VDD22" s="139" t="e">
        <f t="shared" si="234"/>
        <v>#REF!</v>
      </c>
      <c r="VDE22" s="139" t="e">
        <f t="shared" si="234"/>
        <v>#REF!</v>
      </c>
      <c r="VDF22" s="139" t="e">
        <f t="shared" si="234"/>
        <v>#REF!</v>
      </c>
      <c r="VDG22" s="139" t="e">
        <f t="shared" si="234"/>
        <v>#REF!</v>
      </c>
      <c r="VDH22" s="139" t="e">
        <f t="shared" si="234"/>
        <v>#REF!</v>
      </c>
      <c r="VDI22" s="139" t="e">
        <f t="shared" si="234"/>
        <v>#REF!</v>
      </c>
      <c r="VDJ22" s="139" t="e">
        <f t="shared" si="234"/>
        <v>#REF!</v>
      </c>
      <c r="VDK22" s="139" t="e">
        <f t="shared" si="234"/>
        <v>#REF!</v>
      </c>
      <c r="VDL22" s="139" t="e">
        <f t="shared" si="234"/>
        <v>#REF!</v>
      </c>
      <c r="VDM22" s="139" t="e">
        <f t="shared" si="234"/>
        <v>#REF!</v>
      </c>
      <c r="VDN22" s="139" t="e">
        <f t="shared" si="234"/>
        <v>#REF!</v>
      </c>
      <c r="VDO22" s="139" t="e">
        <f t="shared" si="234"/>
        <v>#REF!</v>
      </c>
      <c r="VDP22" s="139" t="e">
        <f t="shared" si="234"/>
        <v>#REF!</v>
      </c>
      <c r="VDQ22" s="139" t="e">
        <f t="shared" si="234"/>
        <v>#REF!</v>
      </c>
      <c r="VDR22" s="139" t="e">
        <f t="shared" si="234"/>
        <v>#REF!</v>
      </c>
      <c r="VDS22" s="139" t="e">
        <f t="shared" si="234"/>
        <v>#REF!</v>
      </c>
      <c r="VDT22" s="139" t="e">
        <f t="shared" si="234"/>
        <v>#REF!</v>
      </c>
      <c r="VDU22" s="139" t="e">
        <f t="shared" ref="VDU22:VGF22" si="235">VEA22</f>
        <v>#REF!</v>
      </c>
      <c r="VDV22" s="139" t="e">
        <f t="shared" si="235"/>
        <v>#REF!</v>
      </c>
      <c r="VDW22" s="139" t="e">
        <f t="shared" si="235"/>
        <v>#REF!</v>
      </c>
      <c r="VDX22" s="139" t="e">
        <f t="shared" si="235"/>
        <v>#REF!</v>
      </c>
      <c r="VDY22" s="139" t="e">
        <f t="shared" si="235"/>
        <v>#REF!</v>
      </c>
      <c r="VDZ22" s="139" t="e">
        <f t="shared" si="235"/>
        <v>#REF!</v>
      </c>
      <c r="VEA22" s="139" t="e">
        <f t="shared" si="235"/>
        <v>#REF!</v>
      </c>
      <c r="VEB22" s="139" t="e">
        <f t="shared" si="235"/>
        <v>#REF!</v>
      </c>
      <c r="VEC22" s="139" t="e">
        <f t="shared" si="235"/>
        <v>#REF!</v>
      </c>
      <c r="VED22" s="139" t="e">
        <f t="shared" si="235"/>
        <v>#REF!</v>
      </c>
      <c r="VEE22" s="139" t="e">
        <f t="shared" si="235"/>
        <v>#REF!</v>
      </c>
      <c r="VEF22" s="139" t="e">
        <f t="shared" si="235"/>
        <v>#REF!</v>
      </c>
      <c r="VEG22" s="139" t="e">
        <f t="shared" si="235"/>
        <v>#REF!</v>
      </c>
      <c r="VEH22" s="139" t="e">
        <f t="shared" si="235"/>
        <v>#REF!</v>
      </c>
      <c r="VEI22" s="139" t="e">
        <f t="shared" si="235"/>
        <v>#REF!</v>
      </c>
      <c r="VEJ22" s="139" t="e">
        <f t="shared" si="235"/>
        <v>#REF!</v>
      </c>
      <c r="VEK22" s="139" t="e">
        <f t="shared" si="235"/>
        <v>#REF!</v>
      </c>
      <c r="VEL22" s="139" t="e">
        <f t="shared" si="235"/>
        <v>#REF!</v>
      </c>
      <c r="VEM22" s="139" t="e">
        <f t="shared" si="235"/>
        <v>#REF!</v>
      </c>
      <c r="VEN22" s="139" t="e">
        <f t="shared" si="235"/>
        <v>#REF!</v>
      </c>
      <c r="VEO22" s="139" t="e">
        <f t="shared" si="235"/>
        <v>#REF!</v>
      </c>
      <c r="VEP22" s="139" t="e">
        <f t="shared" si="235"/>
        <v>#REF!</v>
      </c>
      <c r="VEQ22" s="139" t="e">
        <f t="shared" si="235"/>
        <v>#REF!</v>
      </c>
      <c r="VER22" s="139" t="e">
        <f t="shared" si="235"/>
        <v>#REF!</v>
      </c>
      <c r="VES22" s="139" t="e">
        <f t="shared" si="235"/>
        <v>#REF!</v>
      </c>
      <c r="VET22" s="139" t="e">
        <f t="shared" si="235"/>
        <v>#REF!</v>
      </c>
      <c r="VEU22" s="139" t="e">
        <f t="shared" si="235"/>
        <v>#REF!</v>
      </c>
      <c r="VEV22" s="139" t="e">
        <f t="shared" si="235"/>
        <v>#REF!</v>
      </c>
      <c r="VEW22" s="139" t="e">
        <f t="shared" si="235"/>
        <v>#REF!</v>
      </c>
      <c r="VEX22" s="139" t="e">
        <f t="shared" si="235"/>
        <v>#REF!</v>
      </c>
      <c r="VEY22" s="139" t="e">
        <f t="shared" si="235"/>
        <v>#REF!</v>
      </c>
      <c r="VEZ22" s="139" t="e">
        <f t="shared" si="235"/>
        <v>#REF!</v>
      </c>
      <c r="VFA22" s="139" t="e">
        <f t="shared" si="235"/>
        <v>#REF!</v>
      </c>
      <c r="VFB22" s="139" t="e">
        <f t="shared" si="235"/>
        <v>#REF!</v>
      </c>
      <c r="VFC22" s="139" t="e">
        <f t="shared" si="235"/>
        <v>#REF!</v>
      </c>
      <c r="VFD22" s="139" t="e">
        <f t="shared" si="235"/>
        <v>#REF!</v>
      </c>
      <c r="VFE22" s="139" t="e">
        <f t="shared" si="235"/>
        <v>#REF!</v>
      </c>
      <c r="VFF22" s="139" t="e">
        <f t="shared" si="235"/>
        <v>#REF!</v>
      </c>
      <c r="VFG22" s="139" t="e">
        <f t="shared" si="235"/>
        <v>#REF!</v>
      </c>
      <c r="VFH22" s="139" t="e">
        <f t="shared" si="235"/>
        <v>#REF!</v>
      </c>
      <c r="VFI22" s="139" t="e">
        <f t="shared" si="235"/>
        <v>#REF!</v>
      </c>
      <c r="VFJ22" s="139" t="e">
        <f t="shared" si="235"/>
        <v>#REF!</v>
      </c>
      <c r="VFK22" s="139" t="e">
        <f t="shared" si="235"/>
        <v>#REF!</v>
      </c>
      <c r="VFL22" s="139" t="e">
        <f t="shared" si="235"/>
        <v>#REF!</v>
      </c>
      <c r="VFM22" s="139" t="e">
        <f t="shared" si="235"/>
        <v>#REF!</v>
      </c>
      <c r="VFN22" s="139" t="e">
        <f t="shared" si="235"/>
        <v>#REF!</v>
      </c>
      <c r="VFO22" s="139" t="e">
        <f t="shared" si="235"/>
        <v>#REF!</v>
      </c>
      <c r="VFP22" s="139" t="e">
        <f t="shared" si="235"/>
        <v>#REF!</v>
      </c>
      <c r="VFQ22" s="139" t="e">
        <f t="shared" si="235"/>
        <v>#REF!</v>
      </c>
      <c r="VFR22" s="139" t="e">
        <f t="shared" si="235"/>
        <v>#REF!</v>
      </c>
      <c r="VFS22" s="139" t="e">
        <f t="shared" si="235"/>
        <v>#REF!</v>
      </c>
      <c r="VFT22" s="139" t="e">
        <f t="shared" si="235"/>
        <v>#REF!</v>
      </c>
      <c r="VFU22" s="139" t="e">
        <f t="shared" si="235"/>
        <v>#REF!</v>
      </c>
      <c r="VFV22" s="139" t="e">
        <f t="shared" si="235"/>
        <v>#REF!</v>
      </c>
      <c r="VFW22" s="139" t="e">
        <f t="shared" si="235"/>
        <v>#REF!</v>
      </c>
      <c r="VFX22" s="139" t="e">
        <f t="shared" si="235"/>
        <v>#REF!</v>
      </c>
      <c r="VFY22" s="139" t="e">
        <f t="shared" si="235"/>
        <v>#REF!</v>
      </c>
      <c r="VFZ22" s="139" t="e">
        <f t="shared" si="235"/>
        <v>#REF!</v>
      </c>
      <c r="VGA22" s="139" t="e">
        <f t="shared" si="235"/>
        <v>#REF!</v>
      </c>
      <c r="VGB22" s="139" t="e">
        <f t="shared" si="235"/>
        <v>#REF!</v>
      </c>
      <c r="VGC22" s="139" t="e">
        <f t="shared" si="235"/>
        <v>#REF!</v>
      </c>
      <c r="VGD22" s="139" t="e">
        <f t="shared" si="235"/>
        <v>#REF!</v>
      </c>
      <c r="VGE22" s="139" t="e">
        <f t="shared" si="235"/>
        <v>#REF!</v>
      </c>
      <c r="VGF22" s="139" t="e">
        <f t="shared" si="235"/>
        <v>#REF!</v>
      </c>
      <c r="VGG22" s="139" t="e">
        <f t="shared" ref="VGG22:VIR22" si="236">VGM22</f>
        <v>#REF!</v>
      </c>
      <c r="VGH22" s="139" t="e">
        <f t="shared" si="236"/>
        <v>#REF!</v>
      </c>
      <c r="VGI22" s="139" t="e">
        <f t="shared" si="236"/>
        <v>#REF!</v>
      </c>
      <c r="VGJ22" s="139" t="e">
        <f t="shared" si="236"/>
        <v>#REF!</v>
      </c>
      <c r="VGK22" s="139" t="e">
        <f t="shared" si="236"/>
        <v>#REF!</v>
      </c>
      <c r="VGL22" s="139" t="e">
        <f t="shared" si="236"/>
        <v>#REF!</v>
      </c>
      <c r="VGM22" s="139" t="e">
        <f t="shared" si="236"/>
        <v>#REF!</v>
      </c>
      <c r="VGN22" s="139" t="e">
        <f t="shared" si="236"/>
        <v>#REF!</v>
      </c>
      <c r="VGO22" s="139" t="e">
        <f t="shared" si="236"/>
        <v>#REF!</v>
      </c>
      <c r="VGP22" s="139" t="e">
        <f t="shared" si="236"/>
        <v>#REF!</v>
      </c>
      <c r="VGQ22" s="139" t="e">
        <f t="shared" si="236"/>
        <v>#REF!</v>
      </c>
      <c r="VGR22" s="139" t="e">
        <f t="shared" si="236"/>
        <v>#REF!</v>
      </c>
      <c r="VGS22" s="139" t="e">
        <f t="shared" si="236"/>
        <v>#REF!</v>
      </c>
      <c r="VGT22" s="139" t="e">
        <f t="shared" si="236"/>
        <v>#REF!</v>
      </c>
      <c r="VGU22" s="139" t="e">
        <f t="shared" si="236"/>
        <v>#REF!</v>
      </c>
      <c r="VGV22" s="139" t="e">
        <f t="shared" si="236"/>
        <v>#REF!</v>
      </c>
      <c r="VGW22" s="139" t="e">
        <f t="shared" si="236"/>
        <v>#REF!</v>
      </c>
      <c r="VGX22" s="139" t="e">
        <f t="shared" si="236"/>
        <v>#REF!</v>
      </c>
      <c r="VGY22" s="139" t="e">
        <f t="shared" si="236"/>
        <v>#REF!</v>
      </c>
      <c r="VGZ22" s="139" t="e">
        <f t="shared" si="236"/>
        <v>#REF!</v>
      </c>
      <c r="VHA22" s="139" t="e">
        <f t="shared" si="236"/>
        <v>#REF!</v>
      </c>
      <c r="VHB22" s="139" t="e">
        <f t="shared" si="236"/>
        <v>#REF!</v>
      </c>
      <c r="VHC22" s="139" t="e">
        <f t="shared" si="236"/>
        <v>#REF!</v>
      </c>
      <c r="VHD22" s="139" t="e">
        <f t="shared" si="236"/>
        <v>#REF!</v>
      </c>
      <c r="VHE22" s="139" t="e">
        <f t="shared" si="236"/>
        <v>#REF!</v>
      </c>
      <c r="VHF22" s="139" t="e">
        <f t="shared" si="236"/>
        <v>#REF!</v>
      </c>
      <c r="VHG22" s="139" t="e">
        <f t="shared" si="236"/>
        <v>#REF!</v>
      </c>
      <c r="VHH22" s="139" t="e">
        <f t="shared" si="236"/>
        <v>#REF!</v>
      </c>
      <c r="VHI22" s="139" t="e">
        <f t="shared" si="236"/>
        <v>#REF!</v>
      </c>
      <c r="VHJ22" s="139" t="e">
        <f t="shared" si="236"/>
        <v>#REF!</v>
      </c>
      <c r="VHK22" s="139" t="e">
        <f t="shared" si="236"/>
        <v>#REF!</v>
      </c>
      <c r="VHL22" s="139" t="e">
        <f t="shared" si="236"/>
        <v>#REF!</v>
      </c>
      <c r="VHM22" s="139" t="e">
        <f t="shared" si="236"/>
        <v>#REF!</v>
      </c>
      <c r="VHN22" s="139" t="e">
        <f t="shared" si="236"/>
        <v>#REF!</v>
      </c>
      <c r="VHO22" s="139" t="e">
        <f t="shared" si="236"/>
        <v>#REF!</v>
      </c>
      <c r="VHP22" s="139" t="e">
        <f t="shared" si="236"/>
        <v>#REF!</v>
      </c>
      <c r="VHQ22" s="139" t="e">
        <f t="shared" si="236"/>
        <v>#REF!</v>
      </c>
      <c r="VHR22" s="139" t="e">
        <f t="shared" si="236"/>
        <v>#REF!</v>
      </c>
      <c r="VHS22" s="139" t="e">
        <f t="shared" si="236"/>
        <v>#REF!</v>
      </c>
      <c r="VHT22" s="139" t="e">
        <f t="shared" si="236"/>
        <v>#REF!</v>
      </c>
      <c r="VHU22" s="139" t="e">
        <f t="shared" si="236"/>
        <v>#REF!</v>
      </c>
      <c r="VHV22" s="139" t="e">
        <f t="shared" si="236"/>
        <v>#REF!</v>
      </c>
      <c r="VHW22" s="139" t="e">
        <f t="shared" si="236"/>
        <v>#REF!</v>
      </c>
      <c r="VHX22" s="139" t="e">
        <f t="shared" si="236"/>
        <v>#REF!</v>
      </c>
      <c r="VHY22" s="139" t="e">
        <f t="shared" si="236"/>
        <v>#REF!</v>
      </c>
      <c r="VHZ22" s="139" t="e">
        <f t="shared" si="236"/>
        <v>#REF!</v>
      </c>
      <c r="VIA22" s="139" t="e">
        <f t="shared" si="236"/>
        <v>#REF!</v>
      </c>
      <c r="VIB22" s="139" t="e">
        <f t="shared" si="236"/>
        <v>#REF!</v>
      </c>
      <c r="VIC22" s="139" t="e">
        <f t="shared" si="236"/>
        <v>#REF!</v>
      </c>
      <c r="VID22" s="139" t="e">
        <f t="shared" si="236"/>
        <v>#REF!</v>
      </c>
      <c r="VIE22" s="139" t="e">
        <f t="shared" si="236"/>
        <v>#REF!</v>
      </c>
      <c r="VIF22" s="139" t="e">
        <f t="shared" si="236"/>
        <v>#REF!</v>
      </c>
      <c r="VIG22" s="139" t="e">
        <f t="shared" si="236"/>
        <v>#REF!</v>
      </c>
      <c r="VIH22" s="139" t="e">
        <f t="shared" si="236"/>
        <v>#REF!</v>
      </c>
      <c r="VII22" s="139" t="e">
        <f t="shared" si="236"/>
        <v>#REF!</v>
      </c>
      <c r="VIJ22" s="139" t="e">
        <f t="shared" si="236"/>
        <v>#REF!</v>
      </c>
      <c r="VIK22" s="139" t="e">
        <f t="shared" si="236"/>
        <v>#REF!</v>
      </c>
      <c r="VIL22" s="139" t="e">
        <f t="shared" si="236"/>
        <v>#REF!</v>
      </c>
      <c r="VIM22" s="139" t="e">
        <f t="shared" si="236"/>
        <v>#REF!</v>
      </c>
      <c r="VIN22" s="139" t="e">
        <f t="shared" si="236"/>
        <v>#REF!</v>
      </c>
      <c r="VIO22" s="139" t="e">
        <f t="shared" si="236"/>
        <v>#REF!</v>
      </c>
      <c r="VIP22" s="139" t="e">
        <f t="shared" si="236"/>
        <v>#REF!</v>
      </c>
      <c r="VIQ22" s="139" t="e">
        <f t="shared" si="236"/>
        <v>#REF!</v>
      </c>
      <c r="VIR22" s="139" t="e">
        <f t="shared" si="236"/>
        <v>#REF!</v>
      </c>
      <c r="VIS22" s="139" t="e">
        <f t="shared" ref="VIS22:VLD22" si="237">VIY22</f>
        <v>#REF!</v>
      </c>
      <c r="VIT22" s="139" t="e">
        <f t="shared" si="237"/>
        <v>#REF!</v>
      </c>
      <c r="VIU22" s="139" t="e">
        <f t="shared" si="237"/>
        <v>#REF!</v>
      </c>
      <c r="VIV22" s="139" t="e">
        <f t="shared" si="237"/>
        <v>#REF!</v>
      </c>
      <c r="VIW22" s="139" t="e">
        <f t="shared" si="237"/>
        <v>#REF!</v>
      </c>
      <c r="VIX22" s="139" t="e">
        <f t="shared" si="237"/>
        <v>#REF!</v>
      </c>
      <c r="VIY22" s="139" t="e">
        <f t="shared" si="237"/>
        <v>#REF!</v>
      </c>
      <c r="VIZ22" s="139" t="e">
        <f t="shared" si="237"/>
        <v>#REF!</v>
      </c>
      <c r="VJA22" s="139" t="e">
        <f t="shared" si="237"/>
        <v>#REF!</v>
      </c>
      <c r="VJB22" s="139" t="e">
        <f t="shared" si="237"/>
        <v>#REF!</v>
      </c>
      <c r="VJC22" s="139" t="e">
        <f t="shared" si="237"/>
        <v>#REF!</v>
      </c>
      <c r="VJD22" s="139" t="e">
        <f t="shared" si="237"/>
        <v>#REF!</v>
      </c>
      <c r="VJE22" s="139" t="e">
        <f t="shared" si="237"/>
        <v>#REF!</v>
      </c>
      <c r="VJF22" s="139" t="e">
        <f t="shared" si="237"/>
        <v>#REF!</v>
      </c>
      <c r="VJG22" s="139" t="e">
        <f t="shared" si="237"/>
        <v>#REF!</v>
      </c>
      <c r="VJH22" s="139" t="e">
        <f t="shared" si="237"/>
        <v>#REF!</v>
      </c>
      <c r="VJI22" s="139" t="e">
        <f t="shared" si="237"/>
        <v>#REF!</v>
      </c>
      <c r="VJJ22" s="139" t="e">
        <f t="shared" si="237"/>
        <v>#REF!</v>
      </c>
      <c r="VJK22" s="139" t="e">
        <f t="shared" si="237"/>
        <v>#REF!</v>
      </c>
      <c r="VJL22" s="139" t="e">
        <f t="shared" si="237"/>
        <v>#REF!</v>
      </c>
      <c r="VJM22" s="139" t="e">
        <f t="shared" si="237"/>
        <v>#REF!</v>
      </c>
      <c r="VJN22" s="139" t="e">
        <f t="shared" si="237"/>
        <v>#REF!</v>
      </c>
      <c r="VJO22" s="139" t="e">
        <f t="shared" si="237"/>
        <v>#REF!</v>
      </c>
      <c r="VJP22" s="139" t="e">
        <f t="shared" si="237"/>
        <v>#REF!</v>
      </c>
      <c r="VJQ22" s="139" t="e">
        <f t="shared" si="237"/>
        <v>#REF!</v>
      </c>
      <c r="VJR22" s="139" t="e">
        <f t="shared" si="237"/>
        <v>#REF!</v>
      </c>
      <c r="VJS22" s="139" t="e">
        <f t="shared" si="237"/>
        <v>#REF!</v>
      </c>
      <c r="VJT22" s="139" t="e">
        <f t="shared" si="237"/>
        <v>#REF!</v>
      </c>
      <c r="VJU22" s="139" t="e">
        <f t="shared" si="237"/>
        <v>#REF!</v>
      </c>
      <c r="VJV22" s="139" t="e">
        <f t="shared" si="237"/>
        <v>#REF!</v>
      </c>
      <c r="VJW22" s="139" t="e">
        <f t="shared" si="237"/>
        <v>#REF!</v>
      </c>
      <c r="VJX22" s="139" t="e">
        <f t="shared" si="237"/>
        <v>#REF!</v>
      </c>
      <c r="VJY22" s="139" t="e">
        <f t="shared" si="237"/>
        <v>#REF!</v>
      </c>
      <c r="VJZ22" s="139" t="e">
        <f t="shared" si="237"/>
        <v>#REF!</v>
      </c>
      <c r="VKA22" s="139" t="e">
        <f t="shared" si="237"/>
        <v>#REF!</v>
      </c>
      <c r="VKB22" s="139" t="e">
        <f t="shared" si="237"/>
        <v>#REF!</v>
      </c>
      <c r="VKC22" s="139" t="e">
        <f t="shared" si="237"/>
        <v>#REF!</v>
      </c>
      <c r="VKD22" s="139" t="e">
        <f t="shared" si="237"/>
        <v>#REF!</v>
      </c>
      <c r="VKE22" s="139" t="e">
        <f t="shared" si="237"/>
        <v>#REF!</v>
      </c>
      <c r="VKF22" s="139" t="e">
        <f t="shared" si="237"/>
        <v>#REF!</v>
      </c>
      <c r="VKG22" s="139" t="e">
        <f t="shared" si="237"/>
        <v>#REF!</v>
      </c>
      <c r="VKH22" s="139" t="e">
        <f t="shared" si="237"/>
        <v>#REF!</v>
      </c>
      <c r="VKI22" s="139" t="e">
        <f t="shared" si="237"/>
        <v>#REF!</v>
      </c>
      <c r="VKJ22" s="139" t="e">
        <f t="shared" si="237"/>
        <v>#REF!</v>
      </c>
      <c r="VKK22" s="139" t="e">
        <f t="shared" si="237"/>
        <v>#REF!</v>
      </c>
      <c r="VKL22" s="139" t="e">
        <f t="shared" si="237"/>
        <v>#REF!</v>
      </c>
      <c r="VKM22" s="139" t="e">
        <f t="shared" si="237"/>
        <v>#REF!</v>
      </c>
      <c r="VKN22" s="139" t="e">
        <f t="shared" si="237"/>
        <v>#REF!</v>
      </c>
      <c r="VKO22" s="139" t="e">
        <f t="shared" si="237"/>
        <v>#REF!</v>
      </c>
      <c r="VKP22" s="139" t="e">
        <f t="shared" si="237"/>
        <v>#REF!</v>
      </c>
      <c r="VKQ22" s="139" t="e">
        <f t="shared" si="237"/>
        <v>#REF!</v>
      </c>
      <c r="VKR22" s="139" t="e">
        <f t="shared" si="237"/>
        <v>#REF!</v>
      </c>
      <c r="VKS22" s="139" t="e">
        <f t="shared" si="237"/>
        <v>#REF!</v>
      </c>
      <c r="VKT22" s="139" t="e">
        <f t="shared" si="237"/>
        <v>#REF!</v>
      </c>
      <c r="VKU22" s="139" t="e">
        <f t="shared" si="237"/>
        <v>#REF!</v>
      </c>
      <c r="VKV22" s="139" t="e">
        <f t="shared" si="237"/>
        <v>#REF!</v>
      </c>
      <c r="VKW22" s="139" t="e">
        <f t="shared" si="237"/>
        <v>#REF!</v>
      </c>
      <c r="VKX22" s="139" t="e">
        <f t="shared" si="237"/>
        <v>#REF!</v>
      </c>
      <c r="VKY22" s="139" t="e">
        <f t="shared" si="237"/>
        <v>#REF!</v>
      </c>
      <c r="VKZ22" s="139" t="e">
        <f t="shared" si="237"/>
        <v>#REF!</v>
      </c>
      <c r="VLA22" s="139" t="e">
        <f t="shared" si="237"/>
        <v>#REF!</v>
      </c>
      <c r="VLB22" s="139" t="e">
        <f t="shared" si="237"/>
        <v>#REF!</v>
      </c>
      <c r="VLC22" s="139" t="e">
        <f t="shared" si="237"/>
        <v>#REF!</v>
      </c>
      <c r="VLD22" s="139" t="e">
        <f t="shared" si="237"/>
        <v>#REF!</v>
      </c>
      <c r="VLE22" s="139" t="e">
        <f t="shared" ref="VLE22:VNP22" si="238">VLK22</f>
        <v>#REF!</v>
      </c>
      <c r="VLF22" s="139" t="e">
        <f t="shared" si="238"/>
        <v>#REF!</v>
      </c>
      <c r="VLG22" s="139" t="e">
        <f t="shared" si="238"/>
        <v>#REF!</v>
      </c>
      <c r="VLH22" s="139" t="e">
        <f t="shared" si="238"/>
        <v>#REF!</v>
      </c>
      <c r="VLI22" s="139" t="e">
        <f t="shared" si="238"/>
        <v>#REF!</v>
      </c>
      <c r="VLJ22" s="139" t="e">
        <f t="shared" si="238"/>
        <v>#REF!</v>
      </c>
      <c r="VLK22" s="139" t="e">
        <f t="shared" si="238"/>
        <v>#REF!</v>
      </c>
      <c r="VLL22" s="139" t="e">
        <f t="shared" si="238"/>
        <v>#REF!</v>
      </c>
      <c r="VLM22" s="139" t="e">
        <f t="shared" si="238"/>
        <v>#REF!</v>
      </c>
      <c r="VLN22" s="139" t="e">
        <f t="shared" si="238"/>
        <v>#REF!</v>
      </c>
      <c r="VLO22" s="139" t="e">
        <f t="shared" si="238"/>
        <v>#REF!</v>
      </c>
      <c r="VLP22" s="139" t="e">
        <f t="shared" si="238"/>
        <v>#REF!</v>
      </c>
      <c r="VLQ22" s="139" t="e">
        <f t="shared" si="238"/>
        <v>#REF!</v>
      </c>
      <c r="VLR22" s="139" t="e">
        <f t="shared" si="238"/>
        <v>#REF!</v>
      </c>
      <c r="VLS22" s="139" t="e">
        <f t="shared" si="238"/>
        <v>#REF!</v>
      </c>
      <c r="VLT22" s="139" t="e">
        <f t="shared" si="238"/>
        <v>#REF!</v>
      </c>
      <c r="VLU22" s="139" t="e">
        <f t="shared" si="238"/>
        <v>#REF!</v>
      </c>
      <c r="VLV22" s="139" t="e">
        <f t="shared" si="238"/>
        <v>#REF!</v>
      </c>
      <c r="VLW22" s="139" t="e">
        <f t="shared" si="238"/>
        <v>#REF!</v>
      </c>
      <c r="VLX22" s="139" t="e">
        <f t="shared" si="238"/>
        <v>#REF!</v>
      </c>
      <c r="VLY22" s="139" t="e">
        <f t="shared" si="238"/>
        <v>#REF!</v>
      </c>
      <c r="VLZ22" s="139" t="e">
        <f t="shared" si="238"/>
        <v>#REF!</v>
      </c>
      <c r="VMA22" s="139" t="e">
        <f t="shared" si="238"/>
        <v>#REF!</v>
      </c>
      <c r="VMB22" s="139" t="e">
        <f t="shared" si="238"/>
        <v>#REF!</v>
      </c>
      <c r="VMC22" s="139" t="e">
        <f t="shared" si="238"/>
        <v>#REF!</v>
      </c>
      <c r="VMD22" s="139" t="e">
        <f t="shared" si="238"/>
        <v>#REF!</v>
      </c>
      <c r="VME22" s="139" t="e">
        <f t="shared" si="238"/>
        <v>#REF!</v>
      </c>
      <c r="VMF22" s="139" t="e">
        <f t="shared" si="238"/>
        <v>#REF!</v>
      </c>
      <c r="VMG22" s="139" t="e">
        <f t="shared" si="238"/>
        <v>#REF!</v>
      </c>
      <c r="VMH22" s="139" t="e">
        <f t="shared" si="238"/>
        <v>#REF!</v>
      </c>
      <c r="VMI22" s="139" t="e">
        <f t="shared" si="238"/>
        <v>#REF!</v>
      </c>
      <c r="VMJ22" s="139" t="e">
        <f t="shared" si="238"/>
        <v>#REF!</v>
      </c>
      <c r="VMK22" s="139" t="e">
        <f t="shared" si="238"/>
        <v>#REF!</v>
      </c>
      <c r="VML22" s="139" t="e">
        <f t="shared" si="238"/>
        <v>#REF!</v>
      </c>
      <c r="VMM22" s="139" t="e">
        <f t="shared" si="238"/>
        <v>#REF!</v>
      </c>
      <c r="VMN22" s="139" t="e">
        <f t="shared" si="238"/>
        <v>#REF!</v>
      </c>
      <c r="VMO22" s="139" t="e">
        <f t="shared" si="238"/>
        <v>#REF!</v>
      </c>
      <c r="VMP22" s="139" t="e">
        <f t="shared" si="238"/>
        <v>#REF!</v>
      </c>
      <c r="VMQ22" s="139" t="e">
        <f t="shared" si="238"/>
        <v>#REF!</v>
      </c>
      <c r="VMR22" s="139" t="e">
        <f t="shared" si="238"/>
        <v>#REF!</v>
      </c>
      <c r="VMS22" s="139" t="e">
        <f t="shared" si="238"/>
        <v>#REF!</v>
      </c>
      <c r="VMT22" s="139" t="e">
        <f t="shared" si="238"/>
        <v>#REF!</v>
      </c>
      <c r="VMU22" s="139" t="e">
        <f t="shared" si="238"/>
        <v>#REF!</v>
      </c>
      <c r="VMV22" s="139" t="e">
        <f t="shared" si="238"/>
        <v>#REF!</v>
      </c>
      <c r="VMW22" s="139" t="e">
        <f t="shared" si="238"/>
        <v>#REF!</v>
      </c>
      <c r="VMX22" s="139" t="e">
        <f t="shared" si="238"/>
        <v>#REF!</v>
      </c>
      <c r="VMY22" s="139" t="e">
        <f t="shared" si="238"/>
        <v>#REF!</v>
      </c>
      <c r="VMZ22" s="139" t="e">
        <f t="shared" si="238"/>
        <v>#REF!</v>
      </c>
      <c r="VNA22" s="139" t="e">
        <f t="shared" si="238"/>
        <v>#REF!</v>
      </c>
      <c r="VNB22" s="139" t="e">
        <f t="shared" si="238"/>
        <v>#REF!</v>
      </c>
      <c r="VNC22" s="139" t="e">
        <f t="shared" si="238"/>
        <v>#REF!</v>
      </c>
      <c r="VND22" s="139" t="e">
        <f t="shared" si="238"/>
        <v>#REF!</v>
      </c>
      <c r="VNE22" s="139" t="e">
        <f t="shared" si="238"/>
        <v>#REF!</v>
      </c>
      <c r="VNF22" s="139" t="e">
        <f t="shared" si="238"/>
        <v>#REF!</v>
      </c>
      <c r="VNG22" s="139" t="e">
        <f t="shared" si="238"/>
        <v>#REF!</v>
      </c>
      <c r="VNH22" s="139" t="e">
        <f t="shared" si="238"/>
        <v>#REF!</v>
      </c>
      <c r="VNI22" s="139" t="e">
        <f t="shared" si="238"/>
        <v>#REF!</v>
      </c>
      <c r="VNJ22" s="139" t="e">
        <f t="shared" si="238"/>
        <v>#REF!</v>
      </c>
      <c r="VNK22" s="139" t="e">
        <f t="shared" si="238"/>
        <v>#REF!</v>
      </c>
      <c r="VNL22" s="139" t="e">
        <f t="shared" si="238"/>
        <v>#REF!</v>
      </c>
      <c r="VNM22" s="139" t="e">
        <f t="shared" si="238"/>
        <v>#REF!</v>
      </c>
      <c r="VNN22" s="139" t="e">
        <f t="shared" si="238"/>
        <v>#REF!</v>
      </c>
      <c r="VNO22" s="139" t="e">
        <f t="shared" si="238"/>
        <v>#REF!</v>
      </c>
      <c r="VNP22" s="139" t="e">
        <f t="shared" si="238"/>
        <v>#REF!</v>
      </c>
      <c r="VNQ22" s="139" t="e">
        <f t="shared" ref="VNQ22:VQB22" si="239">VNW22</f>
        <v>#REF!</v>
      </c>
      <c r="VNR22" s="139" t="e">
        <f t="shared" si="239"/>
        <v>#REF!</v>
      </c>
      <c r="VNS22" s="139" t="e">
        <f t="shared" si="239"/>
        <v>#REF!</v>
      </c>
      <c r="VNT22" s="139" t="e">
        <f t="shared" si="239"/>
        <v>#REF!</v>
      </c>
      <c r="VNU22" s="139" t="e">
        <f t="shared" si="239"/>
        <v>#REF!</v>
      </c>
      <c r="VNV22" s="139" t="e">
        <f t="shared" si="239"/>
        <v>#REF!</v>
      </c>
      <c r="VNW22" s="139" t="e">
        <f t="shared" si="239"/>
        <v>#REF!</v>
      </c>
      <c r="VNX22" s="139" t="e">
        <f t="shared" si="239"/>
        <v>#REF!</v>
      </c>
      <c r="VNY22" s="139" t="e">
        <f t="shared" si="239"/>
        <v>#REF!</v>
      </c>
      <c r="VNZ22" s="139" t="e">
        <f t="shared" si="239"/>
        <v>#REF!</v>
      </c>
      <c r="VOA22" s="139" t="e">
        <f t="shared" si="239"/>
        <v>#REF!</v>
      </c>
      <c r="VOB22" s="139" t="e">
        <f t="shared" si="239"/>
        <v>#REF!</v>
      </c>
      <c r="VOC22" s="139" t="e">
        <f t="shared" si="239"/>
        <v>#REF!</v>
      </c>
      <c r="VOD22" s="139" t="e">
        <f t="shared" si="239"/>
        <v>#REF!</v>
      </c>
      <c r="VOE22" s="139" t="e">
        <f t="shared" si="239"/>
        <v>#REF!</v>
      </c>
      <c r="VOF22" s="139" t="e">
        <f t="shared" si="239"/>
        <v>#REF!</v>
      </c>
      <c r="VOG22" s="139" t="e">
        <f t="shared" si="239"/>
        <v>#REF!</v>
      </c>
      <c r="VOH22" s="139" t="e">
        <f t="shared" si="239"/>
        <v>#REF!</v>
      </c>
      <c r="VOI22" s="139" t="e">
        <f t="shared" si="239"/>
        <v>#REF!</v>
      </c>
      <c r="VOJ22" s="139" t="e">
        <f t="shared" si="239"/>
        <v>#REF!</v>
      </c>
      <c r="VOK22" s="139" t="e">
        <f t="shared" si="239"/>
        <v>#REF!</v>
      </c>
      <c r="VOL22" s="139" t="e">
        <f t="shared" si="239"/>
        <v>#REF!</v>
      </c>
      <c r="VOM22" s="139" t="e">
        <f t="shared" si="239"/>
        <v>#REF!</v>
      </c>
      <c r="VON22" s="139" t="e">
        <f t="shared" si="239"/>
        <v>#REF!</v>
      </c>
      <c r="VOO22" s="139" t="e">
        <f t="shared" si="239"/>
        <v>#REF!</v>
      </c>
      <c r="VOP22" s="139" t="e">
        <f t="shared" si="239"/>
        <v>#REF!</v>
      </c>
      <c r="VOQ22" s="139" t="e">
        <f t="shared" si="239"/>
        <v>#REF!</v>
      </c>
      <c r="VOR22" s="139" t="e">
        <f t="shared" si="239"/>
        <v>#REF!</v>
      </c>
      <c r="VOS22" s="139" t="e">
        <f t="shared" si="239"/>
        <v>#REF!</v>
      </c>
      <c r="VOT22" s="139" t="e">
        <f t="shared" si="239"/>
        <v>#REF!</v>
      </c>
      <c r="VOU22" s="139" t="e">
        <f t="shared" si="239"/>
        <v>#REF!</v>
      </c>
      <c r="VOV22" s="139" t="e">
        <f t="shared" si="239"/>
        <v>#REF!</v>
      </c>
      <c r="VOW22" s="139" t="e">
        <f t="shared" si="239"/>
        <v>#REF!</v>
      </c>
      <c r="VOX22" s="139" t="e">
        <f t="shared" si="239"/>
        <v>#REF!</v>
      </c>
      <c r="VOY22" s="139" t="e">
        <f t="shared" si="239"/>
        <v>#REF!</v>
      </c>
      <c r="VOZ22" s="139" t="e">
        <f t="shared" si="239"/>
        <v>#REF!</v>
      </c>
      <c r="VPA22" s="139" t="e">
        <f t="shared" si="239"/>
        <v>#REF!</v>
      </c>
      <c r="VPB22" s="139" t="e">
        <f t="shared" si="239"/>
        <v>#REF!</v>
      </c>
      <c r="VPC22" s="139" t="e">
        <f t="shared" si="239"/>
        <v>#REF!</v>
      </c>
      <c r="VPD22" s="139" t="e">
        <f t="shared" si="239"/>
        <v>#REF!</v>
      </c>
      <c r="VPE22" s="139" t="e">
        <f t="shared" si="239"/>
        <v>#REF!</v>
      </c>
      <c r="VPF22" s="139" t="e">
        <f t="shared" si="239"/>
        <v>#REF!</v>
      </c>
      <c r="VPG22" s="139" t="e">
        <f t="shared" si="239"/>
        <v>#REF!</v>
      </c>
      <c r="VPH22" s="139" t="e">
        <f t="shared" si="239"/>
        <v>#REF!</v>
      </c>
      <c r="VPI22" s="139" t="e">
        <f t="shared" si="239"/>
        <v>#REF!</v>
      </c>
      <c r="VPJ22" s="139" t="e">
        <f t="shared" si="239"/>
        <v>#REF!</v>
      </c>
      <c r="VPK22" s="139" t="e">
        <f t="shared" si="239"/>
        <v>#REF!</v>
      </c>
      <c r="VPL22" s="139" t="e">
        <f t="shared" si="239"/>
        <v>#REF!</v>
      </c>
      <c r="VPM22" s="139" t="e">
        <f t="shared" si="239"/>
        <v>#REF!</v>
      </c>
      <c r="VPN22" s="139" t="e">
        <f t="shared" si="239"/>
        <v>#REF!</v>
      </c>
      <c r="VPO22" s="139" t="e">
        <f t="shared" si="239"/>
        <v>#REF!</v>
      </c>
      <c r="VPP22" s="139" t="e">
        <f t="shared" si="239"/>
        <v>#REF!</v>
      </c>
      <c r="VPQ22" s="139" t="e">
        <f t="shared" si="239"/>
        <v>#REF!</v>
      </c>
      <c r="VPR22" s="139" t="e">
        <f t="shared" si="239"/>
        <v>#REF!</v>
      </c>
      <c r="VPS22" s="139" t="e">
        <f t="shared" si="239"/>
        <v>#REF!</v>
      </c>
      <c r="VPT22" s="139" t="e">
        <f t="shared" si="239"/>
        <v>#REF!</v>
      </c>
      <c r="VPU22" s="139" t="e">
        <f t="shared" si="239"/>
        <v>#REF!</v>
      </c>
      <c r="VPV22" s="139" t="e">
        <f t="shared" si="239"/>
        <v>#REF!</v>
      </c>
      <c r="VPW22" s="139" t="e">
        <f t="shared" si="239"/>
        <v>#REF!</v>
      </c>
      <c r="VPX22" s="139" t="e">
        <f t="shared" si="239"/>
        <v>#REF!</v>
      </c>
      <c r="VPY22" s="139" t="e">
        <f t="shared" si="239"/>
        <v>#REF!</v>
      </c>
      <c r="VPZ22" s="139" t="e">
        <f t="shared" si="239"/>
        <v>#REF!</v>
      </c>
      <c r="VQA22" s="139" t="e">
        <f t="shared" si="239"/>
        <v>#REF!</v>
      </c>
      <c r="VQB22" s="139" t="e">
        <f t="shared" si="239"/>
        <v>#REF!</v>
      </c>
      <c r="VQC22" s="139" t="e">
        <f t="shared" ref="VQC22:VSN22" si="240">VQI22</f>
        <v>#REF!</v>
      </c>
      <c r="VQD22" s="139" t="e">
        <f t="shared" si="240"/>
        <v>#REF!</v>
      </c>
      <c r="VQE22" s="139" t="e">
        <f t="shared" si="240"/>
        <v>#REF!</v>
      </c>
      <c r="VQF22" s="139" t="e">
        <f t="shared" si="240"/>
        <v>#REF!</v>
      </c>
      <c r="VQG22" s="139" t="e">
        <f t="shared" si="240"/>
        <v>#REF!</v>
      </c>
      <c r="VQH22" s="139" t="e">
        <f t="shared" si="240"/>
        <v>#REF!</v>
      </c>
      <c r="VQI22" s="139" t="e">
        <f t="shared" si="240"/>
        <v>#REF!</v>
      </c>
      <c r="VQJ22" s="139" t="e">
        <f t="shared" si="240"/>
        <v>#REF!</v>
      </c>
      <c r="VQK22" s="139" t="e">
        <f t="shared" si="240"/>
        <v>#REF!</v>
      </c>
      <c r="VQL22" s="139" t="e">
        <f t="shared" si="240"/>
        <v>#REF!</v>
      </c>
      <c r="VQM22" s="139" t="e">
        <f t="shared" si="240"/>
        <v>#REF!</v>
      </c>
      <c r="VQN22" s="139" t="e">
        <f t="shared" si="240"/>
        <v>#REF!</v>
      </c>
      <c r="VQO22" s="139" t="e">
        <f t="shared" si="240"/>
        <v>#REF!</v>
      </c>
      <c r="VQP22" s="139" t="e">
        <f t="shared" si="240"/>
        <v>#REF!</v>
      </c>
      <c r="VQQ22" s="139" t="e">
        <f t="shared" si="240"/>
        <v>#REF!</v>
      </c>
      <c r="VQR22" s="139" t="e">
        <f t="shared" si="240"/>
        <v>#REF!</v>
      </c>
      <c r="VQS22" s="139" t="e">
        <f t="shared" si="240"/>
        <v>#REF!</v>
      </c>
      <c r="VQT22" s="139" t="e">
        <f t="shared" si="240"/>
        <v>#REF!</v>
      </c>
      <c r="VQU22" s="139" t="e">
        <f t="shared" si="240"/>
        <v>#REF!</v>
      </c>
      <c r="VQV22" s="139" t="e">
        <f t="shared" si="240"/>
        <v>#REF!</v>
      </c>
      <c r="VQW22" s="139" t="e">
        <f t="shared" si="240"/>
        <v>#REF!</v>
      </c>
      <c r="VQX22" s="139" t="e">
        <f t="shared" si="240"/>
        <v>#REF!</v>
      </c>
      <c r="VQY22" s="139" t="e">
        <f t="shared" si="240"/>
        <v>#REF!</v>
      </c>
      <c r="VQZ22" s="139" t="e">
        <f t="shared" si="240"/>
        <v>#REF!</v>
      </c>
      <c r="VRA22" s="139" t="e">
        <f t="shared" si="240"/>
        <v>#REF!</v>
      </c>
      <c r="VRB22" s="139" t="e">
        <f t="shared" si="240"/>
        <v>#REF!</v>
      </c>
      <c r="VRC22" s="139" t="e">
        <f t="shared" si="240"/>
        <v>#REF!</v>
      </c>
      <c r="VRD22" s="139" t="e">
        <f t="shared" si="240"/>
        <v>#REF!</v>
      </c>
      <c r="VRE22" s="139" t="e">
        <f t="shared" si="240"/>
        <v>#REF!</v>
      </c>
      <c r="VRF22" s="139" t="e">
        <f t="shared" si="240"/>
        <v>#REF!</v>
      </c>
      <c r="VRG22" s="139" t="e">
        <f t="shared" si="240"/>
        <v>#REF!</v>
      </c>
      <c r="VRH22" s="139" t="e">
        <f t="shared" si="240"/>
        <v>#REF!</v>
      </c>
      <c r="VRI22" s="139" t="e">
        <f t="shared" si="240"/>
        <v>#REF!</v>
      </c>
      <c r="VRJ22" s="139" t="e">
        <f t="shared" si="240"/>
        <v>#REF!</v>
      </c>
      <c r="VRK22" s="139" t="e">
        <f t="shared" si="240"/>
        <v>#REF!</v>
      </c>
      <c r="VRL22" s="139" t="e">
        <f t="shared" si="240"/>
        <v>#REF!</v>
      </c>
      <c r="VRM22" s="139" t="e">
        <f t="shared" si="240"/>
        <v>#REF!</v>
      </c>
      <c r="VRN22" s="139" t="e">
        <f t="shared" si="240"/>
        <v>#REF!</v>
      </c>
      <c r="VRO22" s="139" t="e">
        <f t="shared" si="240"/>
        <v>#REF!</v>
      </c>
      <c r="VRP22" s="139" t="e">
        <f t="shared" si="240"/>
        <v>#REF!</v>
      </c>
      <c r="VRQ22" s="139" t="e">
        <f t="shared" si="240"/>
        <v>#REF!</v>
      </c>
      <c r="VRR22" s="139" t="e">
        <f t="shared" si="240"/>
        <v>#REF!</v>
      </c>
      <c r="VRS22" s="139" t="e">
        <f t="shared" si="240"/>
        <v>#REF!</v>
      </c>
      <c r="VRT22" s="139" t="e">
        <f t="shared" si="240"/>
        <v>#REF!</v>
      </c>
      <c r="VRU22" s="139" t="e">
        <f t="shared" si="240"/>
        <v>#REF!</v>
      </c>
      <c r="VRV22" s="139" t="e">
        <f t="shared" si="240"/>
        <v>#REF!</v>
      </c>
      <c r="VRW22" s="139" t="e">
        <f t="shared" si="240"/>
        <v>#REF!</v>
      </c>
      <c r="VRX22" s="139" t="e">
        <f t="shared" si="240"/>
        <v>#REF!</v>
      </c>
      <c r="VRY22" s="139" t="e">
        <f t="shared" si="240"/>
        <v>#REF!</v>
      </c>
      <c r="VRZ22" s="139" t="e">
        <f t="shared" si="240"/>
        <v>#REF!</v>
      </c>
      <c r="VSA22" s="139" t="e">
        <f t="shared" si="240"/>
        <v>#REF!</v>
      </c>
      <c r="VSB22" s="139" t="e">
        <f t="shared" si="240"/>
        <v>#REF!</v>
      </c>
      <c r="VSC22" s="139" t="e">
        <f t="shared" si="240"/>
        <v>#REF!</v>
      </c>
      <c r="VSD22" s="139" t="e">
        <f t="shared" si="240"/>
        <v>#REF!</v>
      </c>
      <c r="VSE22" s="139" t="e">
        <f t="shared" si="240"/>
        <v>#REF!</v>
      </c>
      <c r="VSF22" s="139" t="e">
        <f t="shared" si="240"/>
        <v>#REF!</v>
      </c>
      <c r="VSG22" s="139" t="e">
        <f t="shared" si="240"/>
        <v>#REF!</v>
      </c>
      <c r="VSH22" s="139" t="e">
        <f t="shared" si="240"/>
        <v>#REF!</v>
      </c>
      <c r="VSI22" s="139" t="e">
        <f t="shared" si="240"/>
        <v>#REF!</v>
      </c>
      <c r="VSJ22" s="139" t="e">
        <f t="shared" si="240"/>
        <v>#REF!</v>
      </c>
      <c r="VSK22" s="139" t="e">
        <f t="shared" si="240"/>
        <v>#REF!</v>
      </c>
      <c r="VSL22" s="139" t="e">
        <f t="shared" si="240"/>
        <v>#REF!</v>
      </c>
      <c r="VSM22" s="139" t="e">
        <f t="shared" si="240"/>
        <v>#REF!</v>
      </c>
      <c r="VSN22" s="139" t="e">
        <f t="shared" si="240"/>
        <v>#REF!</v>
      </c>
      <c r="VSO22" s="139" t="e">
        <f t="shared" ref="VSO22:VUZ22" si="241">VSU22</f>
        <v>#REF!</v>
      </c>
      <c r="VSP22" s="139" t="e">
        <f t="shared" si="241"/>
        <v>#REF!</v>
      </c>
      <c r="VSQ22" s="139" t="e">
        <f t="shared" si="241"/>
        <v>#REF!</v>
      </c>
      <c r="VSR22" s="139" t="e">
        <f t="shared" si="241"/>
        <v>#REF!</v>
      </c>
      <c r="VSS22" s="139" t="e">
        <f t="shared" si="241"/>
        <v>#REF!</v>
      </c>
      <c r="VST22" s="139" t="e">
        <f t="shared" si="241"/>
        <v>#REF!</v>
      </c>
      <c r="VSU22" s="139" t="e">
        <f t="shared" si="241"/>
        <v>#REF!</v>
      </c>
      <c r="VSV22" s="139" t="e">
        <f t="shared" si="241"/>
        <v>#REF!</v>
      </c>
      <c r="VSW22" s="139" t="e">
        <f t="shared" si="241"/>
        <v>#REF!</v>
      </c>
      <c r="VSX22" s="139" t="e">
        <f t="shared" si="241"/>
        <v>#REF!</v>
      </c>
      <c r="VSY22" s="139" t="e">
        <f t="shared" si="241"/>
        <v>#REF!</v>
      </c>
      <c r="VSZ22" s="139" t="e">
        <f t="shared" si="241"/>
        <v>#REF!</v>
      </c>
      <c r="VTA22" s="139" t="e">
        <f t="shared" si="241"/>
        <v>#REF!</v>
      </c>
      <c r="VTB22" s="139" t="e">
        <f t="shared" si="241"/>
        <v>#REF!</v>
      </c>
      <c r="VTC22" s="139" t="e">
        <f t="shared" si="241"/>
        <v>#REF!</v>
      </c>
      <c r="VTD22" s="139" t="e">
        <f t="shared" si="241"/>
        <v>#REF!</v>
      </c>
      <c r="VTE22" s="139" t="e">
        <f t="shared" si="241"/>
        <v>#REF!</v>
      </c>
      <c r="VTF22" s="139" t="e">
        <f t="shared" si="241"/>
        <v>#REF!</v>
      </c>
      <c r="VTG22" s="139" t="e">
        <f t="shared" si="241"/>
        <v>#REF!</v>
      </c>
      <c r="VTH22" s="139" t="e">
        <f t="shared" si="241"/>
        <v>#REF!</v>
      </c>
      <c r="VTI22" s="139" t="e">
        <f t="shared" si="241"/>
        <v>#REF!</v>
      </c>
      <c r="VTJ22" s="139" t="e">
        <f t="shared" si="241"/>
        <v>#REF!</v>
      </c>
      <c r="VTK22" s="139" t="e">
        <f t="shared" si="241"/>
        <v>#REF!</v>
      </c>
      <c r="VTL22" s="139" t="e">
        <f t="shared" si="241"/>
        <v>#REF!</v>
      </c>
      <c r="VTM22" s="139" t="e">
        <f t="shared" si="241"/>
        <v>#REF!</v>
      </c>
      <c r="VTN22" s="139" t="e">
        <f t="shared" si="241"/>
        <v>#REF!</v>
      </c>
      <c r="VTO22" s="139" t="e">
        <f t="shared" si="241"/>
        <v>#REF!</v>
      </c>
      <c r="VTP22" s="139" t="e">
        <f t="shared" si="241"/>
        <v>#REF!</v>
      </c>
      <c r="VTQ22" s="139" t="e">
        <f t="shared" si="241"/>
        <v>#REF!</v>
      </c>
      <c r="VTR22" s="139" t="e">
        <f t="shared" si="241"/>
        <v>#REF!</v>
      </c>
      <c r="VTS22" s="139" t="e">
        <f t="shared" si="241"/>
        <v>#REF!</v>
      </c>
      <c r="VTT22" s="139" t="e">
        <f t="shared" si="241"/>
        <v>#REF!</v>
      </c>
      <c r="VTU22" s="139" t="e">
        <f t="shared" si="241"/>
        <v>#REF!</v>
      </c>
      <c r="VTV22" s="139" t="e">
        <f t="shared" si="241"/>
        <v>#REF!</v>
      </c>
      <c r="VTW22" s="139" t="e">
        <f t="shared" si="241"/>
        <v>#REF!</v>
      </c>
      <c r="VTX22" s="139" t="e">
        <f t="shared" si="241"/>
        <v>#REF!</v>
      </c>
      <c r="VTY22" s="139" t="e">
        <f t="shared" si="241"/>
        <v>#REF!</v>
      </c>
      <c r="VTZ22" s="139" t="e">
        <f t="shared" si="241"/>
        <v>#REF!</v>
      </c>
      <c r="VUA22" s="139" t="e">
        <f t="shared" si="241"/>
        <v>#REF!</v>
      </c>
      <c r="VUB22" s="139" t="e">
        <f t="shared" si="241"/>
        <v>#REF!</v>
      </c>
      <c r="VUC22" s="139" t="e">
        <f t="shared" si="241"/>
        <v>#REF!</v>
      </c>
      <c r="VUD22" s="139" t="e">
        <f t="shared" si="241"/>
        <v>#REF!</v>
      </c>
      <c r="VUE22" s="139" t="e">
        <f t="shared" si="241"/>
        <v>#REF!</v>
      </c>
      <c r="VUF22" s="139" t="e">
        <f t="shared" si="241"/>
        <v>#REF!</v>
      </c>
      <c r="VUG22" s="139" t="e">
        <f t="shared" si="241"/>
        <v>#REF!</v>
      </c>
      <c r="VUH22" s="139" t="e">
        <f t="shared" si="241"/>
        <v>#REF!</v>
      </c>
      <c r="VUI22" s="139" t="e">
        <f t="shared" si="241"/>
        <v>#REF!</v>
      </c>
      <c r="VUJ22" s="139" t="e">
        <f t="shared" si="241"/>
        <v>#REF!</v>
      </c>
      <c r="VUK22" s="139" t="e">
        <f t="shared" si="241"/>
        <v>#REF!</v>
      </c>
      <c r="VUL22" s="139" t="e">
        <f t="shared" si="241"/>
        <v>#REF!</v>
      </c>
      <c r="VUM22" s="139" t="e">
        <f t="shared" si="241"/>
        <v>#REF!</v>
      </c>
      <c r="VUN22" s="139" t="e">
        <f t="shared" si="241"/>
        <v>#REF!</v>
      </c>
      <c r="VUO22" s="139" t="e">
        <f t="shared" si="241"/>
        <v>#REF!</v>
      </c>
      <c r="VUP22" s="139" t="e">
        <f t="shared" si="241"/>
        <v>#REF!</v>
      </c>
      <c r="VUQ22" s="139" t="e">
        <f t="shared" si="241"/>
        <v>#REF!</v>
      </c>
      <c r="VUR22" s="139" t="e">
        <f t="shared" si="241"/>
        <v>#REF!</v>
      </c>
      <c r="VUS22" s="139" t="e">
        <f t="shared" si="241"/>
        <v>#REF!</v>
      </c>
      <c r="VUT22" s="139" t="e">
        <f t="shared" si="241"/>
        <v>#REF!</v>
      </c>
      <c r="VUU22" s="139" t="e">
        <f t="shared" si="241"/>
        <v>#REF!</v>
      </c>
      <c r="VUV22" s="139" t="e">
        <f t="shared" si="241"/>
        <v>#REF!</v>
      </c>
      <c r="VUW22" s="139" t="e">
        <f t="shared" si="241"/>
        <v>#REF!</v>
      </c>
      <c r="VUX22" s="139" t="e">
        <f t="shared" si="241"/>
        <v>#REF!</v>
      </c>
      <c r="VUY22" s="139" t="e">
        <f t="shared" si="241"/>
        <v>#REF!</v>
      </c>
      <c r="VUZ22" s="139" t="e">
        <f t="shared" si="241"/>
        <v>#REF!</v>
      </c>
      <c r="VVA22" s="139" t="e">
        <f t="shared" ref="VVA22:VXL22" si="242">VVG22</f>
        <v>#REF!</v>
      </c>
      <c r="VVB22" s="139" t="e">
        <f t="shared" si="242"/>
        <v>#REF!</v>
      </c>
      <c r="VVC22" s="139" t="e">
        <f t="shared" si="242"/>
        <v>#REF!</v>
      </c>
      <c r="VVD22" s="139" t="e">
        <f t="shared" si="242"/>
        <v>#REF!</v>
      </c>
      <c r="VVE22" s="139" t="e">
        <f t="shared" si="242"/>
        <v>#REF!</v>
      </c>
      <c r="VVF22" s="139" t="e">
        <f t="shared" si="242"/>
        <v>#REF!</v>
      </c>
      <c r="VVG22" s="139" t="e">
        <f t="shared" si="242"/>
        <v>#REF!</v>
      </c>
      <c r="VVH22" s="139" t="e">
        <f t="shared" si="242"/>
        <v>#REF!</v>
      </c>
      <c r="VVI22" s="139" t="e">
        <f t="shared" si="242"/>
        <v>#REF!</v>
      </c>
      <c r="VVJ22" s="139" t="e">
        <f t="shared" si="242"/>
        <v>#REF!</v>
      </c>
      <c r="VVK22" s="139" t="e">
        <f t="shared" si="242"/>
        <v>#REF!</v>
      </c>
      <c r="VVL22" s="139" t="e">
        <f t="shared" si="242"/>
        <v>#REF!</v>
      </c>
      <c r="VVM22" s="139" t="e">
        <f t="shared" si="242"/>
        <v>#REF!</v>
      </c>
      <c r="VVN22" s="139" t="e">
        <f t="shared" si="242"/>
        <v>#REF!</v>
      </c>
      <c r="VVO22" s="139" t="e">
        <f t="shared" si="242"/>
        <v>#REF!</v>
      </c>
      <c r="VVP22" s="139" t="e">
        <f t="shared" si="242"/>
        <v>#REF!</v>
      </c>
      <c r="VVQ22" s="139" t="e">
        <f t="shared" si="242"/>
        <v>#REF!</v>
      </c>
      <c r="VVR22" s="139" t="e">
        <f t="shared" si="242"/>
        <v>#REF!</v>
      </c>
      <c r="VVS22" s="139" t="e">
        <f t="shared" si="242"/>
        <v>#REF!</v>
      </c>
      <c r="VVT22" s="139" t="e">
        <f t="shared" si="242"/>
        <v>#REF!</v>
      </c>
      <c r="VVU22" s="139" t="e">
        <f t="shared" si="242"/>
        <v>#REF!</v>
      </c>
      <c r="VVV22" s="139" t="e">
        <f t="shared" si="242"/>
        <v>#REF!</v>
      </c>
      <c r="VVW22" s="139" t="e">
        <f t="shared" si="242"/>
        <v>#REF!</v>
      </c>
      <c r="VVX22" s="139" t="e">
        <f t="shared" si="242"/>
        <v>#REF!</v>
      </c>
      <c r="VVY22" s="139" t="e">
        <f t="shared" si="242"/>
        <v>#REF!</v>
      </c>
      <c r="VVZ22" s="139" t="e">
        <f t="shared" si="242"/>
        <v>#REF!</v>
      </c>
      <c r="VWA22" s="139" t="e">
        <f t="shared" si="242"/>
        <v>#REF!</v>
      </c>
      <c r="VWB22" s="139" t="e">
        <f t="shared" si="242"/>
        <v>#REF!</v>
      </c>
      <c r="VWC22" s="139" t="e">
        <f t="shared" si="242"/>
        <v>#REF!</v>
      </c>
      <c r="VWD22" s="139" t="e">
        <f t="shared" si="242"/>
        <v>#REF!</v>
      </c>
      <c r="VWE22" s="139" t="e">
        <f t="shared" si="242"/>
        <v>#REF!</v>
      </c>
      <c r="VWF22" s="139" t="e">
        <f t="shared" si="242"/>
        <v>#REF!</v>
      </c>
      <c r="VWG22" s="139" t="e">
        <f t="shared" si="242"/>
        <v>#REF!</v>
      </c>
      <c r="VWH22" s="139" t="e">
        <f t="shared" si="242"/>
        <v>#REF!</v>
      </c>
      <c r="VWI22" s="139" t="e">
        <f t="shared" si="242"/>
        <v>#REF!</v>
      </c>
      <c r="VWJ22" s="139" t="e">
        <f t="shared" si="242"/>
        <v>#REF!</v>
      </c>
      <c r="VWK22" s="139" t="e">
        <f t="shared" si="242"/>
        <v>#REF!</v>
      </c>
      <c r="VWL22" s="139" t="e">
        <f t="shared" si="242"/>
        <v>#REF!</v>
      </c>
      <c r="VWM22" s="139" t="e">
        <f t="shared" si="242"/>
        <v>#REF!</v>
      </c>
      <c r="VWN22" s="139" t="e">
        <f t="shared" si="242"/>
        <v>#REF!</v>
      </c>
      <c r="VWO22" s="139" t="e">
        <f t="shared" si="242"/>
        <v>#REF!</v>
      </c>
      <c r="VWP22" s="139" t="e">
        <f t="shared" si="242"/>
        <v>#REF!</v>
      </c>
      <c r="VWQ22" s="139" t="e">
        <f t="shared" si="242"/>
        <v>#REF!</v>
      </c>
      <c r="VWR22" s="139" t="e">
        <f t="shared" si="242"/>
        <v>#REF!</v>
      </c>
      <c r="VWS22" s="139" t="e">
        <f t="shared" si="242"/>
        <v>#REF!</v>
      </c>
      <c r="VWT22" s="139" t="e">
        <f t="shared" si="242"/>
        <v>#REF!</v>
      </c>
      <c r="VWU22" s="139" t="e">
        <f t="shared" si="242"/>
        <v>#REF!</v>
      </c>
      <c r="VWV22" s="139" t="e">
        <f t="shared" si="242"/>
        <v>#REF!</v>
      </c>
      <c r="VWW22" s="139" t="e">
        <f t="shared" si="242"/>
        <v>#REF!</v>
      </c>
      <c r="VWX22" s="139" t="e">
        <f t="shared" si="242"/>
        <v>#REF!</v>
      </c>
      <c r="VWY22" s="139" t="e">
        <f t="shared" si="242"/>
        <v>#REF!</v>
      </c>
      <c r="VWZ22" s="139" t="e">
        <f t="shared" si="242"/>
        <v>#REF!</v>
      </c>
      <c r="VXA22" s="139" t="e">
        <f t="shared" si="242"/>
        <v>#REF!</v>
      </c>
      <c r="VXB22" s="139" t="e">
        <f t="shared" si="242"/>
        <v>#REF!</v>
      </c>
      <c r="VXC22" s="139" t="e">
        <f t="shared" si="242"/>
        <v>#REF!</v>
      </c>
      <c r="VXD22" s="139" t="e">
        <f t="shared" si="242"/>
        <v>#REF!</v>
      </c>
      <c r="VXE22" s="139" t="e">
        <f t="shared" si="242"/>
        <v>#REF!</v>
      </c>
      <c r="VXF22" s="139" t="e">
        <f t="shared" si="242"/>
        <v>#REF!</v>
      </c>
      <c r="VXG22" s="139" t="e">
        <f t="shared" si="242"/>
        <v>#REF!</v>
      </c>
      <c r="VXH22" s="139" t="e">
        <f t="shared" si="242"/>
        <v>#REF!</v>
      </c>
      <c r="VXI22" s="139" t="e">
        <f t="shared" si="242"/>
        <v>#REF!</v>
      </c>
      <c r="VXJ22" s="139" t="e">
        <f t="shared" si="242"/>
        <v>#REF!</v>
      </c>
      <c r="VXK22" s="139" t="e">
        <f t="shared" si="242"/>
        <v>#REF!</v>
      </c>
      <c r="VXL22" s="139" t="e">
        <f t="shared" si="242"/>
        <v>#REF!</v>
      </c>
      <c r="VXM22" s="139" t="e">
        <f t="shared" ref="VXM22:VZX22" si="243">VXS22</f>
        <v>#REF!</v>
      </c>
      <c r="VXN22" s="139" t="e">
        <f t="shared" si="243"/>
        <v>#REF!</v>
      </c>
      <c r="VXO22" s="139" t="e">
        <f t="shared" si="243"/>
        <v>#REF!</v>
      </c>
      <c r="VXP22" s="139" t="e">
        <f t="shared" si="243"/>
        <v>#REF!</v>
      </c>
      <c r="VXQ22" s="139" t="e">
        <f t="shared" si="243"/>
        <v>#REF!</v>
      </c>
      <c r="VXR22" s="139" t="e">
        <f t="shared" si="243"/>
        <v>#REF!</v>
      </c>
      <c r="VXS22" s="139" t="e">
        <f t="shared" si="243"/>
        <v>#REF!</v>
      </c>
      <c r="VXT22" s="139" t="e">
        <f t="shared" si="243"/>
        <v>#REF!</v>
      </c>
      <c r="VXU22" s="139" t="e">
        <f t="shared" si="243"/>
        <v>#REF!</v>
      </c>
      <c r="VXV22" s="139" t="e">
        <f t="shared" si="243"/>
        <v>#REF!</v>
      </c>
      <c r="VXW22" s="139" t="e">
        <f t="shared" si="243"/>
        <v>#REF!</v>
      </c>
      <c r="VXX22" s="139" t="e">
        <f t="shared" si="243"/>
        <v>#REF!</v>
      </c>
      <c r="VXY22" s="139" t="e">
        <f t="shared" si="243"/>
        <v>#REF!</v>
      </c>
      <c r="VXZ22" s="139" t="e">
        <f t="shared" si="243"/>
        <v>#REF!</v>
      </c>
      <c r="VYA22" s="139" t="e">
        <f t="shared" si="243"/>
        <v>#REF!</v>
      </c>
      <c r="VYB22" s="139" t="e">
        <f t="shared" si="243"/>
        <v>#REF!</v>
      </c>
      <c r="VYC22" s="139" t="e">
        <f t="shared" si="243"/>
        <v>#REF!</v>
      </c>
      <c r="VYD22" s="139" t="e">
        <f t="shared" si="243"/>
        <v>#REF!</v>
      </c>
      <c r="VYE22" s="139" t="e">
        <f t="shared" si="243"/>
        <v>#REF!</v>
      </c>
      <c r="VYF22" s="139" t="e">
        <f t="shared" si="243"/>
        <v>#REF!</v>
      </c>
      <c r="VYG22" s="139" t="e">
        <f t="shared" si="243"/>
        <v>#REF!</v>
      </c>
      <c r="VYH22" s="139" t="e">
        <f t="shared" si="243"/>
        <v>#REF!</v>
      </c>
      <c r="VYI22" s="139" t="e">
        <f t="shared" si="243"/>
        <v>#REF!</v>
      </c>
      <c r="VYJ22" s="139" t="e">
        <f t="shared" si="243"/>
        <v>#REF!</v>
      </c>
      <c r="VYK22" s="139" t="e">
        <f t="shared" si="243"/>
        <v>#REF!</v>
      </c>
      <c r="VYL22" s="139" t="e">
        <f t="shared" si="243"/>
        <v>#REF!</v>
      </c>
      <c r="VYM22" s="139" t="e">
        <f t="shared" si="243"/>
        <v>#REF!</v>
      </c>
      <c r="VYN22" s="139" t="e">
        <f t="shared" si="243"/>
        <v>#REF!</v>
      </c>
      <c r="VYO22" s="139" t="e">
        <f t="shared" si="243"/>
        <v>#REF!</v>
      </c>
      <c r="VYP22" s="139" t="e">
        <f t="shared" si="243"/>
        <v>#REF!</v>
      </c>
      <c r="VYQ22" s="139" t="e">
        <f t="shared" si="243"/>
        <v>#REF!</v>
      </c>
      <c r="VYR22" s="139" t="e">
        <f t="shared" si="243"/>
        <v>#REF!</v>
      </c>
      <c r="VYS22" s="139" t="e">
        <f t="shared" si="243"/>
        <v>#REF!</v>
      </c>
      <c r="VYT22" s="139" t="e">
        <f t="shared" si="243"/>
        <v>#REF!</v>
      </c>
      <c r="VYU22" s="139" t="e">
        <f t="shared" si="243"/>
        <v>#REF!</v>
      </c>
      <c r="VYV22" s="139" t="e">
        <f t="shared" si="243"/>
        <v>#REF!</v>
      </c>
      <c r="VYW22" s="139" t="e">
        <f t="shared" si="243"/>
        <v>#REF!</v>
      </c>
      <c r="VYX22" s="139" t="e">
        <f t="shared" si="243"/>
        <v>#REF!</v>
      </c>
      <c r="VYY22" s="139" t="e">
        <f t="shared" si="243"/>
        <v>#REF!</v>
      </c>
      <c r="VYZ22" s="139" t="e">
        <f t="shared" si="243"/>
        <v>#REF!</v>
      </c>
      <c r="VZA22" s="139" t="e">
        <f t="shared" si="243"/>
        <v>#REF!</v>
      </c>
      <c r="VZB22" s="139" t="e">
        <f t="shared" si="243"/>
        <v>#REF!</v>
      </c>
      <c r="VZC22" s="139" t="e">
        <f t="shared" si="243"/>
        <v>#REF!</v>
      </c>
      <c r="VZD22" s="139" t="e">
        <f t="shared" si="243"/>
        <v>#REF!</v>
      </c>
      <c r="VZE22" s="139" t="e">
        <f t="shared" si="243"/>
        <v>#REF!</v>
      </c>
      <c r="VZF22" s="139" t="e">
        <f t="shared" si="243"/>
        <v>#REF!</v>
      </c>
      <c r="VZG22" s="139" t="e">
        <f t="shared" si="243"/>
        <v>#REF!</v>
      </c>
      <c r="VZH22" s="139" t="e">
        <f t="shared" si="243"/>
        <v>#REF!</v>
      </c>
      <c r="VZI22" s="139" t="e">
        <f t="shared" si="243"/>
        <v>#REF!</v>
      </c>
      <c r="VZJ22" s="139" t="e">
        <f t="shared" si="243"/>
        <v>#REF!</v>
      </c>
      <c r="VZK22" s="139" t="e">
        <f t="shared" si="243"/>
        <v>#REF!</v>
      </c>
      <c r="VZL22" s="139" t="e">
        <f t="shared" si="243"/>
        <v>#REF!</v>
      </c>
      <c r="VZM22" s="139" t="e">
        <f t="shared" si="243"/>
        <v>#REF!</v>
      </c>
      <c r="VZN22" s="139" t="e">
        <f t="shared" si="243"/>
        <v>#REF!</v>
      </c>
      <c r="VZO22" s="139" t="e">
        <f t="shared" si="243"/>
        <v>#REF!</v>
      </c>
      <c r="VZP22" s="139" t="e">
        <f t="shared" si="243"/>
        <v>#REF!</v>
      </c>
      <c r="VZQ22" s="139" t="e">
        <f t="shared" si="243"/>
        <v>#REF!</v>
      </c>
      <c r="VZR22" s="139" t="e">
        <f t="shared" si="243"/>
        <v>#REF!</v>
      </c>
      <c r="VZS22" s="139" t="e">
        <f t="shared" si="243"/>
        <v>#REF!</v>
      </c>
      <c r="VZT22" s="139" t="e">
        <f t="shared" si="243"/>
        <v>#REF!</v>
      </c>
      <c r="VZU22" s="139" t="e">
        <f t="shared" si="243"/>
        <v>#REF!</v>
      </c>
      <c r="VZV22" s="139" t="e">
        <f t="shared" si="243"/>
        <v>#REF!</v>
      </c>
      <c r="VZW22" s="139" t="e">
        <f t="shared" si="243"/>
        <v>#REF!</v>
      </c>
      <c r="VZX22" s="139" t="e">
        <f t="shared" si="243"/>
        <v>#REF!</v>
      </c>
      <c r="VZY22" s="139" t="e">
        <f t="shared" ref="VZY22:WCJ22" si="244">WAE22</f>
        <v>#REF!</v>
      </c>
      <c r="VZZ22" s="139" t="e">
        <f t="shared" si="244"/>
        <v>#REF!</v>
      </c>
      <c r="WAA22" s="139" t="e">
        <f t="shared" si="244"/>
        <v>#REF!</v>
      </c>
      <c r="WAB22" s="139" t="e">
        <f t="shared" si="244"/>
        <v>#REF!</v>
      </c>
      <c r="WAC22" s="139" t="e">
        <f t="shared" si="244"/>
        <v>#REF!</v>
      </c>
      <c r="WAD22" s="139" t="e">
        <f t="shared" si="244"/>
        <v>#REF!</v>
      </c>
      <c r="WAE22" s="139" t="e">
        <f t="shared" si="244"/>
        <v>#REF!</v>
      </c>
      <c r="WAF22" s="139" t="e">
        <f t="shared" si="244"/>
        <v>#REF!</v>
      </c>
      <c r="WAG22" s="139" t="e">
        <f t="shared" si="244"/>
        <v>#REF!</v>
      </c>
      <c r="WAH22" s="139" t="e">
        <f t="shared" si="244"/>
        <v>#REF!</v>
      </c>
      <c r="WAI22" s="139" t="e">
        <f t="shared" si="244"/>
        <v>#REF!</v>
      </c>
      <c r="WAJ22" s="139" t="e">
        <f t="shared" si="244"/>
        <v>#REF!</v>
      </c>
      <c r="WAK22" s="139" t="e">
        <f t="shared" si="244"/>
        <v>#REF!</v>
      </c>
      <c r="WAL22" s="139" t="e">
        <f t="shared" si="244"/>
        <v>#REF!</v>
      </c>
      <c r="WAM22" s="139" t="e">
        <f t="shared" si="244"/>
        <v>#REF!</v>
      </c>
      <c r="WAN22" s="139" t="e">
        <f t="shared" si="244"/>
        <v>#REF!</v>
      </c>
      <c r="WAO22" s="139" t="e">
        <f t="shared" si="244"/>
        <v>#REF!</v>
      </c>
      <c r="WAP22" s="139" t="e">
        <f t="shared" si="244"/>
        <v>#REF!</v>
      </c>
      <c r="WAQ22" s="139" t="e">
        <f t="shared" si="244"/>
        <v>#REF!</v>
      </c>
      <c r="WAR22" s="139" t="e">
        <f t="shared" si="244"/>
        <v>#REF!</v>
      </c>
      <c r="WAS22" s="139" t="e">
        <f t="shared" si="244"/>
        <v>#REF!</v>
      </c>
      <c r="WAT22" s="139" t="e">
        <f t="shared" si="244"/>
        <v>#REF!</v>
      </c>
      <c r="WAU22" s="139" t="e">
        <f t="shared" si="244"/>
        <v>#REF!</v>
      </c>
      <c r="WAV22" s="139" t="e">
        <f t="shared" si="244"/>
        <v>#REF!</v>
      </c>
      <c r="WAW22" s="139" t="e">
        <f t="shared" si="244"/>
        <v>#REF!</v>
      </c>
      <c r="WAX22" s="139" t="e">
        <f t="shared" si="244"/>
        <v>#REF!</v>
      </c>
      <c r="WAY22" s="139" t="e">
        <f t="shared" si="244"/>
        <v>#REF!</v>
      </c>
      <c r="WAZ22" s="139" t="e">
        <f t="shared" si="244"/>
        <v>#REF!</v>
      </c>
      <c r="WBA22" s="139" t="e">
        <f t="shared" si="244"/>
        <v>#REF!</v>
      </c>
      <c r="WBB22" s="139" t="e">
        <f t="shared" si="244"/>
        <v>#REF!</v>
      </c>
      <c r="WBC22" s="139" t="e">
        <f t="shared" si="244"/>
        <v>#REF!</v>
      </c>
      <c r="WBD22" s="139" t="e">
        <f t="shared" si="244"/>
        <v>#REF!</v>
      </c>
      <c r="WBE22" s="139" t="e">
        <f t="shared" si="244"/>
        <v>#REF!</v>
      </c>
      <c r="WBF22" s="139" t="e">
        <f t="shared" si="244"/>
        <v>#REF!</v>
      </c>
      <c r="WBG22" s="139" t="e">
        <f t="shared" si="244"/>
        <v>#REF!</v>
      </c>
      <c r="WBH22" s="139" t="e">
        <f t="shared" si="244"/>
        <v>#REF!</v>
      </c>
      <c r="WBI22" s="139" t="e">
        <f t="shared" si="244"/>
        <v>#REF!</v>
      </c>
      <c r="WBJ22" s="139" t="e">
        <f t="shared" si="244"/>
        <v>#REF!</v>
      </c>
      <c r="WBK22" s="139" t="e">
        <f t="shared" si="244"/>
        <v>#REF!</v>
      </c>
      <c r="WBL22" s="139" t="e">
        <f t="shared" si="244"/>
        <v>#REF!</v>
      </c>
      <c r="WBM22" s="139" t="e">
        <f t="shared" si="244"/>
        <v>#REF!</v>
      </c>
      <c r="WBN22" s="139" t="e">
        <f t="shared" si="244"/>
        <v>#REF!</v>
      </c>
      <c r="WBO22" s="139" t="e">
        <f t="shared" si="244"/>
        <v>#REF!</v>
      </c>
      <c r="WBP22" s="139" t="e">
        <f t="shared" si="244"/>
        <v>#REF!</v>
      </c>
      <c r="WBQ22" s="139" t="e">
        <f t="shared" si="244"/>
        <v>#REF!</v>
      </c>
      <c r="WBR22" s="139" t="e">
        <f t="shared" si="244"/>
        <v>#REF!</v>
      </c>
      <c r="WBS22" s="139" t="e">
        <f t="shared" si="244"/>
        <v>#REF!</v>
      </c>
      <c r="WBT22" s="139" t="e">
        <f t="shared" si="244"/>
        <v>#REF!</v>
      </c>
      <c r="WBU22" s="139" t="e">
        <f t="shared" si="244"/>
        <v>#REF!</v>
      </c>
      <c r="WBV22" s="139" t="e">
        <f t="shared" si="244"/>
        <v>#REF!</v>
      </c>
      <c r="WBW22" s="139" t="e">
        <f t="shared" si="244"/>
        <v>#REF!</v>
      </c>
      <c r="WBX22" s="139" t="e">
        <f t="shared" si="244"/>
        <v>#REF!</v>
      </c>
      <c r="WBY22" s="139" t="e">
        <f t="shared" si="244"/>
        <v>#REF!</v>
      </c>
      <c r="WBZ22" s="139" t="e">
        <f t="shared" si="244"/>
        <v>#REF!</v>
      </c>
      <c r="WCA22" s="139" t="e">
        <f t="shared" si="244"/>
        <v>#REF!</v>
      </c>
      <c r="WCB22" s="139" t="e">
        <f t="shared" si="244"/>
        <v>#REF!</v>
      </c>
      <c r="WCC22" s="139" t="e">
        <f t="shared" si="244"/>
        <v>#REF!</v>
      </c>
      <c r="WCD22" s="139" t="e">
        <f t="shared" si="244"/>
        <v>#REF!</v>
      </c>
      <c r="WCE22" s="139" t="e">
        <f t="shared" si="244"/>
        <v>#REF!</v>
      </c>
      <c r="WCF22" s="139" t="e">
        <f t="shared" si="244"/>
        <v>#REF!</v>
      </c>
      <c r="WCG22" s="139" t="e">
        <f t="shared" si="244"/>
        <v>#REF!</v>
      </c>
      <c r="WCH22" s="139" t="e">
        <f t="shared" si="244"/>
        <v>#REF!</v>
      </c>
      <c r="WCI22" s="139" t="e">
        <f t="shared" si="244"/>
        <v>#REF!</v>
      </c>
      <c r="WCJ22" s="139" t="e">
        <f t="shared" si="244"/>
        <v>#REF!</v>
      </c>
      <c r="WCK22" s="139" t="e">
        <f t="shared" ref="WCK22:WEV22" si="245">WCQ22</f>
        <v>#REF!</v>
      </c>
      <c r="WCL22" s="139" t="e">
        <f t="shared" si="245"/>
        <v>#REF!</v>
      </c>
      <c r="WCM22" s="139" t="e">
        <f t="shared" si="245"/>
        <v>#REF!</v>
      </c>
      <c r="WCN22" s="139" t="e">
        <f t="shared" si="245"/>
        <v>#REF!</v>
      </c>
      <c r="WCO22" s="139" t="e">
        <f t="shared" si="245"/>
        <v>#REF!</v>
      </c>
      <c r="WCP22" s="139" t="e">
        <f t="shared" si="245"/>
        <v>#REF!</v>
      </c>
      <c r="WCQ22" s="139" t="e">
        <f t="shared" si="245"/>
        <v>#REF!</v>
      </c>
      <c r="WCR22" s="139" t="e">
        <f t="shared" si="245"/>
        <v>#REF!</v>
      </c>
      <c r="WCS22" s="139" t="e">
        <f t="shared" si="245"/>
        <v>#REF!</v>
      </c>
      <c r="WCT22" s="139" t="e">
        <f t="shared" si="245"/>
        <v>#REF!</v>
      </c>
      <c r="WCU22" s="139" t="e">
        <f t="shared" si="245"/>
        <v>#REF!</v>
      </c>
      <c r="WCV22" s="139" t="e">
        <f t="shared" si="245"/>
        <v>#REF!</v>
      </c>
      <c r="WCW22" s="139" t="e">
        <f t="shared" si="245"/>
        <v>#REF!</v>
      </c>
      <c r="WCX22" s="139" t="e">
        <f t="shared" si="245"/>
        <v>#REF!</v>
      </c>
      <c r="WCY22" s="139" t="e">
        <f t="shared" si="245"/>
        <v>#REF!</v>
      </c>
      <c r="WCZ22" s="139" t="e">
        <f t="shared" si="245"/>
        <v>#REF!</v>
      </c>
      <c r="WDA22" s="139" t="e">
        <f t="shared" si="245"/>
        <v>#REF!</v>
      </c>
      <c r="WDB22" s="139" t="e">
        <f t="shared" si="245"/>
        <v>#REF!</v>
      </c>
      <c r="WDC22" s="139" t="e">
        <f t="shared" si="245"/>
        <v>#REF!</v>
      </c>
      <c r="WDD22" s="139" t="e">
        <f t="shared" si="245"/>
        <v>#REF!</v>
      </c>
      <c r="WDE22" s="139" t="e">
        <f t="shared" si="245"/>
        <v>#REF!</v>
      </c>
      <c r="WDF22" s="139" t="e">
        <f t="shared" si="245"/>
        <v>#REF!</v>
      </c>
      <c r="WDG22" s="139" t="e">
        <f t="shared" si="245"/>
        <v>#REF!</v>
      </c>
      <c r="WDH22" s="139" t="e">
        <f t="shared" si="245"/>
        <v>#REF!</v>
      </c>
      <c r="WDI22" s="139" t="e">
        <f t="shared" si="245"/>
        <v>#REF!</v>
      </c>
      <c r="WDJ22" s="139" t="e">
        <f t="shared" si="245"/>
        <v>#REF!</v>
      </c>
      <c r="WDK22" s="139" t="e">
        <f t="shared" si="245"/>
        <v>#REF!</v>
      </c>
      <c r="WDL22" s="139" t="e">
        <f t="shared" si="245"/>
        <v>#REF!</v>
      </c>
      <c r="WDM22" s="139" t="e">
        <f t="shared" si="245"/>
        <v>#REF!</v>
      </c>
      <c r="WDN22" s="139" t="e">
        <f t="shared" si="245"/>
        <v>#REF!</v>
      </c>
      <c r="WDO22" s="139" t="e">
        <f t="shared" si="245"/>
        <v>#REF!</v>
      </c>
      <c r="WDP22" s="139" t="e">
        <f t="shared" si="245"/>
        <v>#REF!</v>
      </c>
      <c r="WDQ22" s="139" t="e">
        <f t="shared" si="245"/>
        <v>#REF!</v>
      </c>
      <c r="WDR22" s="139" t="e">
        <f t="shared" si="245"/>
        <v>#REF!</v>
      </c>
      <c r="WDS22" s="139" t="e">
        <f t="shared" si="245"/>
        <v>#REF!</v>
      </c>
      <c r="WDT22" s="139" t="e">
        <f t="shared" si="245"/>
        <v>#REF!</v>
      </c>
      <c r="WDU22" s="139" t="e">
        <f t="shared" si="245"/>
        <v>#REF!</v>
      </c>
      <c r="WDV22" s="139" t="e">
        <f t="shared" si="245"/>
        <v>#REF!</v>
      </c>
      <c r="WDW22" s="139" t="e">
        <f t="shared" si="245"/>
        <v>#REF!</v>
      </c>
      <c r="WDX22" s="139" t="e">
        <f t="shared" si="245"/>
        <v>#REF!</v>
      </c>
      <c r="WDY22" s="139" t="e">
        <f t="shared" si="245"/>
        <v>#REF!</v>
      </c>
      <c r="WDZ22" s="139" t="e">
        <f t="shared" si="245"/>
        <v>#REF!</v>
      </c>
      <c r="WEA22" s="139" t="e">
        <f t="shared" si="245"/>
        <v>#REF!</v>
      </c>
      <c r="WEB22" s="139" t="e">
        <f t="shared" si="245"/>
        <v>#REF!</v>
      </c>
      <c r="WEC22" s="139" t="e">
        <f t="shared" si="245"/>
        <v>#REF!</v>
      </c>
      <c r="WED22" s="139" t="e">
        <f t="shared" si="245"/>
        <v>#REF!</v>
      </c>
      <c r="WEE22" s="139" t="e">
        <f t="shared" si="245"/>
        <v>#REF!</v>
      </c>
      <c r="WEF22" s="139" t="e">
        <f t="shared" si="245"/>
        <v>#REF!</v>
      </c>
      <c r="WEG22" s="139" t="e">
        <f t="shared" si="245"/>
        <v>#REF!</v>
      </c>
      <c r="WEH22" s="139" t="e">
        <f t="shared" si="245"/>
        <v>#REF!</v>
      </c>
      <c r="WEI22" s="139" t="e">
        <f t="shared" si="245"/>
        <v>#REF!</v>
      </c>
      <c r="WEJ22" s="139" t="e">
        <f t="shared" si="245"/>
        <v>#REF!</v>
      </c>
      <c r="WEK22" s="139" t="e">
        <f t="shared" si="245"/>
        <v>#REF!</v>
      </c>
      <c r="WEL22" s="139" t="e">
        <f t="shared" si="245"/>
        <v>#REF!</v>
      </c>
      <c r="WEM22" s="139" t="e">
        <f t="shared" si="245"/>
        <v>#REF!</v>
      </c>
      <c r="WEN22" s="139" t="e">
        <f t="shared" si="245"/>
        <v>#REF!</v>
      </c>
      <c r="WEO22" s="139" t="e">
        <f t="shared" si="245"/>
        <v>#REF!</v>
      </c>
      <c r="WEP22" s="139" t="e">
        <f t="shared" si="245"/>
        <v>#REF!</v>
      </c>
      <c r="WEQ22" s="139" t="e">
        <f t="shared" si="245"/>
        <v>#REF!</v>
      </c>
      <c r="WER22" s="139" t="e">
        <f t="shared" si="245"/>
        <v>#REF!</v>
      </c>
      <c r="WES22" s="139" t="e">
        <f t="shared" si="245"/>
        <v>#REF!</v>
      </c>
      <c r="WET22" s="139" t="e">
        <f t="shared" si="245"/>
        <v>#REF!</v>
      </c>
      <c r="WEU22" s="139" t="e">
        <f t="shared" si="245"/>
        <v>#REF!</v>
      </c>
      <c r="WEV22" s="139" t="e">
        <f t="shared" si="245"/>
        <v>#REF!</v>
      </c>
      <c r="WEW22" s="139" t="e">
        <f t="shared" ref="WEW22:WHH22" si="246">WFC22</f>
        <v>#REF!</v>
      </c>
      <c r="WEX22" s="139" t="e">
        <f t="shared" si="246"/>
        <v>#REF!</v>
      </c>
      <c r="WEY22" s="139" t="e">
        <f t="shared" si="246"/>
        <v>#REF!</v>
      </c>
      <c r="WEZ22" s="139" t="e">
        <f t="shared" si="246"/>
        <v>#REF!</v>
      </c>
      <c r="WFA22" s="139" t="e">
        <f t="shared" si="246"/>
        <v>#REF!</v>
      </c>
      <c r="WFB22" s="139" t="e">
        <f t="shared" si="246"/>
        <v>#REF!</v>
      </c>
      <c r="WFC22" s="139" t="e">
        <f t="shared" si="246"/>
        <v>#REF!</v>
      </c>
      <c r="WFD22" s="139" t="e">
        <f t="shared" si="246"/>
        <v>#REF!</v>
      </c>
      <c r="WFE22" s="139" t="e">
        <f t="shared" si="246"/>
        <v>#REF!</v>
      </c>
      <c r="WFF22" s="139" t="e">
        <f t="shared" si="246"/>
        <v>#REF!</v>
      </c>
      <c r="WFG22" s="139" t="e">
        <f t="shared" si="246"/>
        <v>#REF!</v>
      </c>
      <c r="WFH22" s="139" t="e">
        <f t="shared" si="246"/>
        <v>#REF!</v>
      </c>
      <c r="WFI22" s="139" t="e">
        <f t="shared" si="246"/>
        <v>#REF!</v>
      </c>
      <c r="WFJ22" s="139" t="e">
        <f t="shared" si="246"/>
        <v>#REF!</v>
      </c>
      <c r="WFK22" s="139" t="e">
        <f t="shared" si="246"/>
        <v>#REF!</v>
      </c>
      <c r="WFL22" s="139" t="e">
        <f t="shared" si="246"/>
        <v>#REF!</v>
      </c>
      <c r="WFM22" s="139" t="e">
        <f t="shared" si="246"/>
        <v>#REF!</v>
      </c>
      <c r="WFN22" s="139" t="e">
        <f t="shared" si="246"/>
        <v>#REF!</v>
      </c>
      <c r="WFO22" s="139" t="e">
        <f t="shared" si="246"/>
        <v>#REF!</v>
      </c>
      <c r="WFP22" s="139" t="e">
        <f t="shared" si="246"/>
        <v>#REF!</v>
      </c>
      <c r="WFQ22" s="139" t="e">
        <f t="shared" si="246"/>
        <v>#REF!</v>
      </c>
      <c r="WFR22" s="139" t="e">
        <f t="shared" si="246"/>
        <v>#REF!</v>
      </c>
      <c r="WFS22" s="139" t="e">
        <f t="shared" si="246"/>
        <v>#REF!</v>
      </c>
      <c r="WFT22" s="139" t="e">
        <f t="shared" si="246"/>
        <v>#REF!</v>
      </c>
      <c r="WFU22" s="139" t="e">
        <f t="shared" si="246"/>
        <v>#REF!</v>
      </c>
      <c r="WFV22" s="139" t="e">
        <f t="shared" si="246"/>
        <v>#REF!</v>
      </c>
      <c r="WFW22" s="139" t="e">
        <f t="shared" si="246"/>
        <v>#REF!</v>
      </c>
      <c r="WFX22" s="139" t="e">
        <f t="shared" si="246"/>
        <v>#REF!</v>
      </c>
      <c r="WFY22" s="139" t="e">
        <f t="shared" si="246"/>
        <v>#REF!</v>
      </c>
      <c r="WFZ22" s="139" t="e">
        <f t="shared" si="246"/>
        <v>#REF!</v>
      </c>
      <c r="WGA22" s="139" t="e">
        <f t="shared" si="246"/>
        <v>#REF!</v>
      </c>
      <c r="WGB22" s="139" t="e">
        <f t="shared" si="246"/>
        <v>#REF!</v>
      </c>
      <c r="WGC22" s="139" t="e">
        <f t="shared" si="246"/>
        <v>#REF!</v>
      </c>
      <c r="WGD22" s="139" t="e">
        <f t="shared" si="246"/>
        <v>#REF!</v>
      </c>
      <c r="WGE22" s="139" t="e">
        <f t="shared" si="246"/>
        <v>#REF!</v>
      </c>
      <c r="WGF22" s="139" t="e">
        <f t="shared" si="246"/>
        <v>#REF!</v>
      </c>
      <c r="WGG22" s="139" t="e">
        <f t="shared" si="246"/>
        <v>#REF!</v>
      </c>
      <c r="WGH22" s="139" t="e">
        <f t="shared" si="246"/>
        <v>#REF!</v>
      </c>
      <c r="WGI22" s="139" t="e">
        <f t="shared" si="246"/>
        <v>#REF!</v>
      </c>
      <c r="WGJ22" s="139" t="e">
        <f t="shared" si="246"/>
        <v>#REF!</v>
      </c>
      <c r="WGK22" s="139" t="e">
        <f t="shared" si="246"/>
        <v>#REF!</v>
      </c>
      <c r="WGL22" s="139" t="e">
        <f t="shared" si="246"/>
        <v>#REF!</v>
      </c>
      <c r="WGM22" s="139" t="e">
        <f t="shared" si="246"/>
        <v>#REF!</v>
      </c>
      <c r="WGN22" s="139" t="e">
        <f t="shared" si="246"/>
        <v>#REF!</v>
      </c>
      <c r="WGO22" s="139" t="e">
        <f t="shared" si="246"/>
        <v>#REF!</v>
      </c>
      <c r="WGP22" s="139" t="e">
        <f t="shared" si="246"/>
        <v>#REF!</v>
      </c>
      <c r="WGQ22" s="139" t="e">
        <f t="shared" si="246"/>
        <v>#REF!</v>
      </c>
      <c r="WGR22" s="139" t="e">
        <f t="shared" si="246"/>
        <v>#REF!</v>
      </c>
      <c r="WGS22" s="139" t="e">
        <f t="shared" si="246"/>
        <v>#REF!</v>
      </c>
      <c r="WGT22" s="139" t="e">
        <f t="shared" si="246"/>
        <v>#REF!</v>
      </c>
      <c r="WGU22" s="139" t="e">
        <f t="shared" si="246"/>
        <v>#REF!</v>
      </c>
      <c r="WGV22" s="139" t="e">
        <f t="shared" si="246"/>
        <v>#REF!</v>
      </c>
      <c r="WGW22" s="139" t="e">
        <f t="shared" si="246"/>
        <v>#REF!</v>
      </c>
      <c r="WGX22" s="139" t="e">
        <f t="shared" si="246"/>
        <v>#REF!</v>
      </c>
      <c r="WGY22" s="139" t="e">
        <f t="shared" si="246"/>
        <v>#REF!</v>
      </c>
      <c r="WGZ22" s="139" t="e">
        <f t="shared" si="246"/>
        <v>#REF!</v>
      </c>
      <c r="WHA22" s="139" t="e">
        <f t="shared" si="246"/>
        <v>#REF!</v>
      </c>
      <c r="WHB22" s="139" t="e">
        <f t="shared" si="246"/>
        <v>#REF!</v>
      </c>
      <c r="WHC22" s="139" t="e">
        <f t="shared" si="246"/>
        <v>#REF!</v>
      </c>
      <c r="WHD22" s="139" t="e">
        <f t="shared" si="246"/>
        <v>#REF!</v>
      </c>
      <c r="WHE22" s="139" t="e">
        <f t="shared" si="246"/>
        <v>#REF!</v>
      </c>
      <c r="WHF22" s="139" t="e">
        <f t="shared" si="246"/>
        <v>#REF!</v>
      </c>
      <c r="WHG22" s="139" t="e">
        <f t="shared" si="246"/>
        <v>#REF!</v>
      </c>
      <c r="WHH22" s="139" t="e">
        <f t="shared" si="246"/>
        <v>#REF!</v>
      </c>
      <c r="WHI22" s="139" t="e">
        <f t="shared" ref="WHI22:WJT22" si="247">WHO22</f>
        <v>#REF!</v>
      </c>
      <c r="WHJ22" s="139" t="e">
        <f t="shared" si="247"/>
        <v>#REF!</v>
      </c>
      <c r="WHK22" s="139" t="e">
        <f t="shared" si="247"/>
        <v>#REF!</v>
      </c>
      <c r="WHL22" s="139" t="e">
        <f t="shared" si="247"/>
        <v>#REF!</v>
      </c>
      <c r="WHM22" s="139" t="e">
        <f t="shared" si="247"/>
        <v>#REF!</v>
      </c>
      <c r="WHN22" s="139" t="e">
        <f t="shared" si="247"/>
        <v>#REF!</v>
      </c>
      <c r="WHO22" s="139" t="e">
        <f t="shared" si="247"/>
        <v>#REF!</v>
      </c>
      <c r="WHP22" s="139" t="e">
        <f t="shared" si="247"/>
        <v>#REF!</v>
      </c>
      <c r="WHQ22" s="139" t="e">
        <f t="shared" si="247"/>
        <v>#REF!</v>
      </c>
      <c r="WHR22" s="139" t="e">
        <f t="shared" si="247"/>
        <v>#REF!</v>
      </c>
      <c r="WHS22" s="139" t="e">
        <f t="shared" si="247"/>
        <v>#REF!</v>
      </c>
      <c r="WHT22" s="139" t="e">
        <f t="shared" si="247"/>
        <v>#REF!</v>
      </c>
      <c r="WHU22" s="139" t="e">
        <f t="shared" si="247"/>
        <v>#REF!</v>
      </c>
      <c r="WHV22" s="139" t="e">
        <f t="shared" si="247"/>
        <v>#REF!</v>
      </c>
      <c r="WHW22" s="139" t="e">
        <f t="shared" si="247"/>
        <v>#REF!</v>
      </c>
      <c r="WHX22" s="139" t="e">
        <f t="shared" si="247"/>
        <v>#REF!</v>
      </c>
      <c r="WHY22" s="139" t="e">
        <f t="shared" si="247"/>
        <v>#REF!</v>
      </c>
      <c r="WHZ22" s="139" t="e">
        <f t="shared" si="247"/>
        <v>#REF!</v>
      </c>
      <c r="WIA22" s="139" t="e">
        <f t="shared" si="247"/>
        <v>#REF!</v>
      </c>
      <c r="WIB22" s="139" t="e">
        <f t="shared" si="247"/>
        <v>#REF!</v>
      </c>
      <c r="WIC22" s="139" t="e">
        <f t="shared" si="247"/>
        <v>#REF!</v>
      </c>
      <c r="WID22" s="139" t="e">
        <f t="shared" si="247"/>
        <v>#REF!</v>
      </c>
      <c r="WIE22" s="139" t="e">
        <f t="shared" si="247"/>
        <v>#REF!</v>
      </c>
      <c r="WIF22" s="139" t="e">
        <f t="shared" si="247"/>
        <v>#REF!</v>
      </c>
      <c r="WIG22" s="139" t="e">
        <f t="shared" si="247"/>
        <v>#REF!</v>
      </c>
      <c r="WIH22" s="139" t="e">
        <f t="shared" si="247"/>
        <v>#REF!</v>
      </c>
      <c r="WII22" s="139" t="e">
        <f t="shared" si="247"/>
        <v>#REF!</v>
      </c>
      <c r="WIJ22" s="139" t="e">
        <f t="shared" si="247"/>
        <v>#REF!</v>
      </c>
      <c r="WIK22" s="139" t="e">
        <f t="shared" si="247"/>
        <v>#REF!</v>
      </c>
      <c r="WIL22" s="139" t="e">
        <f t="shared" si="247"/>
        <v>#REF!</v>
      </c>
      <c r="WIM22" s="139" t="e">
        <f t="shared" si="247"/>
        <v>#REF!</v>
      </c>
      <c r="WIN22" s="139" t="e">
        <f t="shared" si="247"/>
        <v>#REF!</v>
      </c>
      <c r="WIO22" s="139" t="e">
        <f t="shared" si="247"/>
        <v>#REF!</v>
      </c>
      <c r="WIP22" s="139" t="e">
        <f t="shared" si="247"/>
        <v>#REF!</v>
      </c>
      <c r="WIQ22" s="139" t="e">
        <f t="shared" si="247"/>
        <v>#REF!</v>
      </c>
      <c r="WIR22" s="139" t="e">
        <f t="shared" si="247"/>
        <v>#REF!</v>
      </c>
      <c r="WIS22" s="139" t="e">
        <f t="shared" si="247"/>
        <v>#REF!</v>
      </c>
      <c r="WIT22" s="139" t="e">
        <f t="shared" si="247"/>
        <v>#REF!</v>
      </c>
      <c r="WIU22" s="139" t="e">
        <f t="shared" si="247"/>
        <v>#REF!</v>
      </c>
      <c r="WIV22" s="139" t="e">
        <f t="shared" si="247"/>
        <v>#REF!</v>
      </c>
      <c r="WIW22" s="139" t="e">
        <f t="shared" si="247"/>
        <v>#REF!</v>
      </c>
      <c r="WIX22" s="139" t="e">
        <f t="shared" si="247"/>
        <v>#REF!</v>
      </c>
      <c r="WIY22" s="139" t="e">
        <f t="shared" si="247"/>
        <v>#REF!</v>
      </c>
      <c r="WIZ22" s="139" t="e">
        <f t="shared" si="247"/>
        <v>#REF!</v>
      </c>
      <c r="WJA22" s="139" t="e">
        <f t="shared" si="247"/>
        <v>#REF!</v>
      </c>
      <c r="WJB22" s="139" t="e">
        <f t="shared" si="247"/>
        <v>#REF!</v>
      </c>
      <c r="WJC22" s="139" t="e">
        <f t="shared" si="247"/>
        <v>#REF!</v>
      </c>
      <c r="WJD22" s="139" t="e">
        <f t="shared" si="247"/>
        <v>#REF!</v>
      </c>
      <c r="WJE22" s="139" t="e">
        <f t="shared" si="247"/>
        <v>#REF!</v>
      </c>
      <c r="WJF22" s="139" t="e">
        <f t="shared" si="247"/>
        <v>#REF!</v>
      </c>
      <c r="WJG22" s="139" t="e">
        <f t="shared" si="247"/>
        <v>#REF!</v>
      </c>
      <c r="WJH22" s="139" t="e">
        <f t="shared" si="247"/>
        <v>#REF!</v>
      </c>
      <c r="WJI22" s="139" t="e">
        <f t="shared" si="247"/>
        <v>#REF!</v>
      </c>
      <c r="WJJ22" s="139" t="e">
        <f t="shared" si="247"/>
        <v>#REF!</v>
      </c>
      <c r="WJK22" s="139" t="e">
        <f t="shared" si="247"/>
        <v>#REF!</v>
      </c>
      <c r="WJL22" s="139" t="e">
        <f t="shared" si="247"/>
        <v>#REF!</v>
      </c>
      <c r="WJM22" s="139" t="e">
        <f t="shared" si="247"/>
        <v>#REF!</v>
      </c>
      <c r="WJN22" s="139" t="e">
        <f t="shared" si="247"/>
        <v>#REF!</v>
      </c>
      <c r="WJO22" s="139" t="e">
        <f t="shared" si="247"/>
        <v>#REF!</v>
      </c>
      <c r="WJP22" s="139" t="e">
        <f t="shared" si="247"/>
        <v>#REF!</v>
      </c>
      <c r="WJQ22" s="139" t="e">
        <f t="shared" si="247"/>
        <v>#REF!</v>
      </c>
      <c r="WJR22" s="139" t="e">
        <f t="shared" si="247"/>
        <v>#REF!</v>
      </c>
      <c r="WJS22" s="139" t="e">
        <f t="shared" si="247"/>
        <v>#REF!</v>
      </c>
      <c r="WJT22" s="139" t="e">
        <f t="shared" si="247"/>
        <v>#REF!</v>
      </c>
      <c r="WJU22" s="139" t="e">
        <f t="shared" ref="WJU22:WMF22" si="248">WKA22</f>
        <v>#REF!</v>
      </c>
      <c r="WJV22" s="139" t="e">
        <f t="shared" si="248"/>
        <v>#REF!</v>
      </c>
      <c r="WJW22" s="139" t="e">
        <f t="shared" si="248"/>
        <v>#REF!</v>
      </c>
      <c r="WJX22" s="139" t="e">
        <f t="shared" si="248"/>
        <v>#REF!</v>
      </c>
      <c r="WJY22" s="139" t="e">
        <f t="shared" si="248"/>
        <v>#REF!</v>
      </c>
      <c r="WJZ22" s="139" t="e">
        <f t="shared" si="248"/>
        <v>#REF!</v>
      </c>
      <c r="WKA22" s="139" t="e">
        <f t="shared" si="248"/>
        <v>#REF!</v>
      </c>
      <c r="WKB22" s="139" t="e">
        <f t="shared" si="248"/>
        <v>#REF!</v>
      </c>
      <c r="WKC22" s="139" t="e">
        <f t="shared" si="248"/>
        <v>#REF!</v>
      </c>
      <c r="WKD22" s="139" t="e">
        <f t="shared" si="248"/>
        <v>#REF!</v>
      </c>
      <c r="WKE22" s="139" t="e">
        <f t="shared" si="248"/>
        <v>#REF!</v>
      </c>
      <c r="WKF22" s="139" t="e">
        <f t="shared" si="248"/>
        <v>#REF!</v>
      </c>
      <c r="WKG22" s="139" t="e">
        <f t="shared" si="248"/>
        <v>#REF!</v>
      </c>
      <c r="WKH22" s="139" t="e">
        <f t="shared" si="248"/>
        <v>#REF!</v>
      </c>
      <c r="WKI22" s="139" t="e">
        <f t="shared" si="248"/>
        <v>#REF!</v>
      </c>
      <c r="WKJ22" s="139" t="e">
        <f t="shared" si="248"/>
        <v>#REF!</v>
      </c>
      <c r="WKK22" s="139" t="e">
        <f t="shared" si="248"/>
        <v>#REF!</v>
      </c>
      <c r="WKL22" s="139" t="e">
        <f t="shared" si="248"/>
        <v>#REF!</v>
      </c>
      <c r="WKM22" s="139" t="e">
        <f t="shared" si="248"/>
        <v>#REF!</v>
      </c>
      <c r="WKN22" s="139" t="e">
        <f t="shared" si="248"/>
        <v>#REF!</v>
      </c>
      <c r="WKO22" s="139" t="e">
        <f t="shared" si="248"/>
        <v>#REF!</v>
      </c>
      <c r="WKP22" s="139" t="e">
        <f t="shared" si="248"/>
        <v>#REF!</v>
      </c>
      <c r="WKQ22" s="139" t="e">
        <f t="shared" si="248"/>
        <v>#REF!</v>
      </c>
      <c r="WKR22" s="139" t="e">
        <f t="shared" si="248"/>
        <v>#REF!</v>
      </c>
      <c r="WKS22" s="139" t="e">
        <f t="shared" si="248"/>
        <v>#REF!</v>
      </c>
      <c r="WKT22" s="139" t="e">
        <f t="shared" si="248"/>
        <v>#REF!</v>
      </c>
      <c r="WKU22" s="139" t="e">
        <f t="shared" si="248"/>
        <v>#REF!</v>
      </c>
      <c r="WKV22" s="139" t="e">
        <f t="shared" si="248"/>
        <v>#REF!</v>
      </c>
      <c r="WKW22" s="139" t="e">
        <f t="shared" si="248"/>
        <v>#REF!</v>
      </c>
      <c r="WKX22" s="139" t="e">
        <f t="shared" si="248"/>
        <v>#REF!</v>
      </c>
      <c r="WKY22" s="139" t="e">
        <f t="shared" si="248"/>
        <v>#REF!</v>
      </c>
      <c r="WKZ22" s="139" t="e">
        <f t="shared" si="248"/>
        <v>#REF!</v>
      </c>
      <c r="WLA22" s="139" t="e">
        <f t="shared" si="248"/>
        <v>#REF!</v>
      </c>
      <c r="WLB22" s="139" t="e">
        <f t="shared" si="248"/>
        <v>#REF!</v>
      </c>
      <c r="WLC22" s="139" t="e">
        <f t="shared" si="248"/>
        <v>#REF!</v>
      </c>
      <c r="WLD22" s="139" t="e">
        <f t="shared" si="248"/>
        <v>#REF!</v>
      </c>
      <c r="WLE22" s="139" t="e">
        <f t="shared" si="248"/>
        <v>#REF!</v>
      </c>
      <c r="WLF22" s="139" t="e">
        <f t="shared" si="248"/>
        <v>#REF!</v>
      </c>
      <c r="WLG22" s="139" t="e">
        <f t="shared" si="248"/>
        <v>#REF!</v>
      </c>
      <c r="WLH22" s="139" t="e">
        <f t="shared" si="248"/>
        <v>#REF!</v>
      </c>
      <c r="WLI22" s="139" t="e">
        <f t="shared" si="248"/>
        <v>#REF!</v>
      </c>
      <c r="WLJ22" s="139" t="e">
        <f t="shared" si="248"/>
        <v>#REF!</v>
      </c>
      <c r="WLK22" s="139" t="e">
        <f t="shared" si="248"/>
        <v>#REF!</v>
      </c>
      <c r="WLL22" s="139" t="e">
        <f t="shared" si="248"/>
        <v>#REF!</v>
      </c>
      <c r="WLM22" s="139" t="e">
        <f t="shared" si="248"/>
        <v>#REF!</v>
      </c>
      <c r="WLN22" s="139" t="e">
        <f t="shared" si="248"/>
        <v>#REF!</v>
      </c>
      <c r="WLO22" s="139" t="e">
        <f t="shared" si="248"/>
        <v>#REF!</v>
      </c>
      <c r="WLP22" s="139" t="e">
        <f t="shared" si="248"/>
        <v>#REF!</v>
      </c>
      <c r="WLQ22" s="139" t="e">
        <f t="shared" si="248"/>
        <v>#REF!</v>
      </c>
      <c r="WLR22" s="139" t="e">
        <f t="shared" si="248"/>
        <v>#REF!</v>
      </c>
      <c r="WLS22" s="139" t="e">
        <f t="shared" si="248"/>
        <v>#REF!</v>
      </c>
      <c r="WLT22" s="139" t="e">
        <f t="shared" si="248"/>
        <v>#REF!</v>
      </c>
      <c r="WLU22" s="139" t="e">
        <f t="shared" si="248"/>
        <v>#REF!</v>
      </c>
      <c r="WLV22" s="139" t="e">
        <f t="shared" si="248"/>
        <v>#REF!</v>
      </c>
      <c r="WLW22" s="139" t="e">
        <f t="shared" si="248"/>
        <v>#REF!</v>
      </c>
      <c r="WLX22" s="139" t="e">
        <f t="shared" si="248"/>
        <v>#REF!</v>
      </c>
      <c r="WLY22" s="139" t="e">
        <f t="shared" si="248"/>
        <v>#REF!</v>
      </c>
      <c r="WLZ22" s="139" t="e">
        <f t="shared" si="248"/>
        <v>#REF!</v>
      </c>
      <c r="WMA22" s="139" t="e">
        <f t="shared" si="248"/>
        <v>#REF!</v>
      </c>
      <c r="WMB22" s="139" t="e">
        <f t="shared" si="248"/>
        <v>#REF!</v>
      </c>
      <c r="WMC22" s="139" t="e">
        <f t="shared" si="248"/>
        <v>#REF!</v>
      </c>
      <c r="WMD22" s="139" t="e">
        <f t="shared" si="248"/>
        <v>#REF!</v>
      </c>
      <c r="WME22" s="139" t="e">
        <f t="shared" si="248"/>
        <v>#REF!</v>
      </c>
      <c r="WMF22" s="139" t="e">
        <f t="shared" si="248"/>
        <v>#REF!</v>
      </c>
      <c r="WMG22" s="139" t="e">
        <f t="shared" ref="WMG22:WOR22" si="249">WMM22</f>
        <v>#REF!</v>
      </c>
      <c r="WMH22" s="139" t="e">
        <f t="shared" si="249"/>
        <v>#REF!</v>
      </c>
      <c r="WMI22" s="139" t="e">
        <f t="shared" si="249"/>
        <v>#REF!</v>
      </c>
      <c r="WMJ22" s="139" t="e">
        <f t="shared" si="249"/>
        <v>#REF!</v>
      </c>
      <c r="WMK22" s="139" t="e">
        <f t="shared" si="249"/>
        <v>#REF!</v>
      </c>
      <c r="WML22" s="139" t="e">
        <f t="shared" si="249"/>
        <v>#REF!</v>
      </c>
      <c r="WMM22" s="139" t="e">
        <f t="shared" si="249"/>
        <v>#REF!</v>
      </c>
      <c r="WMN22" s="139" t="e">
        <f t="shared" si="249"/>
        <v>#REF!</v>
      </c>
      <c r="WMO22" s="139" t="e">
        <f t="shared" si="249"/>
        <v>#REF!</v>
      </c>
      <c r="WMP22" s="139" t="e">
        <f t="shared" si="249"/>
        <v>#REF!</v>
      </c>
      <c r="WMQ22" s="139" t="e">
        <f t="shared" si="249"/>
        <v>#REF!</v>
      </c>
      <c r="WMR22" s="139" t="e">
        <f t="shared" si="249"/>
        <v>#REF!</v>
      </c>
      <c r="WMS22" s="139" t="e">
        <f t="shared" si="249"/>
        <v>#REF!</v>
      </c>
      <c r="WMT22" s="139" t="e">
        <f t="shared" si="249"/>
        <v>#REF!</v>
      </c>
      <c r="WMU22" s="139" t="e">
        <f t="shared" si="249"/>
        <v>#REF!</v>
      </c>
      <c r="WMV22" s="139" t="e">
        <f t="shared" si="249"/>
        <v>#REF!</v>
      </c>
      <c r="WMW22" s="139" t="e">
        <f t="shared" si="249"/>
        <v>#REF!</v>
      </c>
      <c r="WMX22" s="139" t="e">
        <f t="shared" si="249"/>
        <v>#REF!</v>
      </c>
      <c r="WMY22" s="139" t="e">
        <f t="shared" si="249"/>
        <v>#REF!</v>
      </c>
      <c r="WMZ22" s="139" t="e">
        <f t="shared" si="249"/>
        <v>#REF!</v>
      </c>
      <c r="WNA22" s="139" t="e">
        <f t="shared" si="249"/>
        <v>#REF!</v>
      </c>
      <c r="WNB22" s="139" t="e">
        <f t="shared" si="249"/>
        <v>#REF!</v>
      </c>
      <c r="WNC22" s="139" t="e">
        <f t="shared" si="249"/>
        <v>#REF!</v>
      </c>
      <c r="WND22" s="139" t="e">
        <f t="shared" si="249"/>
        <v>#REF!</v>
      </c>
      <c r="WNE22" s="139" t="e">
        <f t="shared" si="249"/>
        <v>#REF!</v>
      </c>
      <c r="WNF22" s="139" t="e">
        <f t="shared" si="249"/>
        <v>#REF!</v>
      </c>
      <c r="WNG22" s="139" t="e">
        <f t="shared" si="249"/>
        <v>#REF!</v>
      </c>
      <c r="WNH22" s="139" t="e">
        <f t="shared" si="249"/>
        <v>#REF!</v>
      </c>
      <c r="WNI22" s="139" t="e">
        <f t="shared" si="249"/>
        <v>#REF!</v>
      </c>
      <c r="WNJ22" s="139" t="e">
        <f t="shared" si="249"/>
        <v>#REF!</v>
      </c>
      <c r="WNK22" s="139" t="e">
        <f t="shared" si="249"/>
        <v>#REF!</v>
      </c>
      <c r="WNL22" s="139" t="e">
        <f t="shared" si="249"/>
        <v>#REF!</v>
      </c>
      <c r="WNM22" s="139" t="e">
        <f t="shared" si="249"/>
        <v>#REF!</v>
      </c>
      <c r="WNN22" s="139" t="e">
        <f t="shared" si="249"/>
        <v>#REF!</v>
      </c>
      <c r="WNO22" s="139" t="e">
        <f t="shared" si="249"/>
        <v>#REF!</v>
      </c>
      <c r="WNP22" s="139" t="e">
        <f t="shared" si="249"/>
        <v>#REF!</v>
      </c>
      <c r="WNQ22" s="139" t="e">
        <f t="shared" si="249"/>
        <v>#REF!</v>
      </c>
      <c r="WNR22" s="139" t="e">
        <f t="shared" si="249"/>
        <v>#REF!</v>
      </c>
      <c r="WNS22" s="139" t="e">
        <f t="shared" si="249"/>
        <v>#REF!</v>
      </c>
      <c r="WNT22" s="139" t="e">
        <f t="shared" si="249"/>
        <v>#REF!</v>
      </c>
      <c r="WNU22" s="139" t="e">
        <f t="shared" si="249"/>
        <v>#REF!</v>
      </c>
      <c r="WNV22" s="139" t="e">
        <f t="shared" si="249"/>
        <v>#REF!</v>
      </c>
      <c r="WNW22" s="139" t="e">
        <f t="shared" si="249"/>
        <v>#REF!</v>
      </c>
      <c r="WNX22" s="139" t="e">
        <f t="shared" si="249"/>
        <v>#REF!</v>
      </c>
      <c r="WNY22" s="139" t="e">
        <f t="shared" si="249"/>
        <v>#REF!</v>
      </c>
      <c r="WNZ22" s="139" t="e">
        <f t="shared" si="249"/>
        <v>#REF!</v>
      </c>
      <c r="WOA22" s="139" t="e">
        <f t="shared" si="249"/>
        <v>#REF!</v>
      </c>
      <c r="WOB22" s="139" t="e">
        <f t="shared" si="249"/>
        <v>#REF!</v>
      </c>
      <c r="WOC22" s="139" t="e">
        <f t="shared" si="249"/>
        <v>#REF!</v>
      </c>
      <c r="WOD22" s="139" t="e">
        <f t="shared" si="249"/>
        <v>#REF!</v>
      </c>
      <c r="WOE22" s="139" t="e">
        <f t="shared" si="249"/>
        <v>#REF!</v>
      </c>
      <c r="WOF22" s="139" t="e">
        <f t="shared" si="249"/>
        <v>#REF!</v>
      </c>
      <c r="WOG22" s="139" t="e">
        <f t="shared" si="249"/>
        <v>#REF!</v>
      </c>
      <c r="WOH22" s="139" t="e">
        <f t="shared" si="249"/>
        <v>#REF!</v>
      </c>
      <c r="WOI22" s="139" t="e">
        <f t="shared" si="249"/>
        <v>#REF!</v>
      </c>
      <c r="WOJ22" s="139" t="e">
        <f t="shared" si="249"/>
        <v>#REF!</v>
      </c>
      <c r="WOK22" s="139" t="e">
        <f t="shared" si="249"/>
        <v>#REF!</v>
      </c>
      <c r="WOL22" s="139" t="e">
        <f t="shared" si="249"/>
        <v>#REF!</v>
      </c>
      <c r="WOM22" s="139" t="e">
        <f t="shared" si="249"/>
        <v>#REF!</v>
      </c>
      <c r="WON22" s="139" t="e">
        <f t="shared" si="249"/>
        <v>#REF!</v>
      </c>
      <c r="WOO22" s="139" t="e">
        <f t="shared" si="249"/>
        <v>#REF!</v>
      </c>
      <c r="WOP22" s="139" t="e">
        <f t="shared" si="249"/>
        <v>#REF!</v>
      </c>
      <c r="WOQ22" s="139" t="e">
        <f t="shared" si="249"/>
        <v>#REF!</v>
      </c>
      <c r="WOR22" s="139" t="e">
        <f t="shared" si="249"/>
        <v>#REF!</v>
      </c>
      <c r="WOS22" s="139" t="e">
        <f t="shared" ref="WOS22:WRD22" si="250">WOY22</f>
        <v>#REF!</v>
      </c>
      <c r="WOT22" s="139" t="e">
        <f t="shared" si="250"/>
        <v>#REF!</v>
      </c>
      <c r="WOU22" s="139" t="e">
        <f t="shared" si="250"/>
        <v>#REF!</v>
      </c>
      <c r="WOV22" s="139" t="e">
        <f t="shared" si="250"/>
        <v>#REF!</v>
      </c>
      <c r="WOW22" s="139" t="e">
        <f t="shared" si="250"/>
        <v>#REF!</v>
      </c>
      <c r="WOX22" s="139" t="e">
        <f t="shared" si="250"/>
        <v>#REF!</v>
      </c>
      <c r="WOY22" s="139" t="e">
        <f t="shared" si="250"/>
        <v>#REF!</v>
      </c>
      <c r="WOZ22" s="139" t="e">
        <f t="shared" si="250"/>
        <v>#REF!</v>
      </c>
      <c r="WPA22" s="139" t="e">
        <f t="shared" si="250"/>
        <v>#REF!</v>
      </c>
      <c r="WPB22" s="139" t="e">
        <f t="shared" si="250"/>
        <v>#REF!</v>
      </c>
      <c r="WPC22" s="139" t="e">
        <f t="shared" si="250"/>
        <v>#REF!</v>
      </c>
      <c r="WPD22" s="139" t="e">
        <f t="shared" si="250"/>
        <v>#REF!</v>
      </c>
      <c r="WPE22" s="139" t="e">
        <f t="shared" si="250"/>
        <v>#REF!</v>
      </c>
      <c r="WPF22" s="139" t="e">
        <f t="shared" si="250"/>
        <v>#REF!</v>
      </c>
      <c r="WPG22" s="139" t="e">
        <f t="shared" si="250"/>
        <v>#REF!</v>
      </c>
      <c r="WPH22" s="139" t="e">
        <f t="shared" si="250"/>
        <v>#REF!</v>
      </c>
      <c r="WPI22" s="139" t="e">
        <f t="shared" si="250"/>
        <v>#REF!</v>
      </c>
      <c r="WPJ22" s="139" t="e">
        <f t="shared" si="250"/>
        <v>#REF!</v>
      </c>
      <c r="WPK22" s="139" t="e">
        <f t="shared" si="250"/>
        <v>#REF!</v>
      </c>
      <c r="WPL22" s="139" t="e">
        <f t="shared" si="250"/>
        <v>#REF!</v>
      </c>
      <c r="WPM22" s="139" t="e">
        <f t="shared" si="250"/>
        <v>#REF!</v>
      </c>
      <c r="WPN22" s="139" t="e">
        <f t="shared" si="250"/>
        <v>#REF!</v>
      </c>
      <c r="WPO22" s="139" t="e">
        <f t="shared" si="250"/>
        <v>#REF!</v>
      </c>
      <c r="WPP22" s="139" t="e">
        <f t="shared" si="250"/>
        <v>#REF!</v>
      </c>
      <c r="WPQ22" s="139" t="e">
        <f t="shared" si="250"/>
        <v>#REF!</v>
      </c>
      <c r="WPR22" s="139" t="e">
        <f t="shared" si="250"/>
        <v>#REF!</v>
      </c>
      <c r="WPS22" s="139" t="e">
        <f t="shared" si="250"/>
        <v>#REF!</v>
      </c>
      <c r="WPT22" s="139" t="e">
        <f t="shared" si="250"/>
        <v>#REF!</v>
      </c>
      <c r="WPU22" s="139" t="e">
        <f t="shared" si="250"/>
        <v>#REF!</v>
      </c>
      <c r="WPV22" s="139" t="e">
        <f t="shared" si="250"/>
        <v>#REF!</v>
      </c>
      <c r="WPW22" s="139" t="e">
        <f t="shared" si="250"/>
        <v>#REF!</v>
      </c>
      <c r="WPX22" s="139" t="e">
        <f t="shared" si="250"/>
        <v>#REF!</v>
      </c>
      <c r="WPY22" s="139" t="e">
        <f t="shared" si="250"/>
        <v>#REF!</v>
      </c>
      <c r="WPZ22" s="139" t="e">
        <f t="shared" si="250"/>
        <v>#REF!</v>
      </c>
      <c r="WQA22" s="139" t="e">
        <f t="shared" si="250"/>
        <v>#REF!</v>
      </c>
      <c r="WQB22" s="139" t="e">
        <f t="shared" si="250"/>
        <v>#REF!</v>
      </c>
      <c r="WQC22" s="139" t="e">
        <f t="shared" si="250"/>
        <v>#REF!</v>
      </c>
      <c r="WQD22" s="139" t="e">
        <f t="shared" si="250"/>
        <v>#REF!</v>
      </c>
      <c r="WQE22" s="139" t="e">
        <f t="shared" si="250"/>
        <v>#REF!</v>
      </c>
      <c r="WQF22" s="139" t="e">
        <f t="shared" si="250"/>
        <v>#REF!</v>
      </c>
      <c r="WQG22" s="139" t="e">
        <f t="shared" si="250"/>
        <v>#REF!</v>
      </c>
      <c r="WQH22" s="139" t="e">
        <f t="shared" si="250"/>
        <v>#REF!</v>
      </c>
      <c r="WQI22" s="139" t="e">
        <f t="shared" si="250"/>
        <v>#REF!</v>
      </c>
      <c r="WQJ22" s="139" t="e">
        <f t="shared" si="250"/>
        <v>#REF!</v>
      </c>
      <c r="WQK22" s="139" t="e">
        <f t="shared" si="250"/>
        <v>#REF!</v>
      </c>
      <c r="WQL22" s="139" t="e">
        <f t="shared" si="250"/>
        <v>#REF!</v>
      </c>
      <c r="WQM22" s="139" t="e">
        <f t="shared" si="250"/>
        <v>#REF!</v>
      </c>
      <c r="WQN22" s="139" t="e">
        <f t="shared" si="250"/>
        <v>#REF!</v>
      </c>
      <c r="WQO22" s="139" t="e">
        <f t="shared" si="250"/>
        <v>#REF!</v>
      </c>
      <c r="WQP22" s="139" t="e">
        <f t="shared" si="250"/>
        <v>#REF!</v>
      </c>
      <c r="WQQ22" s="139" t="e">
        <f t="shared" si="250"/>
        <v>#REF!</v>
      </c>
      <c r="WQR22" s="139" t="e">
        <f t="shared" si="250"/>
        <v>#REF!</v>
      </c>
      <c r="WQS22" s="139" t="e">
        <f t="shared" si="250"/>
        <v>#REF!</v>
      </c>
      <c r="WQT22" s="139" t="e">
        <f t="shared" si="250"/>
        <v>#REF!</v>
      </c>
      <c r="WQU22" s="139" t="e">
        <f t="shared" si="250"/>
        <v>#REF!</v>
      </c>
      <c r="WQV22" s="139" t="e">
        <f t="shared" si="250"/>
        <v>#REF!</v>
      </c>
      <c r="WQW22" s="139" t="e">
        <f t="shared" si="250"/>
        <v>#REF!</v>
      </c>
      <c r="WQX22" s="139" t="e">
        <f t="shared" si="250"/>
        <v>#REF!</v>
      </c>
      <c r="WQY22" s="139" t="e">
        <f t="shared" si="250"/>
        <v>#REF!</v>
      </c>
      <c r="WQZ22" s="139" t="e">
        <f t="shared" si="250"/>
        <v>#REF!</v>
      </c>
      <c r="WRA22" s="139" t="e">
        <f t="shared" si="250"/>
        <v>#REF!</v>
      </c>
      <c r="WRB22" s="139" t="e">
        <f t="shared" si="250"/>
        <v>#REF!</v>
      </c>
      <c r="WRC22" s="139" t="e">
        <f t="shared" si="250"/>
        <v>#REF!</v>
      </c>
      <c r="WRD22" s="139" t="e">
        <f t="shared" si="250"/>
        <v>#REF!</v>
      </c>
      <c r="WRE22" s="139" t="e">
        <f t="shared" ref="WRE22:WTP22" si="251">WRK22</f>
        <v>#REF!</v>
      </c>
      <c r="WRF22" s="139" t="e">
        <f t="shared" si="251"/>
        <v>#REF!</v>
      </c>
      <c r="WRG22" s="139" t="e">
        <f t="shared" si="251"/>
        <v>#REF!</v>
      </c>
      <c r="WRH22" s="139" t="e">
        <f t="shared" si="251"/>
        <v>#REF!</v>
      </c>
      <c r="WRI22" s="139" t="e">
        <f t="shared" si="251"/>
        <v>#REF!</v>
      </c>
      <c r="WRJ22" s="139" t="e">
        <f t="shared" si="251"/>
        <v>#REF!</v>
      </c>
      <c r="WRK22" s="139" t="e">
        <f t="shared" si="251"/>
        <v>#REF!</v>
      </c>
      <c r="WRL22" s="139" t="e">
        <f t="shared" si="251"/>
        <v>#REF!</v>
      </c>
      <c r="WRM22" s="139" t="e">
        <f t="shared" si="251"/>
        <v>#REF!</v>
      </c>
      <c r="WRN22" s="139" t="e">
        <f t="shared" si="251"/>
        <v>#REF!</v>
      </c>
      <c r="WRO22" s="139" t="e">
        <f t="shared" si="251"/>
        <v>#REF!</v>
      </c>
      <c r="WRP22" s="139" t="e">
        <f t="shared" si="251"/>
        <v>#REF!</v>
      </c>
      <c r="WRQ22" s="139" t="e">
        <f t="shared" si="251"/>
        <v>#REF!</v>
      </c>
      <c r="WRR22" s="139" t="e">
        <f t="shared" si="251"/>
        <v>#REF!</v>
      </c>
      <c r="WRS22" s="139" t="e">
        <f t="shared" si="251"/>
        <v>#REF!</v>
      </c>
      <c r="WRT22" s="139" t="e">
        <f t="shared" si="251"/>
        <v>#REF!</v>
      </c>
      <c r="WRU22" s="139" t="e">
        <f t="shared" si="251"/>
        <v>#REF!</v>
      </c>
      <c r="WRV22" s="139" t="e">
        <f t="shared" si="251"/>
        <v>#REF!</v>
      </c>
      <c r="WRW22" s="139" t="e">
        <f t="shared" si="251"/>
        <v>#REF!</v>
      </c>
      <c r="WRX22" s="139" t="e">
        <f t="shared" si="251"/>
        <v>#REF!</v>
      </c>
      <c r="WRY22" s="139" t="e">
        <f t="shared" si="251"/>
        <v>#REF!</v>
      </c>
      <c r="WRZ22" s="139" t="e">
        <f t="shared" si="251"/>
        <v>#REF!</v>
      </c>
      <c r="WSA22" s="139" t="e">
        <f t="shared" si="251"/>
        <v>#REF!</v>
      </c>
      <c r="WSB22" s="139" t="e">
        <f t="shared" si="251"/>
        <v>#REF!</v>
      </c>
      <c r="WSC22" s="139" t="e">
        <f t="shared" si="251"/>
        <v>#REF!</v>
      </c>
      <c r="WSD22" s="139" t="e">
        <f t="shared" si="251"/>
        <v>#REF!</v>
      </c>
      <c r="WSE22" s="139" t="e">
        <f t="shared" si="251"/>
        <v>#REF!</v>
      </c>
      <c r="WSF22" s="139" t="e">
        <f t="shared" si="251"/>
        <v>#REF!</v>
      </c>
      <c r="WSG22" s="139" t="e">
        <f t="shared" si="251"/>
        <v>#REF!</v>
      </c>
      <c r="WSH22" s="139" t="e">
        <f t="shared" si="251"/>
        <v>#REF!</v>
      </c>
      <c r="WSI22" s="139" t="e">
        <f t="shared" si="251"/>
        <v>#REF!</v>
      </c>
      <c r="WSJ22" s="139" t="e">
        <f t="shared" si="251"/>
        <v>#REF!</v>
      </c>
      <c r="WSK22" s="139" t="e">
        <f t="shared" si="251"/>
        <v>#REF!</v>
      </c>
      <c r="WSL22" s="139" t="e">
        <f t="shared" si="251"/>
        <v>#REF!</v>
      </c>
      <c r="WSM22" s="139" t="e">
        <f t="shared" si="251"/>
        <v>#REF!</v>
      </c>
      <c r="WSN22" s="139" t="e">
        <f t="shared" si="251"/>
        <v>#REF!</v>
      </c>
      <c r="WSO22" s="139" t="e">
        <f t="shared" si="251"/>
        <v>#REF!</v>
      </c>
      <c r="WSP22" s="139" t="e">
        <f t="shared" si="251"/>
        <v>#REF!</v>
      </c>
      <c r="WSQ22" s="139" t="e">
        <f t="shared" si="251"/>
        <v>#REF!</v>
      </c>
      <c r="WSR22" s="139" t="e">
        <f t="shared" si="251"/>
        <v>#REF!</v>
      </c>
      <c r="WSS22" s="139" t="e">
        <f t="shared" si="251"/>
        <v>#REF!</v>
      </c>
      <c r="WST22" s="139" t="e">
        <f t="shared" si="251"/>
        <v>#REF!</v>
      </c>
      <c r="WSU22" s="139" t="e">
        <f t="shared" si="251"/>
        <v>#REF!</v>
      </c>
      <c r="WSV22" s="139" t="e">
        <f t="shared" si="251"/>
        <v>#REF!</v>
      </c>
      <c r="WSW22" s="139" t="e">
        <f t="shared" si="251"/>
        <v>#REF!</v>
      </c>
      <c r="WSX22" s="139" t="e">
        <f t="shared" si="251"/>
        <v>#REF!</v>
      </c>
      <c r="WSY22" s="139" t="e">
        <f t="shared" si="251"/>
        <v>#REF!</v>
      </c>
      <c r="WSZ22" s="139" t="e">
        <f t="shared" si="251"/>
        <v>#REF!</v>
      </c>
      <c r="WTA22" s="139" t="e">
        <f t="shared" si="251"/>
        <v>#REF!</v>
      </c>
      <c r="WTB22" s="139" t="e">
        <f t="shared" si="251"/>
        <v>#REF!</v>
      </c>
      <c r="WTC22" s="139" t="e">
        <f t="shared" si="251"/>
        <v>#REF!</v>
      </c>
      <c r="WTD22" s="139" t="e">
        <f t="shared" si="251"/>
        <v>#REF!</v>
      </c>
      <c r="WTE22" s="139" t="e">
        <f t="shared" si="251"/>
        <v>#REF!</v>
      </c>
      <c r="WTF22" s="139" t="e">
        <f t="shared" si="251"/>
        <v>#REF!</v>
      </c>
      <c r="WTG22" s="139" t="e">
        <f t="shared" si="251"/>
        <v>#REF!</v>
      </c>
      <c r="WTH22" s="139" t="e">
        <f t="shared" si="251"/>
        <v>#REF!</v>
      </c>
      <c r="WTI22" s="139" t="e">
        <f t="shared" si="251"/>
        <v>#REF!</v>
      </c>
      <c r="WTJ22" s="139" t="e">
        <f t="shared" si="251"/>
        <v>#REF!</v>
      </c>
      <c r="WTK22" s="139" t="e">
        <f t="shared" si="251"/>
        <v>#REF!</v>
      </c>
      <c r="WTL22" s="139" t="e">
        <f t="shared" si="251"/>
        <v>#REF!</v>
      </c>
      <c r="WTM22" s="139" t="e">
        <f t="shared" si="251"/>
        <v>#REF!</v>
      </c>
      <c r="WTN22" s="139" t="e">
        <f t="shared" si="251"/>
        <v>#REF!</v>
      </c>
      <c r="WTO22" s="139" t="e">
        <f t="shared" si="251"/>
        <v>#REF!</v>
      </c>
      <c r="WTP22" s="139" t="e">
        <f t="shared" si="251"/>
        <v>#REF!</v>
      </c>
      <c r="WTQ22" s="139" t="e">
        <f t="shared" ref="WTQ22:WWB22" si="252">WTW22</f>
        <v>#REF!</v>
      </c>
      <c r="WTR22" s="139" t="e">
        <f t="shared" si="252"/>
        <v>#REF!</v>
      </c>
      <c r="WTS22" s="139" t="e">
        <f t="shared" si="252"/>
        <v>#REF!</v>
      </c>
      <c r="WTT22" s="139" t="e">
        <f t="shared" si="252"/>
        <v>#REF!</v>
      </c>
      <c r="WTU22" s="139" t="e">
        <f t="shared" si="252"/>
        <v>#REF!</v>
      </c>
      <c r="WTV22" s="139" t="e">
        <f t="shared" si="252"/>
        <v>#REF!</v>
      </c>
      <c r="WTW22" s="139" t="e">
        <f t="shared" si="252"/>
        <v>#REF!</v>
      </c>
      <c r="WTX22" s="139" t="e">
        <f t="shared" si="252"/>
        <v>#REF!</v>
      </c>
      <c r="WTY22" s="139" t="e">
        <f t="shared" si="252"/>
        <v>#REF!</v>
      </c>
      <c r="WTZ22" s="139" t="e">
        <f t="shared" si="252"/>
        <v>#REF!</v>
      </c>
      <c r="WUA22" s="139" t="e">
        <f t="shared" si="252"/>
        <v>#REF!</v>
      </c>
      <c r="WUB22" s="139" t="e">
        <f t="shared" si="252"/>
        <v>#REF!</v>
      </c>
      <c r="WUC22" s="139" t="e">
        <f t="shared" si="252"/>
        <v>#REF!</v>
      </c>
      <c r="WUD22" s="139" t="e">
        <f t="shared" si="252"/>
        <v>#REF!</v>
      </c>
      <c r="WUE22" s="139" t="e">
        <f t="shared" si="252"/>
        <v>#REF!</v>
      </c>
      <c r="WUF22" s="139" t="e">
        <f t="shared" si="252"/>
        <v>#REF!</v>
      </c>
      <c r="WUG22" s="139" t="e">
        <f t="shared" si="252"/>
        <v>#REF!</v>
      </c>
      <c r="WUH22" s="139" t="e">
        <f t="shared" si="252"/>
        <v>#REF!</v>
      </c>
      <c r="WUI22" s="139" t="e">
        <f t="shared" si="252"/>
        <v>#REF!</v>
      </c>
      <c r="WUJ22" s="139" t="e">
        <f t="shared" si="252"/>
        <v>#REF!</v>
      </c>
      <c r="WUK22" s="139" t="e">
        <f t="shared" si="252"/>
        <v>#REF!</v>
      </c>
      <c r="WUL22" s="139" t="e">
        <f t="shared" si="252"/>
        <v>#REF!</v>
      </c>
      <c r="WUM22" s="139" t="e">
        <f t="shared" si="252"/>
        <v>#REF!</v>
      </c>
      <c r="WUN22" s="139" t="e">
        <f t="shared" si="252"/>
        <v>#REF!</v>
      </c>
      <c r="WUO22" s="139" t="e">
        <f t="shared" si="252"/>
        <v>#REF!</v>
      </c>
      <c r="WUP22" s="139" t="e">
        <f t="shared" si="252"/>
        <v>#REF!</v>
      </c>
      <c r="WUQ22" s="139" t="e">
        <f t="shared" si="252"/>
        <v>#REF!</v>
      </c>
      <c r="WUR22" s="139" t="e">
        <f t="shared" si="252"/>
        <v>#REF!</v>
      </c>
      <c r="WUS22" s="139" t="e">
        <f t="shared" si="252"/>
        <v>#REF!</v>
      </c>
      <c r="WUT22" s="139" t="e">
        <f t="shared" si="252"/>
        <v>#REF!</v>
      </c>
      <c r="WUU22" s="139" t="e">
        <f t="shared" si="252"/>
        <v>#REF!</v>
      </c>
      <c r="WUV22" s="139" t="e">
        <f t="shared" si="252"/>
        <v>#REF!</v>
      </c>
      <c r="WUW22" s="139" t="e">
        <f t="shared" si="252"/>
        <v>#REF!</v>
      </c>
      <c r="WUX22" s="139" t="e">
        <f t="shared" si="252"/>
        <v>#REF!</v>
      </c>
      <c r="WUY22" s="139" t="e">
        <f t="shared" si="252"/>
        <v>#REF!</v>
      </c>
      <c r="WUZ22" s="139" t="e">
        <f t="shared" si="252"/>
        <v>#REF!</v>
      </c>
      <c r="WVA22" s="139" t="e">
        <f t="shared" si="252"/>
        <v>#REF!</v>
      </c>
      <c r="WVB22" s="139" t="e">
        <f t="shared" si="252"/>
        <v>#REF!</v>
      </c>
      <c r="WVC22" s="139" t="e">
        <f t="shared" si="252"/>
        <v>#REF!</v>
      </c>
      <c r="WVD22" s="139" t="e">
        <f t="shared" si="252"/>
        <v>#REF!</v>
      </c>
      <c r="WVE22" s="139" t="e">
        <f t="shared" si="252"/>
        <v>#REF!</v>
      </c>
      <c r="WVF22" s="139" t="e">
        <f t="shared" si="252"/>
        <v>#REF!</v>
      </c>
      <c r="WVG22" s="139" t="e">
        <f t="shared" si="252"/>
        <v>#REF!</v>
      </c>
      <c r="WVH22" s="139" t="e">
        <f t="shared" si="252"/>
        <v>#REF!</v>
      </c>
      <c r="WVI22" s="139" t="e">
        <f t="shared" si="252"/>
        <v>#REF!</v>
      </c>
      <c r="WVJ22" s="139" t="e">
        <f t="shared" si="252"/>
        <v>#REF!</v>
      </c>
      <c r="WVK22" s="139" t="e">
        <f t="shared" si="252"/>
        <v>#REF!</v>
      </c>
      <c r="WVL22" s="139" t="e">
        <f t="shared" si="252"/>
        <v>#REF!</v>
      </c>
      <c r="WVM22" s="139" t="e">
        <f t="shared" si="252"/>
        <v>#REF!</v>
      </c>
      <c r="WVN22" s="139" t="e">
        <f t="shared" si="252"/>
        <v>#REF!</v>
      </c>
      <c r="WVO22" s="139" t="e">
        <f t="shared" si="252"/>
        <v>#REF!</v>
      </c>
      <c r="WVP22" s="139" t="e">
        <f t="shared" si="252"/>
        <v>#REF!</v>
      </c>
      <c r="WVQ22" s="139" t="e">
        <f t="shared" si="252"/>
        <v>#REF!</v>
      </c>
      <c r="WVR22" s="139" t="e">
        <f t="shared" si="252"/>
        <v>#REF!</v>
      </c>
      <c r="WVS22" s="139" t="e">
        <f t="shared" si="252"/>
        <v>#REF!</v>
      </c>
      <c r="WVT22" s="139" t="e">
        <f t="shared" si="252"/>
        <v>#REF!</v>
      </c>
      <c r="WVU22" s="139" t="e">
        <f t="shared" si="252"/>
        <v>#REF!</v>
      </c>
      <c r="WVV22" s="139" t="e">
        <f t="shared" si="252"/>
        <v>#REF!</v>
      </c>
      <c r="WVW22" s="139" t="e">
        <f t="shared" si="252"/>
        <v>#REF!</v>
      </c>
      <c r="WVX22" s="139" t="e">
        <f t="shared" si="252"/>
        <v>#REF!</v>
      </c>
      <c r="WVY22" s="139" t="e">
        <f t="shared" si="252"/>
        <v>#REF!</v>
      </c>
      <c r="WVZ22" s="139" t="e">
        <f t="shared" si="252"/>
        <v>#REF!</v>
      </c>
      <c r="WWA22" s="139" t="e">
        <f t="shared" si="252"/>
        <v>#REF!</v>
      </c>
      <c r="WWB22" s="139" t="e">
        <f t="shared" si="252"/>
        <v>#REF!</v>
      </c>
      <c r="WWC22" s="139" t="e">
        <f t="shared" ref="WWC22:WYN22" si="253">WWI22</f>
        <v>#REF!</v>
      </c>
      <c r="WWD22" s="139" t="e">
        <f t="shared" si="253"/>
        <v>#REF!</v>
      </c>
      <c r="WWE22" s="139" t="e">
        <f t="shared" si="253"/>
        <v>#REF!</v>
      </c>
      <c r="WWF22" s="139" t="e">
        <f t="shared" si="253"/>
        <v>#REF!</v>
      </c>
      <c r="WWG22" s="139" t="e">
        <f t="shared" si="253"/>
        <v>#REF!</v>
      </c>
      <c r="WWH22" s="139" t="e">
        <f t="shared" si="253"/>
        <v>#REF!</v>
      </c>
      <c r="WWI22" s="139" t="e">
        <f t="shared" si="253"/>
        <v>#REF!</v>
      </c>
      <c r="WWJ22" s="139" t="e">
        <f t="shared" si="253"/>
        <v>#REF!</v>
      </c>
      <c r="WWK22" s="139" t="e">
        <f t="shared" si="253"/>
        <v>#REF!</v>
      </c>
      <c r="WWL22" s="139" t="e">
        <f t="shared" si="253"/>
        <v>#REF!</v>
      </c>
      <c r="WWM22" s="139" t="e">
        <f t="shared" si="253"/>
        <v>#REF!</v>
      </c>
      <c r="WWN22" s="139" t="e">
        <f t="shared" si="253"/>
        <v>#REF!</v>
      </c>
      <c r="WWO22" s="139" t="e">
        <f t="shared" si="253"/>
        <v>#REF!</v>
      </c>
      <c r="WWP22" s="139" t="e">
        <f t="shared" si="253"/>
        <v>#REF!</v>
      </c>
      <c r="WWQ22" s="139" t="e">
        <f t="shared" si="253"/>
        <v>#REF!</v>
      </c>
      <c r="WWR22" s="139" t="e">
        <f t="shared" si="253"/>
        <v>#REF!</v>
      </c>
      <c r="WWS22" s="139" t="e">
        <f t="shared" si="253"/>
        <v>#REF!</v>
      </c>
      <c r="WWT22" s="139" t="e">
        <f t="shared" si="253"/>
        <v>#REF!</v>
      </c>
      <c r="WWU22" s="139" t="e">
        <f t="shared" si="253"/>
        <v>#REF!</v>
      </c>
      <c r="WWV22" s="139" t="e">
        <f t="shared" si="253"/>
        <v>#REF!</v>
      </c>
      <c r="WWW22" s="139" t="e">
        <f t="shared" si="253"/>
        <v>#REF!</v>
      </c>
      <c r="WWX22" s="139" t="e">
        <f t="shared" si="253"/>
        <v>#REF!</v>
      </c>
      <c r="WWY22" s="139" t="e">
        <f t="shared" si="253"/>
        <v>#REF!</v>
      </c>
      <c r="WWZ22" s="139" t="e">
        <f t="shared" si="253"/>
        <v>#REF!</v>
      </c>
      <c r="WXA22" s="139" t="e">
        <f t="shared" si="253"/>
        <v>#REF!</v>
      </c>
      <c r="WXB22" s="139" t="e">
        <f t="shared" si="253"/>
        <v>#REF!</v>
      </c>
      <c r="WXC22" s="139" t="e">
        <f t="shared" si="253"/>
        <v>#REF!</v>
      </c>
      <c r="WXD22" s="139" t="e">
        <f t="shared" si="253"/>
        <v>#REF!</v>
      </c>
      <c r="WXE22" s="139" t="e">
        <f t="shared" si="253"/>
        <v>#REF!</v>
      </c>
      <c r="WXF22" s="139" t="e">
        <f t="shared" si="253"/>
        <v>#REF!</v>
      </c>
      <c r="WXG22" s="139" t="e">
        <f t="shared" si="253"/>
        <v>#REF!</v>
      </c>
      <c r="WXH22" s="139" t="e">
        <f t="shared" si="253"/>
        <v>#REF!</v>
      </c>
      <c r="WXI22" s="139" t="e">
        <f t="shared" si="253"/>
        <v>#REF!</v>
      </c>
      <c r="WXJ22" s="139" t="e">
        <f t="shared" si="253"/>
        <v>#REF!</v>
      </c>
      <c r="WXK22" s="139" t="e">
        <f t="shared" si="253"/>
        <v>#REF!</v>
      </c>
      <c r="WXL22" s="139" t="e">
        <f t="shared" si="253"/>
        <v>#REF!</v>
      </c>
      <c r="WXM22" s="139" t="e">
        <f t="shared" si="253"/>
        <v>#REF!</v>
      </c>
      <c r="WXN22" s="139" t="e">
        <f t="shared" si="253"/>
        <v>#REF!</v>
      </c>
      <c r="WXO22" s="139" t="e">
        <f t="shared" si="253"/>
        <v>#REF!</v>
      </c>
      <c r="WXP22" s="139" t="e">
        <f t="shared" si="253"/>
        <v>#REF!</v>
      </c>
      <c r="WXQ22" s="139" t="e">
        <f t="shared" si="253"/>
        <v>#REF!</v>
      </c>
      <c r="WXR22" s="139" t="e">
        <f t="shared" si="253"/>
        <v>#REF!</v>
      </c>
      <c r="WXS22" s="139" t="e">
        <f t="shared" si="253"/>
        <v>#REF!</v>
      </c>
      <c r="WXT22" s="139" t="e">
        <f t="shared" si="253"/>
        <v>#REF!</v>
      </c>
      <c r="WXU22" s="139" t="e">
        <f t="shared" si="253"/>
        <v>#REF!</v>
      </c>
      <c r="WXV22" s="139" t="e">
        <f t="shared" si="253"/>
        <v>#REF!</v>
      </c>
      <c r="WXW22" s="139" t="e">
        <f t="shared" si="253"/>
        <v>#REF!</v>
      </c>
      <c r="WXX22" s="139" t="e">
        <f t="shared" si="253"/>
        <v>#REF!</v>
      </c>
      <c r="WXY22" s="139" t="e">
        <f t="shared" si="253"/>
        <v>#REF!</v>
      </c>
      <c r="WXZ22" s="139" t="e">
        <f t="shared" si="253"/>
        <v>#REF!</v>
      </c>
      <c r="WYA22" s="139" t="e">
        <f t="shared" si="253"/>
        <v>#REF!</v>
      </c>
      <c r="WYB22" s="139" t="e">
        <f t="shared" si="253"/>
        <v>#REF!</v>
      </c>
      <c r="WYC22" s="139" t="e">
        <f t="shared" si="253"/>
        <v>#REF!</v>
      </c>
      <c r="WYD22" s="139" t="e">
        <f t="shared" si="253"/>
        <v>#REF!</v>
      </c>
      <c r="WYE22" s="139" t="e">
        <f t="shared" si="253"/>
        <v>#REF!</v>
      </c>
      <c r="WYF22" s="139" t="e">
        <f t="shared" si="253"/>
        <v>#REF!</v>
      </c>
      <c r="WYG22" s="139" t="e">
        <f t="shared" si="253"/>
        <v>#REF!</v>
      </c>
      <c r="WYH22" s="139" t="e">
        <f t="shared" si="253"/>
        <v>#REF!</v>
      </c>
      <c r="WYI22" s="139" t="e">
        <f t="shared" si="253"/>
        <v>#REF!</v>
      </c>
      <c r="WYJ22" s="139" t="e">
        <f t="shared" si="253"/>
        <v>#REF!</v>
      </c>
      <c r="WYK22" s="139" t="e">
        <f t="shared" si="253"/>
        <v>#REF!</v>
      </c>
      <c r="WYL22" s="139" t="e">
        <f t="shared" si="253"/>
        <v>#REF!</v>
      </c>
      <c r="WYM22" s="139" t="e">
        <f t="shared" si="253"/>
        <v>#REF!</v>
      </c>
      <c r="WYN22" s="139" t="e">
        <f t="shared" si="253"/>
        <v>#REF!</v>
      </c>
      <c r="WYO22" s="139" t="e">
        <f t="shared" ref="WYO22:XAZ22" si="254">WYU22</f>
        <v>#REF!</v>
      </c>
      <c r="WYP22" s="139" t="e">
        <f t="shared" si="254"/>
        <v>#REF!</v>
      </c>
      <c r="WYQ22" s="139" t="e">
        <f t="shared" si="254"/>
        <v>#REF!</v>
      </c>
      <c r="WYR22" s="139" t="e">
        <f t="shared" si="254"/>
        <v>#REF!</v>
      </c>
      <c r="WYS22" s="139" t="e">
        <f t="shared" si="254"/>
        <v>#REF!</v>
      </c>
      <c r="WYT22" s="139" t="e">
        <f t="shared" si="254"/>
        <v>#REF!</v>
      </c>
      <c r="WYU22" s="139" t="e">
        <f t="shared" si="254"/>
        <v>#REF!</v>
      </c>
      <c r="WYV22" s="139" t="e">
        <f t="shared" si="254"/>
        <v>#REF!</v>
      </c>
      <c r="WYW22" s="139" t="e">
        <f t="shared" si="254"/>
        <v>#REF!</v>
      </c>
      <c r="WYX22" s="139" t="e">
        <f t="shared" si="254"/>
        <v>#REF!</v>
      </c>
      <c r="WYY22" s="139" t="e">
        <f t="shared" si="254"/>
        <v>#REF!</v>
      </c>
      <c r="WYZ22" s="139" t="e">
        <f t="shared" si="254"/>
        <v>#REF!</v>
      </c>
      <c r="WZA22" s="139" t="e">
        <f t="shared" si="254"/>
        <v>#REF!</v>
      </c>
      <c r="WZB22" s="139" t="e">
        <f t="shared" si="254"/>
        <v>#REF!</v>
      </c>
      <c r="WZC22" s="139" t="e">
        <f t="shared" si="254"/>
        <v>#REF!</v>
      </c>
      <c r="WZD22" s="139" t="e">
        <f t="shared" si="254"/>
        <v>#REF!</v>
      </c>
      <c r="WZE22" s="139" t="e">
        <f t="shared" si="254"/>
        <v>#REF!</v>
      </c>
      <c r="WZF22" s="139" t="e">
        <f t="shared" si="254"/>
        <v>#REF!</v>
      </c>
      <c r="WZG22" s="139" t="e">
        <f t="shared" si="254"/>
        <v>#REF!</v>
      </c>
      <c r="WZH22" s="139" t="e">
        <f t="shared" si="254"/>
        <v>#REF!</v>
      </c>
      <c r="WZI22" s="139" t="e">
        <f t="shared" si="254"/>
        <v>#REF!</v>
      </c>
      <c r="WZJ22" s="139" t="e">
        <f t="shared" si="254"/>
        <v>#REF!</v>
      </c>
      <c r="WZK22" s="139" t="e">
        <f t="shared" si="254"/>
        <v>#REF!</v>
      </c>
      <c r="WZL22" s="139" t="e">
        <f t="shared" si="254"/>
        <v>#REF!</v>
      </c>
      <c r="WZM22" s="139" t="e">
        <f t="shared" si="254"/>
        <v>#REF!</v>
      </c>
      <c r="WZN22" s="139" t="e">
        <f t="shared" si="254"/>
        <v>#REF!</v>
      </c>
      <c r="WZO22" s="139" t="e">
        <f t="shared" si="254"/>
        <v>#REF!</v>
      </c>
      <c r="WZP22" s="139" t="e">
        <f t="shared" si="254"/>
        <v>#REF!</v>
      </c>
      <c r="WZQ22" s="139" t="e">
        <f t="shared" si="254"/>
        <v>#REF!</v>
      </c>
      <c r="WZR22" s="139" t="e">
        <f t="shared" si="254"/>
        <v>#REF!</v>
      </c>
      <c r="WZS22" s="139" t="e">
        <f t="shared" si="254"/>
        <v>#REF!</v>
      </c>
      <c r="WZT22" s="139" t="e">
        <f t="shared" si="254"/>
        <v>#REF!</v>
      </c>
      <c r="WZU22" s="139" t="e">
        <f t="shared" si="254"/>
        <v>#REF!</v>
      </c>
      <c r="WZV22" s="139" t="e">
        <f t="shared" si="254"/>
        <v>#REF!</v>
      </c>
      <c r="WZW22" s="139" t="e">
        <f t="shared" si="254"/>
        <v>#REF!</v>
      </c>
      <c r="WZX22" s="139" t="e">
        <f t="shared" si="254"/>
        <v>#REF!</v>
      </c>
      <c r="WZY22" s="139" t="e">
        <f t="shared" si="254"/>
        <v>#REF!</v>
      </c>
      <c r="WZZ22" s="139" t="e">
        <f t="shared" si="254"/>
        <v>#REF!</v>
      </c>
      <c r="XAA22" s="139" t="e">
        <f t="shared" si="254"/>
        <v>#REF!</v>
      </c>
      <c r="XAB22" s="139" t="e">
        <f t="shared" si="254"/>
        <v>#REF!</v>
      </c>
      <c r="XAC22" s="139" t="e">
        <f t="shared" si="254"/>
        <v>#REF!</v>
      </c>
      <c r="XAD22" s="139" t="e">
        <f t="shared" si="254"/>
        <v>#REF!</v>
      </c>
      <c r="XAE22" s="139" t="e">
        <f t="shared" si="254"/>
        <v>#REF!</v>
      </c>
      <c r="XAF22" s="139" t="e">
        <f t="shared" si="254"/>
        <v>#REF!</v>
      </c>
      <c r="XAG22" s="139" t="e">
        <f t="shared" si="254"/>
        <v>#REF!</v>
      </c>
      <c r="XAH22" s="139" t="e">
        <f t="shared" si="254"/>
        <v>#REF!</v>
      </c>
      <c r="XAI22" s="139" t="e">
        <f t="shared" si="254"/>
        <v>#REF!</v>
      </c>
      <c r="XAJ22" s="139" t="e">
        <f t="shared" si="254"/>
        <v>#REF!</v>
      </c>
      <c r="XAK22" s="139" t="e">
        <f t="shared" si="254"/>
        <v>#REF!</v>
      </c>
      <c r="XAL22" s="139" t="e">
        <f t="shared" si="254"/>
        <v>#REF!</v>
      </c>
      <c r="XAM22" s="139" t="e">
        <f t="shared" si="254"/>
        <v>#REF!</v>
      </c>
      <c r="XAN22" s="139" t="e">
        <f t="shared" si="254"/>
        <v>#REF!</v>
      </c>
      <c r="XAO22" s="139" t="e">
        <f t="shared" si="254"/>
        <v>#REF!</v>
      </c>
      <c r="XAP22" s="139" t="e">
        <f t="shared" si="254"/>
        <v>#REF!</v>
      </c>
      <c r="XAQ22" s="139" t="e">
        <f t="shared" si="254"/>
        <v>#REF!</v>
      </c>
      <c r="XAR22" s="139" t="e">
        <f t="shared" si="254"/>
        <v>#REF!</v>
      </c>
      <c r="XAS22" s="139" t="e">
        <f t="shared" si="254"/>
        <v>#REF!</v>
      </c>
      <c r="XAT22" s="139" t="e">
        <f t="shared" si="254"/>
        <v>#REF!</v>
      </c>
      <c r="XAU22" s="139" t="e">
        <f t="shared" si="254"/>
        <v>#REF!</v>
      </c>
      <c r="XAV22" s="139" t="e">
        <f t="shared" si="254"/>
        <v>#REF!</v>
      </c>
      <c r="XAW22" s="139" t="e">
        <f t="shared" si="254"/>
        <v>#REF!</v>
      </c>
      <c r="XAX22" s="139" t="e">
        <f t="shared" si="254"/>
        <v>#REF!</v>
      </c>
      <c r="XAY22" s="139" t="e">
        <f t="shared" si="254"/>
        <v>#REF!</v>
      </c>
      <c r="XAZ22" s="139" t="e">
        <f t="shared" si="254"/>
        <v>#REF!</v>
      </c>
      <c r="XBA22" s="139" t="e">
        <f t="shared" ref="XBA22:XDL22" si="255">XBG22</f>
        <v>#REF!</v>
      </c>
      <c r="XBB22" s="139" t="e">
        <f t="shared" si="255"/>
        <v>#REF!</v>
      </c>
      <c r="XBC22" s="139" t="e">
        <f t="shared" si="255"/>
        <v>#REF!</v>
      </c>
      <c r="XBD22" s="139" t="e">
        <f t="shared" si="255"/>
        <v>#REF!</v>
      </c>
      <c r="XBE22" s="139" t="e">
        <f t="shared" si="255"/>
        <v>#REF!</v>
      </c>
      <c r="XBF22" s="139" t="e">
        <f t="shared" si="255"/>
        <v>#REF!</v>
      </c>
      <c r="XBG22" s="139" t="e">
        <f t="shared" si="255"/>
        <v>#REF!</v>
      </c>
      <c r="XBH22" s="139" t="e">
        <f t="shared" si="255"/>
        <v>#REF!</v>
      </c>
      <c r="XBI22" s="139" t="e">
        <f t="shared" si="255"/>
        <v>#REF!</v>
      </c>
      <c r="XBJ22" s="139" t="e">
        <f t="shared" si="255"/>
        <v>#REF!</v>
      </c>
      <c r="XBK22" s="139" t="e">
        <f t="shared" si="255"/>
        <v>#REF!</v>
      </c>
      <c r="XBL22" s="139" t="e">
        <f t="shared" si="255"/>
        <v>#REF!</v>
      </c>
      <c r="XBM22" s="139" t="e">
        <f t="shared" si="255"/>
        <v>#REF!</v>
      </c>
      <c r="XBN22" s="139" t="e">
        <f t="shared" si="255"/>
        <v>#REF!</v>
      </c>
      <c r="XBO22" s="139" t="e">
        <f t="shared" si="255"/>
        <v>#REF!</v>
      </c>
      <c r="XBP22" s="139" t="e">
        <f t="shared" si="255"/>
        <v>#REF!</v>
      </c>
      <c r="XBQ22" s="139" t="e">
        <f t="shared" si="255"/>
        <v>#REF!</v>
      </c>
      <c r="XBR22" s="139" t="e">
        <f t="shared" si="255"/>
        <v>#REF!</v>
      </c>
      <c r="XBS22" s="139" t="e">
        <f t="shared" si="255"/>
        <v>#REF!</v>
      </c>
      <c r="XBT22" s="139" t="e">
        <f t="shared" si="255"/>
        <v>#REF!</v>
      </c>
      <c r="XBU22" s="139" t="e">
        <f t="shared" si="255"/>
        <v>#REF!</v>
      </c>
      <c r="XBV22" s="139" t="e">
        <f t="shared" si="255"/>
        <v>#REF!</v>
      </c>
      <c r="XBW22" s="139" t="e">
        <f t="shared" si="255"/>
        <v>#REF!</v>
      </c>
      <c r="XBX22" s="139" t="e">
        <f t="shared" si="255"/>
        <v>#REF!</v>
      </c>
      <c r="XBY22" s="139" t="e">
        <f t="shared" si="255"/>
        <v>#REF!</v>
      </c>
      <c r="XBZ22" s="139" t="e">
        <f t="shared" si="255"/>
        <v>#REF!</v>
      </c>
      <c r="XCA22" s="139" t="e">
        <f t="shared" si="255"/>
        <v>#REF!</v>
      </c>
      <c r="XCB22" s="139" t="e">
        <f t="shared" si="255"/>
        <v>#REF!</v>
      </c>
      <c r="XCC22" s="139" t="e">
        <f t="shared" si="255"/>
        <v>#REF!</v>
      </c>
      <c r="XCD22" s="139" t="e">
        <f t="shared" si="255"/>
        <v>#REF!</v>
      </c>
      <c r="XCE22" s="139" t="e">
        <f t="shared" si="255"/>
        <v>#REF!</v>
      </c>
      <c r="XCF22" s="139" t="e">
        <f t="shared" si="255"/>
        <v>#REF!</v>
      </c>
      <c r="XCG22" s="139" t="e">
        <f t="shared" si="255"/>
        <v>#REF!</v>
      </c>
      <c r="XCH22" s="139" t="e">
        <f t="shared" si="255"/>
        <v>#REF!</v>
      </c>
      <c r="XCI22" s="139" t="e">
        <f t="shared" si="255"/>
        <v>#REF!</v>
      </c>
      <c r="XCJ22" s="139" t="e">
        <f t="shared" si="255"/>
        <v>#REF!</v>
      </c>
      <c r="XCK22" s="139" t="e">
        <f t="shared" si="255"/>
        <v>#REF!</v>
      </c>
      <c r="XCL22" s="139" t="e">
        <f t="shared" si="255"/>
        <v>#REF!</v>
      </c>
      <c r="XCM22" s="139" t="e">
        <f t="shared" si="255"/>
        <v>#REF!</v>
      </c>
      <c r="XCN22" s="139" t="e">
        <f t="shared" si="255"/>
        <v>#REF!</v>
      </c>
      <c r="XCO22" s="139" t="e">
        <f t="shared" si="255"/>
        <v>#REF!</v>
      </c>
      <c r="XCP22" s="139" t="e">
        <f t="shared" si="255"/>
        <v>#REF!</v>
      </c>
      <c r="XCQ22" s="139" t="e">
        <f t="shared" si="255"/>
        <v>#REF!</v>
      </c>
      <c r="XCR22" s="139" t="e">
        <f t="shared" si="255"/>
        <v>#REF!</v>
      </c>
      <c r="XCS22" s="139" t="e">
        <f t="shared" si="255"/>
        <v>#REF!</v>
      </c>
      <c r="XCT22" s="139" t="e">
        <f t="shared" si="255"/>
        <v>#REF!</v>
      </c>
      <c r="XCU22" s="139" t="e">
        <f t="shared" si="255"/>
        <v>#REF!</v>
      </c>
      <c r="XCV22" s="139" t="e">
        <f t="shared" si="255"/>
        <v>#REF!</v>
      </c>
      <c r="XCW22" s="139" t="e">
        <f t="shared" si="255"/>
        <v>#REF!</v>
      </c>
      <c r="XCX22" s="139" t="e">
        <f t="shared" si="255"/>
        <v>#REF!</v>
      </c>
      <c r="XCY22" s="139" t="e">
        <f t="shared" si="255"/>
        <v>#REF!</v>
      </c>
      <c r="XCZ22" s="139" t="e">
        <f t="shared" si="255"/>
        <v>#REF!</v>
      </c>
      <c r="XDA22" s="139" t="e">
        <f t="shared" si="255"/>
        <v>#REF!</v>
      </c>
      <c r="XDB22" s="139" t="e">
        <f t="shared" si="255"/>
        <v>#REF!</v>
      </c>
      <c r="XDC22" s="139" t="e">
        <f t="shared" si="255"/>
        <v>#REF!</v>
      </c>
      <c r="XDD22" s="139" t="e">
        <f t="shared" si="255"/>
        <v>#REF!</v>
      </c>
      <c r="XDE22" s="139" t="e">
        <f t="shared" si="255"/>
        <v>#REF!</v>
      </c>
      <c r="XDF22" s="139" t="e">
        <f t="shared" si="255"/>
        <v>#REF!</v>
      </c>
      <c r="XDG22" s="139" t="e">
        <f t="shared" si="255"/>
        <v>#REF!</v>
      </c>
      <c r="XDH22" s="139" t="e">
        <f t="shared" si="255"/>
        <v>#REF!</v>
      </c>
      <c r="XDI22" s="139" t="e">
        <f t="shared" si="255"/>
        <v>#REF!</v>
      </c>
      <c r="XDJ22" s="139" t="e">
        <f t="shared" si="255"/>
        <v>#REF!</v>
      </c>
      <c r="XDK22" s="139" t="e">
        <f t="shared" si="255"/>
        <v>#REF!</v>
      </c>
      <c r="XDL22" s="139" t="e">
        <f t="shared" si="255"/>
        <v>#REF!</v>
      </c>
      <c r="XDM22" s="139" t="e">
        <f t="shared" ref="XDM22:XEX22" si="256">XDS22</f>
        <v>#REF!</v>
      </c>
      <c r="XDN22" s="139" t="e">
        <f t="shared" si="256"/>
        <v>#REF!</v>
      </c>
      <c r="XDO22" s="139" t="e">
        <f t="shared" si="256"/>
        <v>#REF!</v>
      </c>
      <c r="XDP22" s="139" t="e">
        <f t="shared" si="256"/>
        <v>#REF!</v>
      </c>
      <c r="XDQ22" s="139" t="e">
        <f t="shared" si="256"/>
        <v>#REF!</v>
      </c>
      <c r="XDR22" s="139" t="e">
        <f t="shared" si="256"/>
        <v>#REF!</v>
      </c>
      <c r="XDS22" s="139" t="e">
        <f t="shared" si="256"/>
        <v>#REF!</v>
      </c>
      <c r="XDT22" s="139" t="e">
        <f t="shared" si="256"/>
        <v>#REF!</v>
      </c>
      <c r="XDU22" s="139" t="e">
        <f t="shared" si="256"/>
        <v>#REF!</v>
      </c>
      <c r="XDV22" s="139" t="e">
        <f t="shared" si="256"/>
        <v>#REF!</v>
      </c>
      <c r="XDW22" s="139" t="e">
        <f t="shared" si="256"/>
        <v>#REF!</v>
      </c>
      <c r="XDX22" s="139" t="e">
        <f t="shared" si="256"/>
        <v>#REF!</v>
      </c>
      <c r="XDY22" s="139" t="e">
        <f t="shared" si="256"/>
        <v>#REF!</v>
      </c>
      <c r="XDZ22" s="139" t="e">
        <f t="shared" si="256"/>
        <v>#REF!</v>
      </c>
      <c r="XEA22" s="139" t="e">
        <f t="shared" si="256"/>
        <v>#REF!</v>
      </c>
      <c r="XEB22" s="139" t="e">
        <f t="shared" si="256"/>
        <v>#REF!</v>
      </c>
      <c r="XEC22" s="139" t="e">
        <f t="shared" si="256"/>
        <v>#REF!</v>
      </c>
      <c r="XED22" s="139" t="e">
        <f t="shared" si="256"/>
        <v>#REF!</v>
      </c>
      <c r="XEE22" s="139" t="e">
        <f t="shared" si="256"/>
        <v>#REF!</v>
      </c>
      <c r="XEF22" s="139" t="e">
        <f t="shared" si="256"/>
        <v>#REF!</v>
      </c>
      <c r="XEG22" s="139" t="e">
        <f t="shared" si="256"/>
        <v>#REF!</v>
      </c>
      <c r="XEH22" s="139" t="e">
        <f t="shared" si="256"/>
        <v>#REF!</v>
      </c>
      <c r="XEI22" s="139" t="e">
        <f t="shared" si="256"/>
        <v>#REF!</v>
      </c>
      <c r="XEJ22" s="139" t="e">
        <f t="shared" si="256"/>
        <v>#REF!</v>
      </c>
      <c r="XEK22" s="139" t="e">
        <f t="shared" si="256"/>
        <v>#REF!</v>
      </c>
      <c r="XEL22" s="139" t="e">
        <f t="shared" si="256"/>
        <v>#REF!</v>
      </c>
      <c r="XEM22" s="139" t="e">
        <f t="shared" si="256"/>
        <v>#REF!</v>
      </c>
      <c r="XEN22" s="139" t="e">
        <f t="shared" si="256"/>
        <v>#REF!</v>
      </c>
      <c r="XEO22" s="139" t="e">
        <f t="shared" si="256"/>
        <v>#REF!</v>
      </c>
      <c r="XEP22" s="139" t="e">
        <f t="shared" si="256"/>
        <v>#REF!</v>
      </c>
      <c r="XEQ22" s="139" t="e">
        <f t="shared" si="256"/>
        <v>#REF!</v>
      </c>
      <c r="XER22" s="139" t="e">
        <f t="shared" si="256"/>
        <v>#REF!</v>
      </c>
      <c r="XES22" s="139" t="e">
        <f t="shared" si="256"/>
        <v>#REF!</v>
      </c>
      <c r="XET22" s="139" t="e">
        <f t="shared" si="256"/>
        <v>#REF!</v>
      </c>
      <c r="XEU22" s="139" t="e">
        <f t="shared" si="256"/>
        <v>#REF!</v>
      </c>
      <c r="XEV22" s="139" t="e">
        <f t="shared" si="256"/>
        <v>#REF!</v>
      </c>
      <c r="XEW22" s="139" t="e">
        <f t="shared" si="256"/>
        <v>#REF!</v>
      </c>
      <c r="XEX22" s="139" t="e">
        <f t="shared" si="256"/>
        <v>#REF!</v>
      </c>
      <c r="XEY22" s="139" t="e">
        <f>#REF!</f>
        <v>#REF!</v>
      </c>
      <c r="XEZ22" s="139" t="e">
        <f>#REF!</f>
        <v>#REF!</v>
      </c>
      <c r="XFA22" s="139" t="e">
        <f>#REF!</f>
        <v>#REF!</v>
      </c>
      <c r="XFB22" s="139" t="e">
        <f>#REF!</f>
        <v>#REF!</v>
      </c>
      <c r="XFC22" s="139" t="e">
        <f>#REF!</f>
        <v>#REF!</v>
      </c>
      <c r="XFD22" s="139" t="e">
        <f>#REF!</f>
        <v>#REF!</v>
      </c>
    </row>
    <row r="23" spans="1:16384" s="139" customFormat="1" ht="20" customHeight="1">
      <c r="A23" s="687">
        <f t="shared" si="0"/>
        <v>1</v>
      </c>
      <c r="B23" s="44" t="s">
        <v>985</v>
      </c>
      <c r="C23" s="128" t="s">
        <v>1020</v>
      </c>
      <c r="D23" s="44" t="s">
        <v>1019</v>
      </c>
      <c r="E23" s="129">
        <f ca="1">SUMIF('1.3-Basis ruimtestaat'!E:K,'1.1a-Jaarprijzen'!B23,'1.3-Basis ruimtestaat'!K:K)</f>
        <v>1554.9750200128644</v>
      </c>
      <c r="F23" s="129">
        <f ca="1">SUMIF('1.3-Basis ruimtestaat'!E:L,'1.1a-Jaarprijzen'!B23,'1.3-Basis ruimtestaat'!L:L)</f>
        <v>133</v>
      </c>
      <c r="G23" s="130">
        <v>1</v>
      </c>
      <c r="H23" s="131">
        <f>SUMIF('1.3-Basis ruimtestaat'!E:E,'1.1a-Jaarprijzen'!B23,'1.3-Basis ruimtestaat'!Q:Q)</f>
        <v>0</v>
      </c>
      <c r="I23" s="131">
        <f>SUMIF('1.3-Basis ruimtestaat'!E:E,'1.1a-Jaarprijzen'!B23,'1.3-Basis ruimtestaat'!R:R)</f>
        <v>0</v>
      </c>
      <c r="J23" s="44"/>
      <c r="K23" s="133">
        <f>(H23+I23)*'1.0-Contractblad'!$E$35</f>
        <v>0</v>
      </c>
      <c r="L23" s="134">
        <f>SUMIF('1.8-Glasbewassing'!D:D,'1.1a-Jaarprijzen'!B23,'1.8-Glasbewassing'!I:I)</f>
        <v>618.70000000000005</v>
      </c>
      <c r="M23" s="135">
        <f>IF(H23=0,0,SUMIF('1.3-Basis ruimtestaat'!E:E,'1.1a-Jaarprijzen'!B23,'1.3-Basis ruimtestaat'!Z:Z)/SUM(H23+I23))</f>
        <v>0</v>
      </c>
      <c r="N23" s="136"/>
      <c r="O23" s="518"/>
      <c r="P23" s="123"/>
      <c r="Q23" s="137"/>
      <c r="R23" s="138"/>
      <c r="S23" s="138"/>
      <c r="T23" s="44"/>
    </row>
    <row r="24" spans="1:16384" s="139" customFormat="1" ht="20" customHeight="1">
      <c r="A24" s="687">
        <f t="shared" si="0"/>
        <v>1</v>
      </c>
      <c r="B24" s="44" t="s">
        <v>1022</v>
      </c>
      <c r="C24" s="128" t="s">
        <v>1064</v>
      </c>
      <c r="D24" s="44" t="s">
        <v>1019</v>
      </c>
      <c r="E24" s="129">
        <f ca="1">SUMIF('1.3-Basis ruimtestaat'!E:K,'1.1a-Jaarprijzen'!B24,'1.3-Basis ruimtestaat'!K:K)</f>
        <v>2221.7013990427795</v>
      </c>
      <c r="F24" s="129">
        <f ca="1">SUMIF('1.3-Basis ruimtestaat'!E:L,'1.1a-Jaarprijzen'!B24,'1.3-Basis ruimtestaat'!L:L)</f>
        <v>137.50320096532627</v>
      </c>
      <c r="G24" s="130">
        <v>1</v>
      </c>
      <c r="H24" s="131">
        <f>SUMIF('1.3-Basis ruimtestaat'!E:E,'1.1a-Jaarprijzen'!B24,'1.3-Basis ruimtestaat'!Q:Q)</f>
        <v>0</v>
      </c>
      <c r="I24" s="131">
        <f>SUMIF('1.3-Basis ruimtestaat'!E:E,'1.1a-Jaarprijzen'!B24,'1.3-Basis ruimtestaat'!R:R)</f>
        <v>0</v>
      </c>
      <c r="J24" s="44"/>
      <c r="K24" s="133">
        <f>(H24+I24)*'1.0-Contractblad'!$E$35</f>
        <v>0</v>
      </c>
      <c r="L24" s="134">
        <f>SUMIF('1.8-Glasbewassing'!D:D,'1.1a-Jaarprijzen'!B24,'1.8-Glasbewassing'!I:I)</f>
        <v>882.3</v>
      </c>
      <c r="M24" s="135">
        <f>IF(H24=0,0,SUMIF('1.3-Basis ruimtestaat'!E:E,'1.1a-Jaarprijzen'!B24,'1.3-Basis ruimtestaat'!Z:Z)/SUM(H24+I24))</f>
        <v>0</v>
      </c>
      <c r="N24" s="136"/>
      <c r="O24" s="518"/>
      <c r="P24" s="123"/>
      <c r="Q24" s="137"/>
      <c r="R24" s="138"/>
      <c r="S24" s="138"/>
      <c r="T24" s="44"/>
    </row>
    <row r="25" spans="1:16384" s="139" customFormat="1" ht="20" customHeight="1">
      <c r="A25" s="687">
        <f t="shared" si="0"/>
        <v>1</v>
      </c>
      <c r="B25" s="44" t="s">
        <v>1065</v>
      </c>
      <c r="C25" s="128" t="s">
        <v>1064</v>
      </c>
      <c r="D25" s="44" t="s">
        <v>1019</v>
      </c>
      <c r="E25" s="129">
        <f ca="1">SUMIF('1.3-Basis ruimtestaat'!E:K,'1.1a-Jaarprijzen'!B25,'1.3-Basis ruimtestaat'!K:K)</f>
        <v>408.7</v>
      </c>
      <c r="F25" s="129">
        <f ca="1">SUMIF('1.3-Basis ruimtestaat'!E:L,'1.1a-Jaarprijzen'!B25,'1.3-Basis ruimtestaat'!L:L)</f>
        <v>93.200000000000017</v>
      </c>
      <c r="G25" s="130">
        <v>1</v>
      </c>
      <c r="H25" s="131">
        <f>SUMIF('1.3-Basis ruimtestaat'!E:E,'1.1a-Jaarprijzen'!B25,'1.3-Basis ruimtestaat'!Q:Q)</f>
        <v>0</v>
      </c>
      <c r="I25" s="131">
        <f>SUMIF('1.3-Basis ruimtestaat'!E:E,'1.1a-Jaarprijzen'!B25,'1.3-Basis ruimtestaat'!R:R)</f>
        <v>0</v>
      </c>
      <c r="J25" s="44"/>
      <c r="K25" s="133">
        <f>(H25+I25)*'1.0-Contractblad'!$E$35</f>
        <v>0</v>
      </c>
      <c r="L25" s="134">
        <f>SUMIF('1.8-Glasbewassing'!D:D,'1.1a-Jaarprijzen'!B25,'1.8-Glasbewassing'!I:I)</f>
        <v>160.5</v>
      </c>
      <c r="M25" s="135">
        <f>IF(H25=0,0,SUMIF('1.3-Basis ruimtestaat'!E:E,'1.1a-Jaarprijzen'!B25,'1.3-Basis ruimtestaat'!Z:Z)/SUM(H25+I25))</f>
        <v>0</v>
      </c>
      <c r="N25" s="136"/>
      <c r="O25" s="518"/>
      <c r="P25" s="123"/>
      <c r="Q25" s="137"/>
      <c r="R25" s="138"/>
      <c r="S25" s="138"/>
      <c r="T25" s="44"/>
    </row>
    <row r="26" spans="1:16384" s="139" customFormat="1" ht="20" customHeight="1">
      <c r="A26" s="687">
        <f t="shared" si="0"/>
        <v>1</v>
      </c>
      <c r="B26" s="44" t="s">
        <v>1062</v>
      </c>
      <c r="C26" s="128" t="s">
        <v>1064</v>
      </c>
      <c r="D26" s="44" t="s">
        <v>1019</v>
      </c>
      <c r="E26" s="129">
        <f ca="1">SUMIF('1.3-Basis ruimtestaat'!E:K,'1.1a-Jaarprijzen'!B26,'1.3-Basis ruimtestaat'!K:K)</f>
        <v>471.71039999999994</v>
      </c>
      <c r="F26" s="129">
        <f ca="1">SUMIF('1.3-Basis ruimtestaat'!E:L,'1.1a-Jaarprijzen'!B26,'1.3-Basis ruimtestaat'!L:L)</f>
        <v>0</v>
      </c>
      <c r="G26" s="130">
        <v>1</v>
      </c>
      <c r="H26" s="131">
        <f>SUMIF('1.3-Basis ruimtestaat'!E:E,'1.1a-Jaarprijzen'!B26,'1.3-Basis ruimtestaat'!Q:Q)</f>
        <v>0</v>
      </c>
      <c r="I26" s="131">
        <f>SUMIF('1.3-Basis ruimtestaat'!E:E,'1.1a-Jaarprijzen'!B26,'1.3-Basis ruimtestaat'!R:R)</f>
        <v>0</v>
      </c>
      <c r="J26" s="44"/>
      <c r="K26" s="133">
        <f>(H26+I26)*'1.0-Contractblad'!$E$35</f>
        <v>0</v>
      </c>
      <c r="L26" s="134">
        <f>SUMIF('1.8-Glasbewassing'!D:D,'1.1a-Jaarprijzen'!B26,'1.8-Glasbewassing'!I:I)</f>
        <v>137.80000000000001</v>
      </c>
      <c r="M26" s="135">
        <f>IF(H26=0,0,SUMIF('1.3-Basis ruimtestaat'!E:E,'1.1a-Jaarprijzen'!B26,'1.3-Basis ruimtestaat'!Z:Z)/SUM(H26+I26))</f>
        <v>0</v>
      </c>
      <c r="N26" s="136"/>
      <c r="O26" s="518"/>
      <c r="P26" s="123"/>
      <c r="Q26" s="137"/>
      <c r="R26" s="138"/>
      <c r="S26" s="138"/>
      <c r="T26" s="44"/>
    </row>
    <row r="27" spans="1:16384" s="139" customFormat="1" ht="20" customHeight="1">
      <c r="A27" s="687">
        <f t="shared" si="0"/>
        <v>1</v>
      </c>
      <c r="B27" s="44" t="s">
        <v>1066</v>
      </c>
      <c r="C27" s="128" t="s">
        <v>1067</v>
      </c>
      <c r="D27" s="44" t="s">
        <v>1019</v>
      </c>
      <c r="E27" s="129">
        <f ca="1">SUMIF('1.3-Basis ruimtestaat'!E:K,'1.1a-Jaarprijzen'!B27,'1.3-Basis ruimtestaat'!K:K)</f>
        <v>2342.4599999999991</v>
      </c>
      <c r="F27" s="129">
        <f ca="1">SUMIF('1.3-Basis ruimtestaat'!E:L,'1.1a-Jaarprijzen'!B27,'1.3-Basis ruimtestaat'!L:L)</f>
        <v>538.63344999999993</v>
      </c>
      <c r="G27" s="130">
        <v>1</v>
      </c>
      <c r="H27" s="131">
        <f>SUMIF('1.3-Basis ruimtestaat'!E:E,'1.1a-Jaarprijzen'!B27,'1.3-Basis ruimtestaat'!Q:Q)</f>
        <v>0</v>
      </c>
      <c r="I27" s="131">
        <f>SUMIF('1.3-Basis ruimtestaat'!E:E,'1.1a-Jaarprijzen'!B27,'1.3-Basis ruimtestaat'!R:R)</f>
        <v>0</v>
      </c>
      <c r="J27" s="44"/>
      <c r="K27" s="133">
        <f>(H27+I27)*'1.0-Contractblad'!$E$35</f>
        <v>0</v>
      </c>
      <c r="L27" s="134">
        <f>SUMIF('1.8-Glasbewassing'!D:D,'1.1a-Jaarprijzen'!B27,'1.8-Glasbewassing'!I:I)</f>
        <v>1000.8</v>
      </c>
      <c r="M27" s="135">
        <f>IF(H27=0,0,SUMIF('1.3-Basis ruimtestaat'!E:E,'1.1a-Jaarprijzen'!B27,'1.3-Basis ruimtestaat'!Z:Z)/SUM(H27+I27))</f>
        <v>0</v>
      </c>
      <c r="N27" s="136"/>
      <c r="O27" s="518"/>
      <c r="P27" s="123"/>
      <c r="Q27" s="137"/>
      <c r="R27" s="138"/>
      <c r="S27" s="138"/>
      <c r="T27" s="44"/>
    </row>
    <row r="28" spans="1:16384" s="139" customFormat="1" ht="20" customHeight="1">
      <c r="A28" s="687">
        <f t="shared" si="0"/>
        <v>1</v>
      </c>
      <c r="B28" s="44" t="s">
        <v>1168</v>
      </c>
      <c r="C28" s="128" t="s">
        <v>1178</v>
      </c>
      <c r="D28" s="44" t="s">
        <v>1019</v>
      </c>
      <c r="E28" s="129">
        <f ca="1">SUMIF('1.3-Basis ruimtestaat'!E:K,'1.1a-Jaarprijzen'!B28,'1.3-Basis ruimtestaat'!K:K)</f>
        <v>1082.4099999999999</v>
      </c>
      <c r="F28" s="129">
        <f ca="1">SUMIF('1.3-Basis ruimtestaat'!E:L,'1.1a-Jaarprijzen'!B28,'1.3-Basis ruimtestaat'!L:L)</f>
        <v>47.81</v>
      </c>
      <c r="G28" s="130">
        <v>1</v>
      </c>
      <c r="H28" s="131">
        <f>SUMIF('1.3-Basis ruimtestaat'!E:E,'1.1a-Jaarprijzen'!B28,'1.3-Basis ruimtestaat'!Q:Q)</f>
        <v>0</v>
      </c>
      <c r="I28" s="131">
        <f>SUMIF('1.3-Basis ruimtestaat'!E:E,'1.1a-Jaarprijzen'!B28,'1.3-Basis ruimtestaat'!R:R)</f>
        <v>0</v>
      </c>
      <c r="J28" s="44"/>
      <c r="K28" s="133">
        <f>(H28+I28)*'1.0-Contractblad'!$E$35</f>
        <v>0</v>
      </c>
      <c r="L28" s="134">
        <f>SUMIF('1.8-Glasbewassing'!D:D,'1.1a-Jaarprijzen'!B28,'1.8-Glasbewassing'!I:I)</f>
        <v>678</v>
      </c>
      <c r="M28" s="135">
        <f>IF(H28=0,0,SUMIF('1.3-Basis ruimtestaat'!E:E,'1.1a-Jaarprijzen'!B28,'1.3-Basis ruimtestaat'!Z:Z)/SUM(H28+I28))</f>
        <v>0</v>
      </c>
      <c r="N28" s="136"/>
      <c r="O28" s="518"/>
      <c r="P28" s="123"/>
      <c r="Q28" s="137"/>
      <c r="R28" s="138"/>
      <c r="S28" s="138"/>
      <c r="T28" s="44"/>
    </row>
    <row r="29" spans="1:16384" s="44" customFormat="1" ht="20" customHeight="1">
      <c r="A29" s="687">
        <f t="shared" si="0"/>
        <v>0</v>
      </c>
      <c r="E29" s="129"/>
      <c r="F29" s="129"/>
      <c r="G29" s="129"/>
      <c r="H29" s="129"/>
      <c r="I29" s="131"/>
      <c r="J29" s="131"/>
      <c r="K29" s="131"/>
      <c r="L29" s="133"/>
      <c r="M29" s="135">
        <f>IF(H29=0,0,SUMIF('1.3-Basis ruimtestaat'!E:E,'1.1a-Jaarprijzen'!B29,'1.3-Basis ruimtestaat'!Z:Z)/SUM(H29+I29))</f>
        <v>0</v>
      </c>
      <c r="N29" s="141"/>
      <c r="O29" s="142"/>
      <c r="P29" s="123"/>
    </row>
    <row r="30" spans="1:16384" s="44" customFormat="1" hidden="1">
      <c r="A30" s="688"/>
      <c r="E30" s="129"/>
      <c r="F30" s="129"/>
      <c r="G30" s="129"/>
      <c r="H30" s="129"/>
      <c r="I30" s="131"/>
      <c r="J30" s="131"/>
      <c r="K30" s="131"/>
      <c r="L30" s="133"/>
      <c r="M30" s="140"/>
      <c r="N30" s="141"/>
      <c r="O30" s="142"/>
      <c r="P30" s="123"/>
    </row>
    <row r="31" spans="1:16384" s="44" customFormat="1" hidden="1">
      <c r="A31" s="688"/>
      <c r="B31" s="143"/>
      <c r="E31" s="138"/>
      <c r="F31" s="138"/>
      <c r="H31" s="144">
        <f>'1.0-Contractblad'!$L$25</f>
        <v>0</v>
      </c>
      <c r="I31" s="144">
        <f>H31</f>
        <v>0</v>
      </c>
      <c r="J31" s="144"/>
      <c r="K31" s="144"/>
      <c r="L31" s="144">
        <f>'1.0-Contractblad'!$L$35</f>
        <v>0</v>
      </c>
      <c r="M31" s="145"/>
      <c r="N31" s="145"/>
      <c r="P31" s="123"/>
    </row>
    <row r="32" spans="1:16384" s="44" customFormat="1">
      <c r="A32" s="688" t="s">
        <v>258</v>
      </c>
      <c r="B32" s="143"/>
      <c r="D32" s="146"/>
      <c r="E32" s="147"/>
      <c r="F32" s="147"/>
      <c r="G32" s="146"/>
      <c r="H32" s="146"/>
      <c r="P32" s="123"/>
    </row>
    <row r="33" spans="1:21" s="178" customFormat="1" ht="32">
      <c r="A33" s="689" t="s">
        <v>258</v>
      </c>
      <c r="B33" s="173" t="s">
        <v>109</v>
      </c>
      <c r="C33" s="93" t="s">
        <v>314</v>
      </c>
      <c r="D33" s="174" t="s">
        <v>322</v>
      </c>
      <c r="E33" s="93" t="s">
        <v>101</v>
      </c>
      <c r="F33" s="93" t="s">
        <v>323</v>
      </c>
      <c r="G33" s="93" t="s">
        <v>324</v>
      </c>
      <c r="H33" s="93" t="s">
        <v>325</v>
      </c>
      <c r="I33" s="93" t="s">
        <v>326</v>
      </c>
      <c r="J33" s="93" t="s">
        <v>330</v>
      </c>
      <c r="K33" s="93" t="s">
        <v>327</v>
      </c>
      <c r="L33" s="93" t="s">
        <v>328</v>
      </c>
      <c r="M33" s="93" t="s">
        <v>329</v>
      </c>
      <c r="Q33" s="179"/>
      <c r="R33" s="172"/>
      <c r="S33" s="172"/>
      <c r="T33" s="172"/>
      <c r="U33" s="172"/>
    </row>
    <row r="34" spans="1:21" s="172" customFormat="1">
      <c r="A34" s="686"/>
      <c r="B34" s="184"/>
      <c r="C34" s="96"/>
      <c r="D34" s="180"/>
      <c r="E34" s="181"/>
      <c r="F34" s="181"/>
      <c r="G34" s="96"/>
      <c r="H34" s="96"/>
      <c r="I34" s="96"/>
      <c r="J34" s="96"/>
      <c r="K34" s="96"/>
      <c r="L34" s="96"/>
      <c r="M34" s="96"/>
      <c r="N34" s="183"/>
      <c r="Q34" s="96"/>
    </row>
    <row r="35" spans="1:21" s="44" customFormat="1" ht="20" customHeight="1">
      <c r="A35" s="687">
        <f>A13</f>
        <v>1</v>
      </c>
      <c r="B35" s="143" t="str">
        <f>B13</f>
        <v>OBS De Blauwe Morgenster</v>
      </c>
      <c r="C35" s="44" t="str">
        <f>C13</f>
        <v>Nic. Cromhoutlaan 2</v>
      </c>
      <c r="D35" s="148">
        <f>SUMIF('1.0-Contractblad'!$A$48:$A$52,'1.1a-Jaarprijzen'!B35,'1.0-Contractblad'!$J$48:$J$52)</f>
        <v>0</v>
      </c>
      <c r="E35" s="149">
        <f>VLOOKUP($B35,'1.6-Machine-investeringskosten'!$E$99:$H$158,4,FALSE)</f>
        <v>0</v>
      </c>
      <c r="F35" s="149">
        <f>$H$31*H13+$I$31*I13</f>
        <v>0</v>
      </c>
      <c r="G35" s="149">
        <f>$L$31*K13</f>
        <v>0</v>
      </c>
      <c r="H35" s="149">
        <f>$H$31*J13</f>
        <v>0</v>
      </c>
      <c r="I35" s="149">
        <f>E35+F35+G35+D35+H35</f>
        <v>0</v>
      </c>
      <c r="J35" s="626">
        <f>SUMIF('1. 3A-Mutaties'!E:E,'1.1a-Jaarprijzen'!B35,'1. 3A-Mutaties'!Z:Z)</f>
        <v>0</v>
      </c>
      <c r="K35" s="150"/>
      <c r="L35" s="132">
        <f>SUMIF('1.8-Glasbewassing'!D:D,'1.1a-Jaarprijzen'!B35,'1.8-Glasbewassing'!W:W)</f>
        <v>0</v>
      </c>
      <c r="M35" s="132">
        <f>IF(K35="ja",I35,J35+I35)+L35</f>
        <v>0</v>
      </c>
      <c r="N35" s="123"/>
      <c r="P35" s="123"/>
      <c r="Q35" s="151">
        <f ca="1">L35/(E13)</f>
        <v>0</v>
      </c>
      <c r="T35" s="162">
        <f ca="1">I35/E13</f>
        <v>0</v>
      </c>
    </row>
    <row r="36" spans="1:21" s="44" customFormat="1" ht="20" customHeight="1">
      <c r="A36" s="687">
        <f>A14</f>
        <v>1</v>
      </c>
      <c r="B36" s="143" t="str">
        <f>B14</f>
        <v>OBS Het Koningsspil</v>
      </c>
      <c r="C36" s="44" t="str">
        <f>C14</f>
        <v>Seevancksweg 93</v>
      </c>
      <c r="D36" s="148">
        <f>SUMIF('1.0-Contractblad'!$A$48:$A$52,'1.1a-Jaarprijzen'!B36,'1.0-Contractblad'!$J$48:$J$52)</f>
        <v>0</v>
      </c>
      <c r="E36" s="149">
        <f>VLOOKUP($B36,'1.6-Machine-investeringskosten'!$E$99:$H$158,4,FALSE)</f>
        <v>0</v>
      </c>
      <c r="F36" s="149">
        <f>$H$31*H14+$I$31*I14</f>
        <v>0</v>
      </c>
      <c r="G36" s="149">
        <f>$L$31*K14</f>
        <v>0</v>
      </c>
      <c r="H36" s="149">
        <f>$H$31*J14</f>
        <v>0</v>
      </c>
      <c r="I36" s="149">
        <f t="shared" ref="I36:I50" si="257">E36+F36+G36+D36+H36</f>
        <v>0</v>
      </c>
      <c r="J36" s="626">
        <f>SUMIF('1. 3A-Mutaties'!E:E,'1.1a-Jaarprijzen'!B36,'1. 3A-Mutaties'!Z:Z)</f>
        <v>0</v>
      </c>
      <c r="K36" s="150"/>
      <c r="L36" s="132">
        <f>SUMIF('1.8-Glasbewassing'!D:D,'1.1a-Jaarprijzen'!B36,'1.8-Glasbewassing'!W:W)</f>
        <v>0</v>
      </c>
      <c r="M36" s="132">
        <f t="shared" ref="M36:M50" si="258">IF(K36="ja",I36,J36+I36)+L36</f>
        <v>0</v>
      </c>
      <c r="N36" s="123"/>
      <c r="P36" s="123"/>
      <c r="Q36" s="151">
        <f ca="1">L36/(E14)</f>
        <v>0</v>
      </c>
      <c r="T36" s="162">
        <f ca="1">I36/E14</f>
        <v>0</v>
      </c>
    </row>
    <row r="37" spans="1:21" s="44" customFormat="1" ht="20" customHeight="1">
      <c r="A37" s="687">
        <f>A15</f>
        <v>1</v>
      </c>
      <c r="B37" s="143" t="str">
        <f>B15</f>
        <v>OBS Meester Haye</v>
      </c>
      <c r="C37" s="44" t="str">
        <f>C15</f>
        <v>Beets 52</v>
      </c>
      <c r="D37" s="148">
        <f>SUMIF('1.0-Contractblad'!$A$48:$A$52,'1.1a-Jaarprijzen'!B37,'1.0-Contractblad'!$J$48:$J$52)</f>
        <v>0</v>
      </c>
      <c r="E37" s="149">
        <f>VLOOKUP($B37,'1.6-Machine-investeringskosten'!$E$99:$H$158,4,FALSE)</f>
        <v>0</v>
      </c>
      <c r="F37" s="149">
        <f>$H$31*H15+$I$31*I15</f>
        <v>0</v>
      </c>
      <c r="G37" s="149">
        <f>$L$31*K15</f>
        <v>0</v>
      </c>
      <c r="H37" s="149">
        <f>$H$31*J15</f>
        <v>0</v>
      </c>
      <c r="I37" s="149">
        <f t="shared" si="257"/>
        <v>0</v>
      </c>
      <c r="J37" s="626">
        <f>SUMIF('1. 3A-Mutaties'!E:E,'1.1a-Jaarprijzen'!B37,'1. 3A-Mutaties'!Z:Z)</f>
        <v>0</v>
      </c>
      <c r="K37" s="150"/>
      <c r="L37" s="132">
        <f>SUMIF('1.8-Glasbewassing'!D:D,'1.1a-Jaarprijzen'!B37,'1.8-Glasbewassing'!W:W)</f>
        <v>0</v>
      </c>
      <c r="M37" s="132">
        <f t="shared" si="258"/>
        <v>0</v>
      </c>
      <c r="N37" s="123"/>
      <c r="P37" s="123"/>
      <c r="Q37" s="151">
        <f ca="1">L37/(E15)</f>
        <v>0</v>
      </c>
      <c r="T37" s="162">
        <f ca="1">I37/E15</f>
        <v>0</v>
      </c>
    </row>
    <row r="38" spans="1:21" s="44" customFormat="1" ht="20" customHeight="1">
      <c r="A38" s="687">
        <f>A16</f>
        <v>1</v>
      </c>
      <c r="B38" s="143" t="str">
        <f>B16</f>
        <v>OBS Middelie</v>
      </c>
      <c r="C38" s="44" t="str">
        <f>C16</f>
        <v>Middelie 92</v>
      </c>
      <c r="D38" s="148">
        <f>SUMIF('1.0-Contractblad'!$A$48:$A$52,'1.1a-Jaarprijzen'!B38,'1.0-Contractblad'!$J$48:$J$52)</f>
        <v>0</v>
      </c>
      <c r="E38" s="149">
        <f>VLOOKUP($B38,'1.6-Machine-investeringskosten'!$E$99:$H$158,4,FALSE)</f>
        <v>0</v>
      </c>
      <c r="F38" s="149">
        <f>$H$31*H16+$I$31*I16</f>
        <v>0</v>
      </c>
      <c r="G38" s="149">
        <f>$L$31*K16</f>
        <v>0</v>
      </c>
      <c r="H38" s="149">
        <f>$H$31*J16</f>
        <v>0</v>
      </c>
      <c r="I38" s="149">
        <f t="shared" si="257"/>
        <v>0</v>
      </c>
      <c r="J38" s="626">
        <f>SUMIF('1. 3A-Mutaties'!E:E,'1.1a-Jaarprijzen'!B38,'1. 3A-Mutaties'!Z:Z)</f>
        <v>0</v>
      </c>
      <c r="K38" s="150"/>
      <c r="L38" s="132">
        <f>SUMIF('1.8-Glasbewassing'!D:D,'1.1a-Jaarprijzen'!B38,'1.8-Glasbewassing'!W:W)</f>
        <v>0</v>
      </c>
      <c r="M38" s="132">
        <f t="shared" si="258"/>
        <v>0</v>
      </c>
      <c r="N38" s="123"/>
      <c r="P38" s="123"/>
      <c r="Q38" s="151">
        <f ca="1">L38/(E16)</f>
        <v>0</v>
      </c>
      <c r="T38" s="162">
        <f ca="1">I38/E16</f>
        <v>0</v>
      </c>
    </row>
    <row r="39" spans="1:21" s="44" customFormat="1" ht="20" customHeight="1">
      <c r="A39" s="687">
        <f>A17</f>
        <v>1</v>
      </c>
      <c r="B39" s="143" t="str">
        <f>B17</f>
        <v>OBS Prinses Beatrix</v>
      </c>
      <c r="C39" s="44" t="str">
        <f>C17</f>
        <v>Kwadijk 92</v>
      </c>
      <c r="D39" s="148">
        <f>SUMIF('1.0-Contractblad'!$A$48:$A$52,'1.1a-Jaarprijzen'!B39,'1.0-Contractblad'!$J$48:$J$52)</f>
        <v>0</v>
      </c>
      <c r="E39" s="149">
        <f>VLOOKUP($B39,'1.6-Machine-investeringskosten'!$E$99:$H$158,4,FALSE)</f>
        <v>0</v>
      </c>
      <c r="F39" s="149">
        <f>$H$31*H17+$I$31*I17</f>
        <v>0</v>
      </c>
      <c r="G39" s="149">
        <f>$L$31*K17</f>
        <v>0</v>
      </c>
      <c r="H39" s="149">
        <f>$H$31*J17</f>
        <v>0</v>
      </c>
      <c r="I39" s="149">
        <f t="shared" si="257"/>
        <v>0</v>
      </c>
      <c r="J39" s="626">
        <f>SUMIF('1. 3A-Mutaties'!E:E,'1.1a-Jaarprijzen'!B39,'1. 3A-Mutaties'!Z:Z)</f>
        <v>0</v>
      </c>
      <c r="K39" s="150"/>
      <c r="L39" s="132">
        <f>SUMIF('1.8-Glasbewassing'!D:D,'1.1a-Jaarprijzen'!B39,'1.8-Glasbewassing'!W:W)</f>
        <v>0</v>
      </c>
      <c r="M39" s="132">
        <f t="shared" si="258"/>
        <v>0</v>
      </c>
      <c r="N39" s="123"/>
      <c r="P39" s="123"/>
      <c r="Q39" s="151">
        <f ca="1">L39/(E17)</f>
        <v>0</v>
      </c>
      <c r="T39" s="162">
        <f ca="1">I39/E17</f>
        <v>0</v>
      </c>
    </row>
    <row r="40" spans="1:21" s="44" customFormat="1" ht="20" customHeight="1">
      <c r="A40" s="687">
        <f>A18</f>
        <v>1</v>
      </c>
      <c r="B40" s="143" t="str">
        <f>B18</f>
        <v>OBS 't Tilletje</v>
      </c>
      <c r="C40" s="44" t="str">
        <f>C18</f>
        <v>Warder 126-128</v>
      </c>
      <c r="D40" s="148">
        <f>SUMIF('1.0-Contractblad'!$A$48:$A$52,'1.1a-Jaarprijzen'!B40,'1.0-Contractblad'!$J$48:$J$52)</f>
        <v>0</v>
      </c>
      <c r="E40" s="149">
        <f>VLOOKUP($B40,'1.6-Machine-investeringskosten'!$E$99:$H$158,4,FALSE)</f>
        <v>0</v>
      </c>
      <c r="F40" s="149">
        <f>$H$31*H18+$I$31*I18</f>
        <v>0</v>
      </c>
      <c r="G40" s="149">
        <f>$L$31*K18</f>
        <v>0</v>
      </c>
      <c r="H40" s="149">
        <f>$H$31*J18</f>
        <v>0</v>
      </c>
      <c r="I40" s="149">
        <f t="shared" si="257"/>
        <v>0</v>
      </c>
      <c r="J40" s="626">
        <f>SUMIF('1. 3A-Mutaties'!E:E,'1.1a-Jaarprijzen'!B40,'1. 3A-Mutaties'!Z:Z)</f>
        <v>0</v>
      </c>
      <c r="K40" s="150"/>
      <c r="L40" s="132">
        <f>SUMIF('1.8-Glasbewassing'!D:D,'1.1a-Jaarprijzen'!B40,'1.8-Glasbewassing'!W:W)</f>
        <v>0</v>
      </c>
      <c r="M40" s="132">
        <f t="shared" si="258"/>
        <v>0</v>
      </c>
      <c r="N40" s="123"/>
      <c r="P40" s="123"/>
      <c r="Q40" s="151">
        <f ca="1">L40/(E18)</f>
        <v>0</v>
      </c>
      <c r="T40" s="162">
        <f ca="1">I40/E18</f>
        <v>0</v>
      </c>
    </row>
    <row r="41" spans="1:21" s="44" customFormat="1" ht="20" customHeight="1">
      <c r="A41" s="687">
        <f>A19</f>
        <v>1</v>
      </c>
      <c r="B41" s="143" t="str">
        <f>B19</f>
        <v>OBS De Bloeiende Perelaar</v>
      </c>
      <c r="C41" s="44" t="str">
        <f>C19</f>
        <v>Middenpad 1</v>
      </c>
      <c r="D41" s="148">
        <f>SUMIF('1.0-Contractblad'!$A$48:$A$52,'1.1a-Jaarprijzen'!B41,'1.0-Contractblad'!$J$48:$J$52)</f>
        <v>0</v>
      </c>
      <c r="E41" s="149">
        <f>VLOOKUP($B41,'1.6-Machine-investeringskosten'!$E$99:$H$158,4,FALSE)</f>
        <v>0</v>
      </c>
      <c r="F41" s="149">
        <f>$H$31*H19+$I$31*I19</f>
        <v>0</v>
      </c>
      <c r="G41" s="149">
        <f>$L$31*K19</f>
        <v>0</v>
      </c>
      <c r="H41" s="149">
        <f>$H$31*J19</f>
        <v>0</v>
      </c>
      <c r="I41" s="149">
        <f t="shared" si="257"/>
        <v>0</v>
      </c>
      <c r="J41" s="626">
        <f>SUMIF('1. 3A-Mutaties'!E:E,'1.1a-Jaarprijzen'!B41,'1. 3A-Mutaties'!Z:Z)</f>
        <v>0</v>
      </c>
      <c r="K41" s="150"/>
      <c r="L41" s="132">
        <f>SUMIF('1.8-Glasbewassing'!D:D,'1.1a-Jaarprijzen'!B41,'1.8-Glasbewassing'!W:W)</f>
        <v>0</v>
      </c>
      <c r="M41" s="132">
        <f t="shared" si="258"/>
        <v>0</v>
      </c>
      <c r="N41" s="123"/>
      <c r="P41" s="123"/>
      <c r="Q41" s="151">
        <f ca="1">L41/(E19)</f>
        <v>0</v>
      </c>
      <c r="T41" s="162">
        <f ca="1">I41/E19</f>
        <v>0</v>
      </c>
    </row>
    <row r="42" spans="1:21" s="44" customFormat="1" ht="20" customHeight="1">
      <c r="A42" s="687">
        <f>A20</f>
        <v>1</v>
      </c>
      <c r="B42" s="143" t="str">
        <f>B20</f>
        <v>OBS Gebouw Noord</v>
      </c>
      <c r="C42" s="44" t="str">
        <f>C20</f>
        <v>Middenpad 1</v>
      </c>
      <c r="D42" s="148">
        <f>SUMIF('1.0-Contractblad'!$A$48:$A$52,'1.1a-Jaarprijzen'!B42,'1.0-Contractblad'!$J$48:$J$52)</f>
        <v>0</v>
      </c>
      <c r="E42" s="149">
        <f>VLOOKUP($B42,'1.6-Machine-investeringskosten'!$E$99:$H$158,4,FALSE)</f>
        <v>0</v>
      </c>
      <c r="F42" s="149">
        <f>$H$31*H20+$I$31*I20</f>
        <v>0</v>
      </c>
      <c r="G42" s="149">
        <f>$L$31*K20</f>
        <v>0</v>
      </c>
      <c r="H42" s="149">
        <f>$H$31*J20</f>
        <v>0</v>
      </c>
      <c r="I42" s="149">
        <f t="shared" si="257"/>
        <v>0</v>
      </c>
      <c r="J42" s="626">
        <f>SUMIF('1. 3A-Mutaties'!E:E,'1.1a-Jaarprijzen'!B42,'1. 3A-Mutaties'!Z:Z)</f>
        <v>0</v>
      </c>
      <c r="K42" s="150"/>
      <c r="L42" s="132">
        <f>SUMIF('1.8-Glasbewassing'!D:D,'1.1a-Jaarprijzen'!B42,'1.8-Glasbewassing'!W:W)</f>
        <v>0</v>
      </c>
      <c r="M42" s="132">
        <f t="shared" si="258"/>
        <v>0</v>
      </c>
      <c r="N42" s="123"/>
      <c r="P42" s="123"/>
      <c r="Q42" s="151">
        <f ca="1">L42/(E20)</f>
        <v>0</v>
      </c>
      <c r="T42" s="162">
        <f ca="1">I42/E20</f>
        <v>0</v>
      </c>
    </row>
    <row r="43" spans="1:21" s="44" customFormat="1" ht="20" customHeight="1">
      <c r="A43" s="687">
        <f>A21</f>
        <v>1</v>
      </c>
      <c r="B43" s="143" t="str">
        <f>B21</f>
        <v>Martin Luther Kingschool</v>
      </c>
      <c r="C43" s="44" t="str">
        <f>C21</f>
        <v>Dr. J.M. den Uyllaan 10-12</v>
      </c>
      <c r="D43" s="148">
        <f>SUMIF('1.0-Contractblad'!$A$48:$A$52,'1.1a-Jaarprijzen'!B43,'1.0-Contractblad'!$J$48:$J$52)</f>
        <v>0</v>
      </c>
      <c r="E43" s="149">
        <f>VLOOKUP($B43,'1.6-Machine-investeringskosten'!$E$99:$H$158,4,FALSE)</f>
        <v>0</v>
      </c>
      <c r="F43" s="149">
        <f>$H$31*H21+$I$31*I21</f>
        <v>0</v>
      </c>
      <c r="G43" s="149">
        <f>$L$31*K21</f>
        <v>0</v>
      </c>
      <c r="H43" s="149">
        <f>$H$31*J21</f>
        <v>0</v>
      </c>
      <c r="I43" s="149">
        <f t="shared" si="257"/>
        <v>0</v>
      </c>
      <c r="J43" s="626">
        <f>SUMIF('1. 3A-Mutaties'!E:E,'1.1a-Jaarprijzen'!B43,'1. 3A-Mutaties'!Z:Z)</f>
        <v>0</v>
      </c>
      <c r="K43" s="150"/>
      <c r="L43" s="132">
        <f>SUMIF('1.8-Glasbewassing'!D:D,'1.1a-Jaarprijzen'!B43,'1.8-Glasbewassing'!W:W)</f>
        <v>0</v>
      </c>
      <c r="M43" s="132">
        <f t="shared" si="258"/>
        <v>0</v>
      </c>
      <c r="N43" s="123"/>
      <c r="P43" s="123"/>
      <c r="Q43" s="151">
        <f ca="1">L43/(E21)</f>
        <v>0</v>
      </c>
      <c r="T43" s="162">
        <f ca="1">I43/E21</f>
        <v>0</v>
      </c>
    </row>
    <row r="44" spans="1:21" s="44" customFormat="1" ht="20" customHeight="1">
      <c r="A44" s="687">
        <f>A22</f>
        <v>1</v>
      </c>
      <c r="B44" s="143" t="str">
        <f>B22</f>
        <v>Martin Luther Kingschool bijgebouw</v>
      </c>
      <c r="C44" s="44" t="str">
        <f>C22</f>
        <v>Dr. J.M. den Uyllaan 10-12</v>
      </c>
      <c r="D44" s="148">
        <f>SUMIF('1.0-Contractblad'!$A$48:$A$52,'1.1a-Jaarprijzen'!B44,'1.0-Contractblad'!$J$48:$J$52)</f>
        <v>0</v>
      </c>
      <c r="E44" s="149">
        <f>VLOOKUP($B44,'1.6-Machine-investeringskosten'!$E$99:$H$158,4,FALSE)</f>
        <v>0</v>
      </c>
      <c r="F44" s="149">
        <f>$H$31*H22+$I$31*I22</f>
        <v>0</v>
      </c>
      <c r="G44" s="149">
        <f>$L$31*K22</f>
        <v>0</v>
      </c>
      <c r="H44" s="149">
        <f>$H$31*J22</f>
        <v>0</v>
      </c>
      <c r="I44" s="149">
        <f t="shared" si="257"/>
        <v>0</v>
      </c>
      <c r="J44" s="626">
        <f>SUMIF('1. 3A-Mutaties'!E:E,'1.1a-Jaarprijzen'!B44,'1. 3A-Mutaties'!Z:Z)</f>
        <v>0</v>
      </c>
      <c r="K44" s="150"/>
      <c r="L44" s="132">
        <f>SUMIF('1.8-Glasbewassing'!D:D,'1.1a-Jaarprijzen'!B44,'1.8-Glasbewassing'!W:W)</f>
        <v>0</v>
      </c>
      <c r="M44" s="132">
        <f t="shared" si="258"/>
        <v>0</v>
      </c>
      <c r="N44" s="123"/>
      <c r="P44" s="123"/>
      <c r="Q44" s="151">
        <f ca="1">L44/(E22)</f>
        <v>0</v>
      </c>
      <c r="T44" s="162">
        <f ca="1">I44/E22</f>
        <v>0</v>
      </c>
    </row>
    <row r="45" spans="1:21" s="44" customFormat="1" ht="20" customHeight="1">
      <c r="A45" s="687">
        <f>A23</f>
        <v>1</v>
      </c>
      <c r="B45" s="143" t="str">
        <f>B23</f>
        <v>OBS 't Carrousel</v>
      </c>
      <c r="C45" s="44" t="str">
        <f>C23</f>
        <v>Flevostraat 2</v>
      </c>
      <c r="D45" s="148">
        <f>SUMIF('1.0-Contractblad'!$A$48:$A$52,'1.1a-Jaarprijzen'!B45,'1.0-Contractblad'!$J$48:$J$52)</f>
        <v>0</v>
      </c>
      <c r="E45" s="149">
        <f>VLOOKUP($B45,'1.6-Machine-investeringskosten'!$E$99:$H$158,4,FALSE)</f>
        <v>0</v>
      </c>
      <c r="F45" s="149">
        <f>$H$31*H23+$I$31*I23</f>
        <v>0</v>
      </c>
      <c r="G45" s="149">
        <f>$L$31*K23</f>
        <v>0</v>
      </c>
      <c r="H45" s="149">
        <f>$H$31*J23</f>
        <v>0</v>
      </c>
      <c r="I45" s="149">
        <f t="shared" si="257"/>
        <v>0</v>
      </c>
      <c r="J45" s="626">
        <f>SUMIF('1. 3A-Mutaties'!E:E,'1.1a-Jaarprijzen'!B45,'1. 3A-Mutaties'!Z:Z)</f>
        <v>0</v>
      </c>
      <c r="K45" s="150"/>
      <c r="L45" s="132">
        <f>SUMIF('1.8-Glasbewassing'!D:D,'1.1a-Jaarprijzen'!B45,'1.8-Glasbewassing'!W:W)</f>
        <v>0</v>
      </c>
      <c r="M45" s="132">
        <f t="shared" si="258"/>
        <v>0</v>
      </c>
      <c r="N45" s="123"/>
      <c r="P45" s="123"/>
      <c r="Q45" s="151">
        <f ca="1">L45/(E23)</f>
        <v>0</v>
      </c>
      <c r="T45" s="162">
        <f ca="1">I45/E23</f>
        <v>0</v>
      </c>
    </row>
    <row r="46" spans="1:21" s="44" customFormat="1" ht="20" customHeight="1">
      <c r="A46" s="687">
        <f>A24</f>
        <v>1</v>
      </c>
      <c r="B46" s="143" t="str">
        <f>B24</f>
        <v>OBS De Weidevogels</v>
      </c>
      <c r="C46" s="44" t="str">
        <f>C24</f>
        <v>Loirestraat 11</v>
      </c>
      <c r="D46" s="148">
        <f>SUMIF('1.0-Contractblad'!$A$48:$A$52,'1.1a-Jaarprijzen'!B46,'1.0-Contractblad'!$J$48:$J$52)</f>
        <v>0</v>
      </c>
      <c r="E46" s="149">
        <f>VLOOKUP($B46,'1.6-Machine-investeringskosten'!$E$99:$H$158,4,FALSE)</f>
        <v>0</v>
      </c>
      <c r="F46" s="149">
        <f>$H$31*H24+$I$31*I24</f>
        <v>0</v>
      </c>
      <c r="G46" s="149">
        <f>$L$31*K24</f>
        <v>0</v>
      </c>
      <c r="H46" s="149">
        <f>$H$31*J24</f>
        <v>0</v>
      </c>
      <c r="I46" s="149">
        <f t="shared" si="257"/>
        <v>0</v>
      </c>
      <c r="J46" s="626">
        <f>SUMIF('1. 3A-Mutaties'!E:E,'1.1a-Jaarprijzen'!B46,'1. 3A-Mutaties'!Z:Z)</f>
        <v>0</v>
      </c>
      <c r="K46" s="150"/>
      <c r="L46" s="132">
        <f>SUMIF('1.8-Glasbewassing'!D:D,'1.1a-Jaarprijzen'!B46,'1.8-Glasbewassing'!W:W)</f>
        <v>0</v>
      </c>
      <c r="M46" s="132">
        <f t="shared" si="258"/>
        <v>0</v>
      </c>
      <c r="N46" s="123"/>
      <c r="P46" s="123"/>
      <c r="Q46" s="151">
        <f ca="1">L46/(E24)</f>
        <v>0</v>
      </c>
      <c r="T46" s="162">
        <f ca="1">I46/E24</f>
        <v>0</v>
      </c>
    </row>
    <row r="47" spans="1:21" s="44" customFormat="1" ht="20" customHeight="1">
      <c r="A47" s="687">
        <f>A25</f>
        <v>1</v>
      </c>
      <c r="B47" s="143" t="str">
        <f>B25</f>
        <v>KDV De Vlindertuin</v>
      </c>
      <c r="C47" s="44" t="str">
        <f>C25</f>
        <v>Loirestraat 11</v>
      </c>
      <c r="D47" s="148">
        <f>SUMIF('1.0-Contractblad'!$A$48:$A$52,'1.1a-Jaarprijzen'!B47,'1.0-Contractblad'!$J$48:$J$52)</f>
        <v>0</v>
      </c>
      <c r="E47" s="149">
        <f>VLOOKUP($B47,'1.6-Machine-investeringskosten'!$E$99:$H$158,4,FALSE)</f>
        <v>0</v>
      </c>
      <c r="F47" s="149">
        <f>$H$31*H25+$I$31*I25</f>
        <v>0</v>
      </c>
      <c r="G47" s="149">
        <f>$L$31*K25</f>
        <v>0</v>
      </c>
      <c r="H47" s="149">
        <f>$H$31*J25</f>
        <v>0</v>
      </c>
      <c r="I47" s="149">
        <f t="shared" si="257"/>
        <v>0</v>
      </c>
      <c r="J47" s="626">
        <f>SUMIF('1. 3A-Mutaties'!E:E,'1.1a-Jaarprijzen'!B47,'1. 3A-Mutaties'!Z:Z)</f>
        <v>0</v>
      </c>
      <c r="K47" s="150"/>
      <c r="L47" s="132">
        <f>SUMIF('1.8-Glasbewassing'!D:D,'1.1a-Jaarprijzen'!B47,'1.8-Glasbewassing'!W:W)</f>
        <v>0</v>
      </c>
      <c r="M47" s="132">
        <f t="shared" si="258"/>
        <v>0</v>
      </c>
      <c r="N47" s="123"/>
      <c r="P47" s="123"/>
      <c r="Q47" s="151">
        <f ca="1">L47/(E25)</f>
        <v>0</v>
      </c>
      <c r="T47" s="162">
        <f ca="1">I47/E25</f>
        <v>0</v>
      </c>
    </row>
    <row r="48" spans="1:21" s="44" customFormat="1" ht="20" customHeight="1">
      <c r="A48" s="687">
        <f>A26</f>
        <v>1</v>
      </c>
      <c r="B48" s="143" t="str">
        <f>B26</f>
        <v>OBS De Weide dependance</v>
      </c>
      <c r="C48" s="44" t="str">
        <f>C26</f>
        <v>Loirestraat 11</v>
      </c>
      <c r="D48" s="148">
        <f>SUMIF('1.0-Contractblad'!$A$48:$A$52,'1.1a-Jaarprijzen'!B48,'1.0-Contractblad'!$J$48:$J$52)</f>
        <v>0</v>
      </c>
      <c r="E48" s="149">
        <f>VLOOKUP($B48,'1.6-Machine-investeringskosten'!$E$99:$H$158,4,FALSE)</f>
        <v>0</v>
      </c>
      <c r="F48" s="149">
        <f>$H$31*H26+$I$31*I26</f>
        <v>0</v>
      </c>
      <c r="G48" s="149">
        <f>$L$31*K26</f>
        <v>0</v>
      </c>
      <c r="H48" s="149">
        <f>$H$31*J26</f>
        <v>0</v>
      </c>
      <c r="I48" s="149">
        <f t="shared" si="257"/>
        <v>0</v>
      </c>
      <c r="J48" s="626">
        <f>SUMIF('1. 3A-Mutaties'!E:E,'1.1a-Jaarprijzen'!B48,'1. 3A-Mutaties'!Z:Z)</f>
        <v>0</v>
      </c>
      <c r="K48" s="150"/>
      <c r="L48" s="132">
        <f>SUMIF('1.8-Glasbewassing'!D:D,'1.1a-Jaarprijzen'!B48,'1.8-Glasbewassing'!W:W)</f>
        <v>0</v>
      </c>
      <c r="M48" s="132">
        <f t="shared" si="258"/>
        <v>0</v>
      </c>
      <c r="N48" s="123"/>
      <c r="P48" s="123"/>
      <c r="Q48" s="151">
        <f ca="1">L48/(E26)</f>
        <v>0</v>
      </c>
      <c r="T48" s="162">
        <f ca="1">I48/E26</f>
        <v>0</v>
      </c>
    </row>
    <row r="49" spans="1:20" s="44" customFormat="1" ht="20" customHeight="1">
      <c r="A49" s="687">
        <f>A27</f>
        <v>1</v>
      </c>
      <c r="B49" s="143" t="str">
        <f>B27</f>
        <v>OBS H.M. van Randwijk</v>
      </c>
      <c r="C49" s="44" t="str">
        <f>C27</f>
        <v>Gruttostraat 3</v>
      </c>
      <c r="D49" s="148">
        <f>SUMIF('1.0-Contractblad'!$A$48:$A$52,'1.1a-Jaarprijzen'!B49,'1.0-Contractblad'!$J$48:$J$52)</f>
        <v>0</v>
      </c>
      <c r="E49" s="149">
        <f>VLOOKUP($B49,'1.6-Machine-investeringskosten'!$E$99:$H$158,4,FALSE)</f>
        <v>0</v>
      </c>
      <c r="F49" s="149">
        <f>$H$31*H27+$I$31*I27</f>
        <v>0</v>
      </c>
      <c r="G49" s="149">
        <f>$L$31*K27</f>
        <v>0</v>
      </c>
      <c r="H49" s="149">
        <f>$H$31*J27</f>
        <v>0</v>
      </c>
      <c r="I49" s="149">
        <f t="shared" si="257"/>
        <v>0</v>
      </c>
      <c r="J49" s="626">
        <f>SUMIF('1. 3A-Mutaties'!E:E,'1.1a-Jaarprijzen'!B49,'1. 3A-Mutaties'!Z:Z)</f>
        <v>0</v>
      </c>
      <c r="K49" s="150"/>
      <c r="L49" s="132">
        <f>SUMIF('1.8-Glasbewassing'!D:D,'1.1a-Jaarprijzen'!B49,'1.8-Glasbewassing'!W:W)</f>
        <v>0</v>
      </c>
      <c r="M49" s="132">
        <f t="shared" si="258"/>
        <v>0</v>
      </c>
      <c r="N49" s="123"/>
      <c r="P49" s="123"/>
      <c r="Q49" s="151">
        <f ca="1">L49/(E27)</f>
        <v>0</v>
      </c>
      <c r="T49" s="162">
        <f ca="1">I49/E27</f>
        <v>0</v>
      </c>
    </row>
    <row r="50" spans="1:20" s="44" customFormat="1" ht="20" customHeight="1">
      <c r="A50" s="687">
        <f>A28</f>
        <v>1</v>
      </c>
      <c r="B50" s="143" t="str">
        <f>B28</f>
        <v>OBS Bets Frijlingschool</v>
      </c>
      <c r="C50" s="44" t="str">
        <f>C28</f>
        <v>Sportlaan 153</v>
      </c>
      <c r="D50" s="148">
        <f>SUMIF('1.0-Contractblad'!$A$48:$A$52,'1.1a-Jaarprijzen'!B50,'1.0-Contractblad'!$J$48:$J$52)</f>
        <v>0</v>
      </c>
      <c r="E50" s="149">
        <f>VLOOKUP($B50,'1.6-Machine-investeringskosten'!$E$99:$H$158,4,FALSE)</f>
        <v>0</v>
      </c>
      <c r="F50" s="149">
        <f>$H$31*H28+$I$31*I28</f>
        <v>0</v>
      </c>
      <c r="G50" s="149">
        <f>$L$31*K28</f>
        <v>0</v>
      </c>
      <c r="H50" s="149">
        <f>$H$31*J28</f>
        <v>0</v>
      </c>
      <c r="I50" s="149">
        <f t="shared" si="257"/>
        <v>0</v>
      </c>
      <c r="J50" s="626">
        <f>SUMIF('1. 3A-Mutaties'!E:E,'1.1a-Jaarprijzen'!B50,'1. 3A-Mutaties'!Z:Z)</f>
        <v>0</v>
      </c>
      <c r="K50" s="150"/>
      <c r="L50" s="132">
        <f>SUMIF('1.8-Glasbewassing'!D:D,'1.1a-Jaarprijzen'!B50,'1.8-Glasbewassing'!W:W)</f>
        <v>0</v>
      </c>
      <c r="M50" s="132">
        <f t="shared" si="258"/>
        <v>0</v>
      </c>
      <c r="N50" s="123"/>
      <c r="P50" s="123"/>
      <c r="Q50" s="151">
        <f ca="1">L50/(E28)</f>
        <v>0</v>
      </c>
      <c r="T50" s="162">
        <f ca="1">I50/E28</f>
        <v>0</v>
      </c>
    </row>
    <row r="51" spans="1:20" s="44" customFormat="1" ht="17">
      <c r="A51" s="687">
        <f>A30</f>
        <v>0</v>
      </c>
      <c r="E51" s="138"/>
      <c r="F51" s="138"/>
      <c r="H51" s="152"/>
      <c r="I51" s="153"/>
      <c r="J51" s="627"/>
      <c r="K51" s="154"/>
      <c r="L51" s="153"/>
      <c r="M51" s="153"/>
      <c r="N51" s="155"/>
      <c r="P51" s="123"/>
      <c r="Q51" s="156"/>
    </row>
    <row r="52" spans="1:20" s="44" customFormat="1">
      <c r="A52" s="688"/>
      <c r="B52" s="158"/>
      <c r="E52" s="138"/>
      <c r="F52" s="138"/>
      <c r="J52" s="628"/>
      <c r="P52" s="123"/>
      <c r="Q52" s="123"/>
    </row>
    <row r="53" spans="1:20" s="44" customFormat="1" ht="17">
      <c r="A53" s="684"/>
      <c r="B53" s="123"/>
      <c r="C53" s="549"/>
      <c r="D53" s="159"/>
      <c r="E53" s="160"/>
      <c r="F53" s="160"/>
      <c r="G53" s="160"/>
      <c r="H53" s="160"/>
      <c r="I53" s="160"/>
      <c r="J53" s="629"/>
      <c r="K53" s="160"/>
      <c r="L53" s="160"/>
      <c r="M53" s="160"/>
      <c r="P53" s="123"/>
      <c r="Q53" s="157"/>
    </row>
    <row r="54" spans="1:20" s="44" customFormat="1" ht="17">
      <c r="A54" s="684">
        <v>1</v>
      </c>
      <c r="B54" s="123"/>
      <c r="C54" s="549" t="s">
        <v>1285</v>
      </c>
      <c r="D54" s="159">
        <f ca="1">SUMIF($A$35:$M$50,$A54,$D$35:$D$50)</f>
        <v>0</v>
      </c>
      <c r="E54" s="160">
        <f ca="1">SUMIF($A$35:$M$50,$A54,$E$35:$E$50)</f>
        <v>0</v>
      </c>
      <c r="F54" s="160">
        <f ca="1">SUMIF($A$35:$M$50,$A54,$F$35:$F$50)</f>
        <v>0</v>
      </c>
      <c r="G54" s="160">
        <f ca="1">SUMIF($A$35:$M$50,$A54,$G$35:$G$50)</f>
        <v>0</v>
      </c>
      <c r="H54" s="160">
        <f ca="1">SUMIF($A$35:$M$50,$A54,$H$35:$H$50)</f>
        <v>0</v>
      </c>
      <c r="I54" s="160">
        <f ca="1">SUMIF($A$35:$M$50,$A54,$I$35:$I$50)</f>
        <v>0</v>
      </c>
      <c r="J54" s="629">
        <f ca="1">SUMIF($A$35:$M$50,$A54,$J$35:$J$50)</f>
        <v>0</v>
      </c>
      <c r="K54" s="160"/>
      <c r="L54" s="160">
        <f ca="1">SUMIF($A$35:$M$50,$A54,$L$35:$L$50)</f>
        <v>0</v>
      </c>
      <c r="M54" s="160">
        <f ca="1">SUMIF($A$35:$M$50,$A54,$M$35:$M$50)</f>
        <v>0</v>
      </c>
      <c r="P54" s="123"/>
      <c r="Q54" s="157"/>
    </row>
    <row r="55" spans="1:20" s="44" customFormat="1" ht="17">
      <c r="A55" s="684"/>
      <c r="B55" s="123"/>
      <c r="C55" s="549"/>
      <c r="D55" s="159"/>
      <c r="E55" s="160"/>
      <c r="F55" s="160"/>
      <c r="G55" s="160"/>
      <c r="H55" s="160"/>
      <c r="I55" s="160"/>
      <c r="J55" s="629"/>
      <c r="K55" s="160"/>
      <c r="L55" s="160"/>
      <c r="M55" s="160"/>
      <c r="P55" s="123"/>
      <c r="Q55" s="157"/>
    </row>
    <row r="56" spans="1:20" s="44" customFormat="1" ht="17">
      <c r="A56" s="684"/>
      <c r="B56" s="123"/>
      <c r="C56" s="549"/>
      <c r="D56" s="159"/>
      <c r="E56" s="160"/>
      <c r="F56" s="160"/>
      <c r="G56" s="160"/>
      <c r="H56" s="160"/>
      <c r="I56" s="160"/>
      <c r="J56" s="629"/>
      <c r="K56" s="160"/>
      <c r="L56" s="160"/>
      <c r="M56" s="160"/>
      <c r="P56" s="123"/>
      <c r="Q56" s="157"/>
    </row>
    <row r="57" spans="1:20" s="44" customFormat="1">
      <c r="A57" s="684"/>
      <c r="B57" s="158"/>
      <c r="E57" s="138"/>
      <c r="F57" s="138"/>
      <c r="Q57" s="156"/>
    </row>
    <row r="58" spans="1:20" s="44" customFormat="1" ht="17">
      <c r="A58" s="684"/>
      <c r="E58" s="138"/>
      <c r="F58" s="161"/>
      <c r="G58" s="161"/>
      <c r="H58" s="161"/>
      <c r="I58" s="692"/>
      <c r="J58" s="153"/>
      <c r="K58" s="153"/>
      <c r="L58" s="153"/>
      <c r="M58" s="152"/>
      <c r="N58" s="153"/>
      <c r="O58" s="153"/>
      <c r="Q58" s="123"/>
    </row>
    <row r="59" spans="1:20" s="44" customFormat="1">
      <c r="A59" s="684"/>
      <c r="B59" s="163"/>
      <c r="C59" s="129"/>
      <c r="D59" s="137"/>
      <c r="E59" s="137"/>
      <c r="F59" s="137"/>
      <c r="G59" s="137"/>
      <c r="I59" s="162"/>
      <c r="J59" s="162"/>
      <c r="P59" s="123"/>
    </row>
    <row r="60" spans="1:20" s="44" customFormat="1">
      <c r="A60" s="684"/>
      <c r="B60" s="163"/>
      <c r="C60" s="164"/>
      <c r="D60" s="164"/>
      <c r="E60" s="164"/>
      <c r="F60" s="164"/>
      <c r="G60" s="164"/>
      <c r="H60" s="164"/>
      <c r="M60" s="148"/>
      <c r="P60" s="123"/>
    </row>
    <row r="61" spans="1:20" s="44" customFormat="1">
      <c r="A61" s="684"/>
      <c r="B61" s="165"/>
      <c r="C61" s="465" t="s">
        <v>122</v>
      </c>
      <c r="D61" s="465" t="s">
        <v>122</v>
      </c>
      <c r="E61" s="465" t="s">
        <v>122</v>
      </c>
      <c r="F61" s="465" t="s">
        <v>122</v>
      </c>
      <c r="G61" s="465" t="s">
        <v>122</v>
      </c>
      <c r="H61" s="465" t="s">
        <v>122</v>
      </c>
      <c r="I61" s="465" t="s">
        <v>122</v>
      </c>
      <c r="J61" s="465" t="s">
        <v>122</v>
      </c>
      <c r="K61" s="465" t="s">
        <v>122</v>
      </c>
      <c r="L61" s="465" t="s">
        <v>122</v>
      </c>
      <c r="P61" s="123"/>
    </row>
    <row r="62" spans="1:20" s="44" customFormat="1" ht="16">
      <c r="A62" s="684"/>
      <c r="B62" s="165"/>
      <c r="C62" s="466">
        <v>2027</v>
      </c>
      <c r="D62" s="466">
        <v>2025</v>
      </c>
      <c r="E62" s="466">
        <f t="shared" ref="E62:K62" si="259">D62+1</f>
        <v>2026</v>
      </c>
      <c r="F62" s="466">
        <f t="shared" si="259"/>
        <v>2027</v>
      </c>
      <c r="G62" s="466">
        <f t="shared" si="259"/>
        <v>2028</v>
      </c>
      <c r="H62" s="466">
        <f t="shared" si="259"/>
        <v>2029</v>
      </c>
      <c r="I62" s="466">
        <f t="shared" si="259"/>
        <v>2030</v>
      </c>
      <c r="J62" s="466">
        <f t="shared" si="259"/>
        <v>2031</v>
      </c>
      <c r="K62" s="466">
        <f t="shared" si="259"/>
        <v>2032</v>
      </c>
      <c r="L62" s="630"/>
      <c r="M62" s="166"/>
      <c r="P62" s="123"/>
    </row>
    <row r="63" spans="1:20" s="44" customFormat="1" ht="18" customHeight="1">
      <c r="A63" s="684"/>
      <c r="B63" s="786" t="s">
        <v>123</v>
      </c>
      <c r="C63" s="463"/>
      <c r="D63" s="463"/>
      <c r="E63" s="463"/>
      <c r="F63" s="463"/>
      <c r="G63" s="463"/>
      <c r="H63" s="463"/>
      <c r="I63" s="463"/>
      <c r="J63" s="463"/>
      <c r="K63" s="463"/>
      <c r="L63" s="631"/>
      <c r="P63" s="123"/>
    </row>
    <row r="64" spans="1:20" s="44" customFormat="1">
      <c r="A64" s="684"/>
      <c r="B64" s="786" t="s">
        <v>124</v>
      </c>
      <c r="C64" s="464"/>
      <c r="D64" s="464"/>
      <c r="E64" s="464"/>
      <c r="F64" s="464"/>
      <c r="G64" s="464"/>
      <c r="H64" s="464"/>
      <c r="I64" s="464"/>
      <c r="J64" s="464"/>
      <c r="K64" s="464"/>
      <c r="L64" s="632"/>
      <c r="P64" s="123"/>
    </row>
    <row r="65" spans="1:16" s="44" customFormat="1" hidden="1">
      <c r="A65" s="684"/>
      <c r="B65" s="167">
        <v>1</v>
      </c>
      <c r="C65" s="168">
        <f t="shared" ref="C65:L65" si="260">B65*C64+B65</f>
        <v>1</v>
      </c>
      <c r="D65" s="168">
        <f t="shared" si="260"/>
        <v>1</v>
      </c>
      <c r="E65" s="168">
        <f t="shared" si="260"/>
        <v>1</v>
      </c>
      <c r="F65" s="168">
        <f t="shared" si="260"/>
        <v>1</v>
      </c>
      <c r="G65" s="168">
        <f t="shared" si="260"/>
        <v>1</v>
      </c>
      <c r="H65" s="168">
        <f t="shared" si="260"/>
        <v>1</v>
      </c>
      <c r="I65" s="168">
        <f t="shared" si="260"/>
        <v>1</v>
      </c>
      <c r="J65" s="168">
        <f t="shared" si="260"/>
        <v>1</v>
      </c>
      <c r="K65" s="168">
        <f t="shared" si="260"/>
        <v>1</v>
      </c>
      <c r="L65" s="168">
        <f t="shared" si="260"/>
        <v>1</v>
      </c>
      <c r="P65" s="123"/>
    </row>
    <row r="66" spans="1:16" s="44" customFormat="1" hidden="1">
      <c r="A66" s="684"/>
      <c r="B66" s="167"/>
      <c r="C66" s="614">
        <f>MAX(C65:L65)-1</f>
        <v>0</v>
      </c>
      <c r="D66" s="615"/>
      <c r="E66" s="615"/>
      <c r="F66" s="615"/>
      <c r="G66" s="615"/>
      <c r="H66" s="615"/>
      <c r="I66" s="615"/>
      <c r="P66" s="123"/>
    </row>
    <row r="67" spans="1:16" s="44" customFormat="1" ht="16" thickBot="1">
      <c r="A67" s="684"/>
      <c r="C67" s="614"/>
      <c r="E67" s="138"/>
      <c r="F67" s="138"/>
      <c r="P67" s="123"/>
    </row>
    <row r="68" spans="1:16" s="44" customFormat="1">
      <c r="A68" s="684"/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7"/>
      <c r="N68" s="187"/>
      <c r="P68" s="123"/>
    </row>
    <row r="69" spans="1:16" s="44" customFormat="1">
      <c r="A69" s="684"/>
      <c r="B69" s="163"/>
      <c r="E69" s="138"/>
      <c r="F69" s="138"/>
      <c r="P69" s="123"/>
    </row>
    <row r="70" spans="1:16" s="44" customFormat="1">
      <c r="A70" s="684"/>
      <c r="P70" s="123"/>
    </row>
    <row r="71" spans="1:16" s="44" customFormat="1">
      <c r="A71" s="684"/>
      <c r="E71" s="162"/>
      <c r="P71" s="123"/>
    </row>
    <row r="72" spans="1:16" s="44" customFormat="1">
      <c r="A72" s="684"/>
      <c r="E72" s="162"/>
      <c r="P72" s="123"/>
    </row>
    <row r="73" spans="1:16" s="44" customFormat="1">
      <c r="A73" s="684"/>
      <c r="E73" s="162"/>
      <c r="P73" s="123"/>
    </row>
    <row r="74" spans="1:16" s="44" customFormat="1">
      <c r="A74" s="684"/>
      <c r="E74" s="162"/>
      <c r="P74" s="123"/>
    </row>
    <row r="75" spans="1:16" s="44" customFormat="1">
      <c r="A75" s="684"/>
      <c r="E75" s="162"/>
      <c r="P75" s="123"/>
    </row>
    <row r="76" spans="1:16" s="44" customFormat="1">
      <c r="A76" s="628"/>
      <c r="B76" s="84"/>
      <c r="C76" s="670"/>
      <c r="D76" s="735"/>
      <c r="E76" s="733"/>
      <c r="F76" s="735"/>
      <c r="P76" s="123"/>
    </row>
    <row r="77" spans="1:16" s="44" customFormat="1">
      <c r="A77" s="628"/>
      <c r="B77" s="84"/>
      <c r="C77" s="670"/>
      <c r="D77" s="735"/>
      <c r="E77" s="733"/>
      <c r="F77" s="735"/>
      <c r="P77" s="123"/>
    </row>
    <row r="78" spans="1:16" s="44" customFormat="1">
      <c r="A78" s="628"/>
      <c r="B78" s="84"/>
      <c r="C78" s="670"/>
      <c r="D78" s="735"/>
      <c r="E78" s="733"/>
      <c r="F78" s="735"/>
      <c r="P78" s="123"/>
    </row>
    <row r="79" spans="1:16" s="44" customFormat="1">
      <c r="A79" s="684"/>
      <c r="C79" s="733"/>
      <c r="E79" s="733"/>
      <c r="P79" s="123"/>
    </row>
    <row r="80" spans="1:16" s="44" customFormat="1">
      <c r="A80" s="684"/>
      <c r="E80" s="162"/>
      <c r="P80" s="123"/>
    </row>
    <row r="81" spans="1:16" s="44" customFormat="1">
      <c r="A81" s="684"/>
      <c r="E81" s="162"/>
      <c r="P81" s="123"/>
    </row>
    <row r="82" spans="1:16" s="44" customFormat="1">
      <c r="A82" s="684"/>
      <c r="P82" s="123"/>
    </row>
    <row r="83" spans="1:16" s="44" customFormat="1">
      <c r="A83" s="684"/>
      <c r="P83" s="123"/>
    </row>
    <row r="84" spans="1:16" s="44" customFormat="1">
      <c r="A84" s="684"/>
      <c r="P84" s="123"/>
    </row>
    <row r="85" spans="1:16" s="44" customFormat="1">
      <c r="A85" s="684"/>
      <c r="P85" s="123"/>
    </row>
    <row r="86" spans="1:16" s="44" customFormat="1">
      <c r="A86" s="684"/>
      <c r="P86" s="123"/>
    </row>
    <row r="87" spans="1:16" s="44" customFormat="1">
      <c r="A87" s="684"/>
      <c r="P87" s="123"/>
    </row>
    <row r="88" spans="1:16" s="44" customFormat="1">
      <c r="A88" s="684"/>
      <c r="P88" s="123"/>
    </row>
    <row r="89" spans="1:16" s="44" customFormat="1">
      <c r="A89" s="684"/>
      <c r="P89" s="123"/>
    </row>
    <row r="90" spans="1:16" s="44" customFormat="1">
      <c r="A90" s="684"/>
      <c r="P90" s="123"/>
    </row>
    <row r="91" spans="1:16" s="44" customFormat="1">
      <c r="A91" s="684"/>
      <c r="P91" s="123"/>
    </row>
    <row r="92" spans="1:16" s="44" customFormat="1">
      <c r="A92" s="684"/>
      <c r="P92" s="123"/>
    </row>
    <row r="93" spans="1:16" s="44" customFormat="1">
      <c r="A93" s="684"/>
      <c r="P93" s="123"/>
    </row>
    <row r="94" spans="1:16" s="44" customFormat="1">
      <c r="A94" s="684"/>
      <c r="P94" s="123"/>
    </row>
    <row r="95" spans="1:16" s="44" customFormat="1">
      <c r="A95" s="684"/>
      <c r="P95" s="123"/>
    </row>
    <row r="96" spans="1:16" s="44" customFormat="1">
      <c r="A96" s="684"/>
      <c r="P96" s="123"/>
    </row>
    <row r="97" spans="1:16" s="44" customFormat="1">
      <c r="A97" s="684"/>
      <c r="P97" s="123"/>
    </row>
    <row r="98" spans="1:16" s="44" customFormat="1">
      <c r="A98" s="684"/>
      <c r="P98" s="123"/>
    </row>
    <row r="99" spans="1:16" s="44" customFormat="1">
      <c r="A99" s="684"/>
      <c r="P99" s="123"/>
    </row>
    <row r="100" spans="1:16" s="44" customFormat="1">
      <c r="A100" s="684"/>
      <c r="P100" s="123"/>
    </row>
    <row r="101" spans="1:16" s="44" customFormat="1">
      <c r="A101" s="684"/>
      <c r="P101" s="123"/>
    </row>
    <row r="102" spans="1:16" s="44" customFormat="1">
      <c r="A102" s="684"/>
      <c r="P102" s="123"/>
    </row>
    <row r="103" spans="1:16" s="44" customFormat="1">
      <c r="A103" s="684"/>
      <c r="P103" s="123"/>
    </row>
    <row r="104" spans="1:16" s="44" customFormat="1">
      <c r="A104" s="684"/>
      <c r="P104" s="123"/>
    </row>
    <row r="105" spans="1:16" s="44" customFormat="1">
      <c r="A105" s="684"/>
      <c r="P105" s="123"/>
    </row>
    <row r="106" spans="1:16" s="44" customFormat="1">
      <c r="A106" s="684"/>
      <c r="P106" s="123"/>
    </row>
    <row r="107" spans="1:16" s="44" customFormat="1">
      <c r="A107" s="684"/>
      <c r="P107" s="123"/>
    </row>
    <row r="108" spans="1:16" s="44" customFormat="1">
      <c r="A108" s="684"/>
      <c r="P108" s="123"/>
    </row>
    <row r="109" spans="1:16" s="44" customFormat="1">
      <c r="A109" s="684"/>
      <c r="P109" s="123"/>
    </row>
    <row r="110" spans="1:16" s="44" customFormat="1">
      <c r="A110" s="684"/>
      <c r="P110" s="123"/>
    </row>
    <row r="111" spans="1:16" s="44" customFormat="1">
      <c r="A111" s="684"/>
      <c r="P111" s="123"/>
    </row>
    <row r="112" spans="1:16" s="44" customFormat="1">
      <c r="A112" s="684"/>
      <c r="P112" s="123"/>
    </row>
    <row r="113" spans="1:16" s="44" customFormat="1">
      <c r="A113" s="684"/>
      <c r="P113" s="123"/>
    </row>
    <row r="114" spans="1:16" s="44" customFormat="1">
      <c r="A114" s="684"/>
      <c r="P114" s="123"/>
    </row>
    <row r="115" spans="1:16" s="44" customFormat="1">
      <c r="A115" s="684"/>
      <c r="P115" s="123"/>
    </row>
    <row r="116" spans="1:16" s="44" customFormat="1">
      <c r="A116" s="684"/>
      <c r="P116" s="123"/>
    </row>
    <row r="117" spans="1:16" s="44" customFormat="1">
      <c r="A117" s="684"/>
      <c r="P117" s="123"/>
    </row>
    <row r="118" spans="1:16" s="44" customFormat="1">
      <c r="A118" s="684"/>
      <c r="P118" s="123"/>
    </row>
    <row r="119" spans="1:16" s="44" customFormat="1">
      <c r="A119" s="684"/>
      <c r="P119" s="123"/>
    </row>
    <row r="120" spans="1:16" s="44" customFormat="1">
      <c r="A120" s="684"/>
      <c r="P120" s="123"/>
    </row>
    <row r="121" spans="1:16" s="44" customFormat="1">
      <c r="A121" s="684"/>
      <c r="P121" s="123"/>
    </row>
    <row r="122" spans="1:16" s="44" customFormat="1">
      <c r="A122" s="684"/>
      <c r="P122" s="123"/>
    </row>
    <row r="123" spans="1:16" s="44" customFormat="1">
      <c r="A123" s="684"/>
      <c r="P123" s="123"/>
    </row>
    <row r="124" spans="1:16" s="44" customFormat="1">
      <c r="A124" s="684"/>
      <c r="P124" s="123"/>
    </row>
    <row r="125" spans="1:16" s="44" customFormat="1">
      <c r="A125" s="684"/>
      <c r="P125" s="123"/>
    </row>
    <row r="126" spans="1:16" s="44" customFormat="1">
      <c r="A126" s="684"/>
      <c r="P126" s="123"/>
    </row>
    <row r="127" spans="1:16" s="44" customFormat="1">
      <c r="A127" s="684"/>
      <c r="P127" s="123"/>
    </row>
    <row r="128" spans="1:16" s="44" customFormat="1">
      <c r="A128" s="684"/>
      <c r="P128" s="123"/>
    </row>
    <row r="129" spans="1:16" s="44" customFormat="1">
      <c r="A129" s="684"/>
      <c r="P129" s="123"/>
    </row>
    <row r="130" spans="1:16" s="44" customFormat="1">
      <c r="A130" s="684"/>
      <c r="P130" s="123"/>
    </row>
    <row r="131" spans="1:16" s="44" customFormat="1">
      <c r="A131" s="684"/>
      <c r="P131" s="123"/>
    </row>
    <row r="132" spans="1:16" s="44" customFormat="1">
      <c r="A132" s="684"/>
      <c r="P132" s="123"/>
    </row>
    <row r="133" spans="1:16" s="44" customFormat="1">
      <c r="A133" s="684"/>
      <c r="P133" s="123"/>
    </row>
    <row r="134" spans="1:16" s="44" customFormat="1">
      <c r="A134" s="684"/>
      <c r="P134" s="123"/>
    </row>
    <row r="135" spans="1:16" s="44" customFormat="1">
      <c r="A135" s="684"/>
      <c r="P135" s="123"/>
    </row>
    <row r="136" spans="1:16" s="44" customFormat="1">
      <c r="A136" s="684"/>
      <c r="P136" s="123"/>
    </row>
    <row r="137" spans="1:16" s="44" customFormat="1">
      <c r="A137" s="684"/>
      <c r="P137" s="123"/>
    </row>
    <row r="138" spans="1:16" s="44" customFormat="1">
      <c r="A138" s="684"/>
      <c r="P138" s="123"/>
    </row>
    <row r="139" spans="1:16" s="44" customFormat="1">
      <c r="A139" s="684"/>
      <c r="P139" s="123"/>
    </row>
    <row r="140" spans="1:16" s="44" customFormat="1">
      <c r="A140" s="684"/>
      <c r="P140" s="123"/>
    </row>
    <row r="141" spans="1:16" s="44" customFormat="1">
      <c r="A141" s="684"/>
      <c r="P141" s="123"/>
    </row>
    <row r="142" spans="1:16" s="44" customFormat="1">
      <c r="A142" s="684"/>
      <c r="P142" s="123"/>
    </row>
    <row r="143" spans="1:16" s="44" customFormat="1">
      <c r="A143" s="684"/>
      <c r="P143" s="123"/>
    </row>
    <row r="144" spans="1:16" s="44" customFormat="1">
      <c r="A144" s="684"/>
      <c r="P144" s="123"/>
    </row>
    <row r="145" spans="1:16" s="44" customFormat="1">
      <c r="A145" s="684"/>
      <c r="P145" s="123"/>
    </row>
    <row r="146" spans="1:16" s="44" customFormat="1">
      <c r="A146" s="684"/>
      <c r="P146" s="123"/>
    </row>
    <row r="147" spans="1:16" s="44" customFormat="1">
      <c r="A147" s="684"/>
      <c r="P147" s="123"/>
    </row>
    <row r="148" spans="1:16" s="44" customFormat="1">
      <c r="A148" s="684"/>
      <c r="P148" s="123"/>
    </row>
    <row r="149" spans="1:16" s="44" customFormat="1">
      <c r="A149" s="684"/>
      <c r="P149" s="123"/>
    </row>
    <row r="150" spans="1:16" s="44" customFormat="1">
      <c r="A150" s="684"/>
      <c r="P150" s="123"/>
    </row>
    <row r="151" spans="1:16" s="44" customFormat="1">
      <c r="A151" s="684"/>
      <c r="P151" s="123"/>
    </row>
    <row r="152" spans="1:16" s="44" customFormat="1">
      <c r="A152" s="684"/>
      <c r="P152" s="123"/>
    </row>
    <row r="153" spans="1:16" s="44" customFormat="1">
      <c r="A153" s="684"/>
      <c r="P153" s="123"/>
    </row>
    <row r="154" spans="1:16" s="44" customFormat="1">
      <c r="A154" s="684"/>
      <c r="P154" s="123"/>
    </row>
    <row r="155" spans="1:16" s="44" customFormat="1">
      <c r="A155" s="684"/>
      <c r="P155" s="123"/>
    </row>
    <row r="156" spans="1:16" s="44" customFormat="1">
      <c r="A156" s="684"/>
      <c r="P156" s="123"/>
    </row>
    <row r="157" spans="1:16" s="44" customFormat="1">
      <c r="A157" s="684"/>
      <c r="P157" s="123"/>
    </row>
    <row r="158" spans="1:16" s="44" customFormat="1">
      <c r="A158" s="684"/>
      <c r="P158" s="123"/>
    </row>
    <row r="159" spans="1:16" s="44" customFormat="1">
      <c r="A159" s="684"/>
      <c r="P159" s="123"/>
    </row>
    <row r="160" spans="1:16" s="44" customFormat="1">
      <c r="A160" s="684"/>
      <c r="P160" s="123"/>
    </row>
    <row r="161" spans="1:16" s="44" customFormat="1">
      <c r="A161" s="684"/>
      <c r="P161" s="123"/>
    </row>
    <row r="162" spans="1:16" s="44" customFormat="1">
      <c r="A162" s="684"/>
      <c r="P162" s="123"/>
    </row>
    <row r="163" spans="1:16" s="44" customFormat="1">
      <c r="A163" s="684"/>
      <c r="P163" s="123"/>
    </row>
    <row r="164" spans="1:16" s="44" customFormat="1">
      <c r="A164" s="684"/>
      <c r="P164" s="123"/>
    </row>
    <row r="165" spans="1:16" s="44" customFormat="1">
      <c r="A165" s="684"/>
      <c r="P165" s="123"/>
    </row>
    <row r="166" spans="1:16" s="44" customFormat="1">
      <c r="A166" s="684"/>
      <c r="P166" s="123"/>
    </row>
    <row r="167" spans="1:16" s="44" customFormat="1">
      <c r="A167" s="684"/>
      <c r="P167" s="123"/>
    </row>
    <row r="168" spans="1:16" s="44" customFormat="1">
      <c r="A168" s="684"/>
      <c r="P168" s="123"/>
    </row>
    <row r="169" spans="1:16" s="44" customFormat="1">
      <c r="A169" s="684"/>
      <c r="P169" s="123"/>
    </row>
    <row r="170" spans="1:16" s="44" customFormat="1">
      <c r="A170" s="684"/>
      <c r="P170" s="123"/>
    </row>
    <row r="171" spans="1:16" s="44" customFormat="1">
      <c r="A171" s="684"/>
      <c r="P171" s="123"/>
    </row>
    <row r="172" spans="1:16" s="44" customFormat="1">
      <c r="A172" s="684"/>
      <c r="P172" s="123"/>
    </row>
    <row r="173" spans="1:16" s="44" customFormat="1">
      <c r="A173" s="684"/>
      <c r="P173" s="123"/>
    </row>
    <row r="174" spans="1:16" s="44" customFormat="1">
      <c r="A174" s="684"/>
      <c r="P174" s="123"/>
    </row>
    <row r="175" spans="1:16" s="44" customFormat="1">
      <c r="A175" s="684"/>
      <c r="P175" s="123"/>
    </row>
    <row r="176" spans="1:16" s="44" customFormat="1">
      <c r="A176" s="684"/>
      <c r="P176" s="123"/>
    </row>
    <row r="177" spans="1:16" s="44" customFormat="1">
      <c r="A177" s="684"/>
      <c r="P177" s="123"/>
    </row>
    <row r="178" spans="1:16" s="44" customFormat="1">
      <c r="A178" s="684"/>
      <c r="P178" s="123"/>
    </row>
    <row r="179" spans="1:16" s="44" customFormat="1">
      <c r="A179" s="684"/>
      <c r="P179" s="123"/>
    </row>
    <row r="180" spans="1:16" s="44" customFormat="1">
      <c r="A180" s="684"/>
      <c r="P180" s="123"/>
    </row>
    <row r="181" spans="1:16" s="44" customFormat="1">
      <c r="A181" s="684"/>
      <c r="P181" s="123"/>
    </row>
    <row r="182" spans="1:16" s="44" customFormat="1">
      <c r="A182" s="684"/>
      <c r="P182" s="123"/>
    </row>
    <row r="183" spans="1:16" s="44" customFormat="1">
      <c r="A183" s="684"/>
      <c r="P183" s="123"/>
    </row>
    <row r="184" spans="1:16" s="44" customFormat="1">
      <c r="A184" s="684"/>
      <c r="P184" s="123"/>
    </row>
    <row r="185" spans="1:16" s="44" customFormat="1">
      <c r="A185" s="684"/>
      <c r="P185" s="123"/>
    </row>
    <row r="186" spans="1:16" s="44" customFormat="1">
      <c r="A186" s="684"/>
      <c r="P186" s="123"/>
    </row>
    <row r="187" spans="1:16" s="44" customFormat="1">
      <c r="A187" s="684"/>
      <c r="P187" s="123"/>
    </row>
    <row r="188" spans="1:16" s="44" customFormat="1">
      <c r="A188" s="684"/>
      <c r="P188" s="123"/>
    </row>
    <row r="189" spans="1:16" s="44" customFormat="1">
      <c r="A189" s="684"/>
      <c r="P189" s="123"/>
    </row>
    <row r="190" spans="1:16" s="44" customFormat="1">
      <c r="A190" s="684"/>
      <c r="P190" s="123"/>
    </row>
    <row r="191" spans="1:16" s="44" customFormat="1">
      <c r="A191" s="684"/>
      <c r="P191" s="123"/>
    </row>
    <row r="192" spans="1:16" s="44" customFormat="1">
      <c r="A192" s="684"/>
      <c r="P192" s="123"/>
    </row>
    <row r="193" spans="1:16" s="44" customFormat="1">
      <c r="A193" s="684"/>
      <c r="P193" s="123"/>
    </row>
    <row r="194" spans="1:16" s="44" customFormat="1">
      <c r="A194" s="684"/>
      <c r="P194" s="123"/>
    </row>
    <row r="195" spans="1:16" s="44" customFormat="1">
      <c r="A195" s="684"/>
      <c r="P195" s="123"/>
    </row>
    <row r="196" spans="1:16" s="44" customFormat="1">
      <c r="A196" s="684"/>
      <c r="P196" s="123"/>
    </row>
    <row r="197" spans="1:16" s="44" customFormat="1">
      <c r="A197" s="684"/>
      <c r="P197" s="123"/>
    </row>
    <row r="198" spans="1:16" s="44" customFormat="1">
      <c r="A198" s="684"/>
      <c r="P198" s="123"/>
    </row>
    <row r="199" spans="1:16" s="44" customFormat="1">
      <c r="A199" s="684"/>
      <c r="P199" s="123"/>
    </row>
    <row r="200" spans="1:16" s="44" customFormat="1">
      <c r="A200" s="684"/>
      <c r="P200" s="123"/>
    </row>
    <row r="201" spans="1:16" s="44" customFormat="1">
      <c r="A201" s="684"/>
      <c r="P201" s="123"/>
    </row>
    <row r="202" spans="1:16" s="44" customFormat="1">
      <c r="A202" s="684"/>
      <c r="P202" s="123"/>
    </row>
    <row r="203" spans="1:16" s="44" customFormat="1">
      <c r="A203" s="684"/>
      <c r="P203" s="123"/>
    </row>
    <row r="204" spans="1:16" s="44" customFormat="1">
      <c r="A204" s="684"/>
      <c r="P204" s="123"/>
    </row>
    <row r="205" spans="1:16" s="44" customFormat="1">
      <c r="A205" s="684"/>
      <c r="P205" s="123"/>
    </row>
    <row r="206" spans="1:16" s="44" customFormat="1">
      <c r="A206" s="684"/>
      <c r="P206" s="123"/>
    </row>
    <row r="207" spans="1:16" s="44" customFormat="1">
      <c r="A207" s="684"/>
      <c r="P207" s="123"/>
    </row>
    <row r="208" spans="1:16" s="44" customFormat="1">
      <c r="A208" s="684"/>
      <c r="P208" s="123"/>
    </row>
    <row r="209" spans="1:16" s="44" customFormat="1">
      <c r="A209" s="684"/>
      <c r="P209" s="123"/>
    </row>
    <row r="210" spans="1:16" s="44" customFormat="1">
      <c r="A210" s="684"/>
      <c r="P210" s="123"/>
    </row>
    <row r="211" spans="1:16" s="44" customFormat="1">
      <c r="A211" s="684"/>
      <c r="P211" s="123"/>
    </row>
    <row r="212" spans="1:16" s="44" customFormat="1">
      <c r="A212" s="684"/>
      <c r="P212" s="123"/>
    </row>
    <row r="213" spans="1:16" s="44" customFormat="1">
      <c r="A213" s="684"/>
      <c r="P213" s="123"/>
    </row>
    <row r="214" spans="1:16" s="44" customFormat="1">
      <c r="A214" s="684"/>
      <c r="P214" s="123"/>
    </row>
    <row r="215" spans="1:16" s="44" customFormat="1">
      <c r="A215" s="684"/>
      <c r="P215" s="123"/>
    </row>
    <row r="216" spans="1:16" s="44" customFormat="1">
      <c r="A216" s="684"/>
      <c r="P216" s="123"/>
    </row>
    <row r="217" spans="1:16" s="44" customFormat="1">
      <c r="A217" s="684"/>
      <c r="P217" s="123"/>
    </row>
    <row r="218" spans="1:16" s="44" customFormat="1">
      <c r="A218" s="684"/>
      <c r="P218" s="123"/>
    </row>
    <row r="219" spans="1:16" s="44" customFormat="1">
      <c r="A219" s="684"/>
      <c r="P219" s="123"/>
    </row>
    <row r="220" spans="1:16" s="44" customFormat="1">
      <c r="A220" s="684"/>
      <c r="P220" s="123"/>
    </row>
    <row r="221" spans="1:16" s="44" customFormat="1">
      <c r="A221" s="684"/>
      <c r="P221" s="123"/>
    </row>
    <row r="222" spans="1:16" s="44" customFormat="1">
      <c r="A222" s="684"/>
      <c r="P222" s="123"/>
    </row>
    <row r="223" spans="1:16" s="44" customFormat="1">
      <c r="A223" s="684"/>
      <c r="P223" s="123"/>
    </row>
    <row r="224" spans="1:16" s="44" customFormat="1">
      <c r="A224" s="684"/>
      <c r="P224" s="123"/>
    </row>
    <row r="225" spans="1:16" s="44" customFormat="1">
      <c r="A225" s="684"/>
      <c r="P225" s="123"/>
    </row>
    <row r="226" spans="1:16" s="44" customFormat="1">
      <c r="A226" s="684"/>
      <c r="P226" s="123"/>
    </row>
    <row r="227" spans="1:16" s="44" customFormat="1">
      <c r="A227" s="684"/>
      <c r="P227" s="123"/>
    </row>
    <row r="228" spans="1:16" s="44" customFormat="1">
      <c r="A228" s="684"/>
      <c r="P228" s="123"/>
    </row>
    <row r="229" spans="1:16" s="44" customFormat="1">
      <c r="A229" s="684"/>
      <c r="P229" s="123"/>
    </row>
    <row r="230" spans="1:16" s="44" customFormat="1">
      <c r="A230" s="684"/>
      <c r="P230" s="123"/>
    </row>
    <row r="231" spans="1:16" s="44" customFormat="1">
      <c r="A231" s="684"/>
      <c r="P231" s="123"/>
    </row>
    <row r="232" spans="1:16" s="44" customFormat="1">
      <c r="A232" s="684"/>
      <c r="P232" s="123"/>
    </row>
    <row r="233" spans="1:16" s="44" customFormat="1">
      <c r="A233" s="684"/>
      <c r="P233" s="123"/>
    </row>
    <row r="234" spans="1:16" s="44" customFormat="1">
      <c r="A234" s="684"/>
      <c r="P234" s="123"/>
    </row>
    <row r="235" spans="1:16" s="44" customFormat="1">
      <c r="A235" s="684"/>
      <c r="P235" s="123"/>
    </row>
    <row r="236" spans="1:16" s="44" customFormat="1">
      <c r="A236" s="684"/>
      <c r="P236" s="123"/>
    </row>
    <row r="237" spans="1:16" s="44" customFormat="1">
      <c r="A237" s="684"/>
      <c r="P237" s="123"/>
    </row>
    <row r="238" spans="1:16" s="44" customFormat="1">
      <c r="A238" s="684"/>
      <c r="P238" s="123"/>
    </row>
    <row r="239" spans="1:16" s="44" customFormat="1">
      <c r="A239" s="684"/>
      <c r="P239" s="123"/>
    </row>
    <row r="240" spans="1:16" s="44" customFormat="1">
      <c r="A240" s="684"/>
      <c r="P240" s="123"/>
    </row>
    <row r="241" spans="1:16" s="44" customFormat="1">
      <c r="A241" s="684"/>
      <c r="P241" s="123"/>
    </row>
    <row r="242" spans="1:16" s="44" customFormat="1">
      <c r="A242" s="684"/>
      <c r="P242" s="123"/>
    </row>
    <row r="243" spans="1:16" s="44" customFormat="1">
      <c r="A243" s="684"/>
      <c r="P243" s="123"/>
    </row>
    <row r="244" spans="1:16" s="44" customFormat="1">
      <c r="A244" s="684"/>
      <c r="P244" s="123"/>
    </row>
    <row r="245" spans="1:16" s="44" customFormat="1">
      <c r="A245" s="684"/>
      <c r="P245" s="123"/>
    </row>
    <row r="246" spans="1:16" s="44" customFormat="1">
      <c r="A246" s="684"/>
      <c r="P246" s="123"/>
    </row>
    <row r="247" spans="1:16" s="44" customFormat="1">
      <c r="A247" s="684"/>
      <c r="P247" s="123"/>
    </row>
    <row r="248" spans="1:16" s="44" customFormat="1">
      <c r="A248" s="684"/>
      <c r="P248" s="123"/>
    </row>
    <row r="249" spans="1:16" s="44" customFormat="1">
      <c r="A249" s="684"/>
      <c r="P249" s="123"/>
    </row>
    <row r="250" spans="1:16" s="44" customFormat="1">
      <c r="A250" s="684"/>
      <c r="P250" s="123"/>
    </row>
    <row r="251" spans="1:16" s="44" customFormat="1">
      <c r="A251" s="684"/>
      <c r="P251" s="123"/>
    </row>
    <row r="252" spans="1:16" s="44" customFormat="1">
      <c r="A252" s="684"/>
      <c r="P252" s="123"/>
    </row>
    <row r="253" spans="1:16" s="44" customFormat="1">
      <c r="A253" s="684"/>
      <c r="P253" s="123"/>
    </row>
    <row r="254" spans="1:16" s="44" customFormat="1">
      <c r="A254" s="684"/>
      <c r="P254" s="123"/>
    </row>
    <row r="255" spans="1:16" s="44" customFormat="1">
      <c r="A255" s="684"/>
      <c r="P255" s="123"/>
    </row>
    <row r="256" spans="1:16" s="44" customFormat="1">
      <c r="A256" s="684"/>
      <c r="P256" s="123"/>
    </row>
    <row r="257" spans="1:16" s="44" customFormat="1">
      <c r="A257" s="684"/>
      <c r="P257" s="123"/>
    </row>
    <row r="258" spans="1:16" s="44" customFormat="1">
      <c r="A258" s="684"/>
      <c r="P258" s="123"/>
    </row>
    <row r="259" spans="1:16" s="44" customFormat="1">
      <c r="A259" s="684"/>
      <c r="P259" s="123"/>
    </row>
    <row r="260" spans="1:16" s="44" customFormat="1">
      <c r="A260" s="684"/>
      <c r="P260" s="123"/>
    </row>
    <row r="261" spans="1:16" s="44" customFormat="1">
      <c r="A261" s="684"/>
      <c r="P261" s="123"/>
    </row>
    <row r="262" spans="1:16" s="44" customFormat="1">
      <c r="A262" s="684"/>
      <c r="P262" s="123"/>
    </row>
    <row r="263" spans="1:16" s="44" customFormat="1">
      <c r="A263" s="684"/>
      <c r="P263" s="123"/>
    </row>
    <row r="264" spans="1:16" s="44" customFormat="1">
      <c r="A264" s="684"/>
      <c r="P264" s="123"/>
    </row>
    <row r="265" spans="1:16" s="44" customFormat="1">
      <c r="A265" s="684"/>
      <c r="P265" s="123"/>
    </row>
    <row r="266" spans="1:16" s="44" customFormat="1">
      <c r="A266" s="684"/>
      <c r="P266" s="123"/>
    </row>
    <row r="267" spans="1:16" s="44" customFormat="1">
      <c r="A267" s="684"/>
      <c r="P267" s="123"/>
    </row>
    <row r="268" spans="1:16" s="44" customFormat="1">
      <c r="A268" s="684"/>
      <c r="P268" s="123"/>
    </row>
    <row r="269" spans="1:16" s="44" customFormat="1">
      <c r="A269" s="684"/>
      <c r="P269" s="123"/>
    </row>
    <row r="270" spans="1:16" s="44" customFormat="1">
      <c r="A270" s="684"/>
      <c r="P270" s="123"/>
    </row>
    <row r="271" spans="1:16" s="44" customFormat="1">
      <c r="A271" s="684"/>
      <c r="P271" s="123"/>
    </row>
    <row r="272" spans="1:16" s="44" customFormat="1">
      <c r="A272" s="684"/>
      <c r="P272" s="123"/>
    </row>
    <row r="273" spans="1:16" s="44" customFormat="1">
      <c r="A273" s="684"/>
      <c r="P273" s="123"/>
    </row>
    <row r="274" spans="1:16" s="44" customFormat="1">
      <c r="A274" s="684"/>
      <c r="P274" s="123"/>
    </row>
    <row r="275" spans="1:16" s="44" customFormat="1">
      <c r="A275" s="684"/>
      <c r="P275" s="123"/>
    </row>
    <row r="276" spans="1:16" s="44" customFormat="1">
      <c r="A276" s="684"/>
      <c r="P276" s="123"/>
    </row>
    <row r="277" spans="1:16" s="44" customFormat="1">
      <c r="A277" s="684"/>
      <c r="P277" s="123"/>
    </row>
    <row r="278" spans="1:16" s="44" customFormat="1">
      <c r="A278" s="684"/>
      <c r="P278" s="123"/>
    </row>
    <row r="279" spans="1:16" s="44" customFormat="1">
      <c r="A279" s="684"/>
      <c r="P279" s="123"/>
    </row>
    <row r="280" spans="1:16" s="44" customFormat="1">
      <c r="A280" s="684"/>
      <c r="P280" s="123"/>
    </row>
    <row r="281" spans="1:16" s="44" customFormat="1">
      <c r="A281" s="684"/>
      <c r="P281" s="123"/>
    </row>
    <row r="282" spans="1:16" s="44" customFormat="1">
      <c r="A282" s="684"/>
      <c r="P282" s="123"/>
    </row>
    <row r="283" spans="1:16" s="44" customFormat="1">
      <c r="A283" s="684"/>
      <c r="P283" s="123"/>
    </row>
    <row r="284" spans="1:16" s="44" customFormat="1">
      <c r="A284" s="684"/>
      <c r="P284" s="123"/>
    </row>
    <row r="285" spans="1:16" s="44" customFormat="1">
      <c r="A285" s="684"/>
      <c r="P285" s="123"/>
    </row>
    <row r="286" spans="1:16" s="44" customFormat="1">
      <c r="A286" s="684"/>
      <c r="P286" s="123"/>
    </row>
    <row r="287" spans="1:16" s="44" customFormat="1">
      <c r="A287" s="684"/>
      <c r="P287" s="123"/>
    </row>
    <row r="288" spans="1:16" s="44" customFormat="1">
      <c r="A288" s="684"/>
      <c r="P288" s="123"/>
    </row>
    <row r="289" spans="1:16" s="44" customFormat="1">
      <c r="A289" s="684"/>
      <c r="P289" s="123"/>
    </row>
    <row r="290" spans="1:16" s="44" customFormat="1">
      <c r="A290" s="684"/>
      <c r="P290" s="123"/>
    </row>
    <row r="291" spans="1:16" s="44" customFormat="1">
      <c r="A291" s="684"/>
      <c r="P291" s="123"/>
    </row>
    <row r="292" spans="1:16" s="44" customFormat="1">
      <c r="A292" s="684"/>
      <c r="P292" s="123"/>
    </row>
    <row r="293" spans="1:16" s="44" customFormat="1">
      <c r="A293" s="684"/>
      <c r="P293" s="123"/>
    </row>
    <row r="294" spans="1:16" s="44" customFormat="1">
      <c r="A294" s="684"/>
      <c r="P294" s="123"/>
    </row>
    <row r="295" spans="1:16" s="44" customFormat="1">
      <c r="A295" s="684"/>
      <c r="P295" s="123"/>
    </row>
    <row r="296" spans="1:16" s="44" customFormat="1">
      <c r="A296" s="684"/>
      <c r="P296" s="123"/>
    </row>
    <row r="297" spans="1:16" s="44" customFormat="1">
      <c r="A297" s="684"/>
      <c r="P297" s="123"/>
    </row>
    <row r="298" spans="1:16" s="44" customFormat="1">
      <c r="A298" s="684"/>
      <c r="P298" s="123"/>
    </row>
    <row r="299" spans="1:16" s="44" customFormat="1">
      <c r="A299" s="684"/>
      <c r="P299" s="123"/>
    </row>
    <row r="300" spans="1:16" s="44" customFormat="1">
      <c r="A300" s="684"/>
      <c r="P300" s="123"/>
    </row>
    <row r="301" spans="1:16" s="44" customFormat="1">
      <c r="A301" s="684"/>
      <c r="P301" s="123"/>
    </row>
    <row r="302" spans="1:16" s="44" customFormat="1">
      <c r="A302" s="684"/>
      <c r="P302" s="123"/>
    </row>
    <row r="303" spans="1:16" s="44" customFormat="1">
      <c r="A303" s="684"/>
      <c r="P303" s="123"/>
    </row>
    <row r="304" spans="1:16" s="44" customFormat="1">
      <c r="A304" s="684"/>
      <c r="P304" s="123"/>
    </row>
    <row r="305" spans="1:16" s="44" customFormat="1">
      <c r="A305" s="684"/>
      <c r="P305" s="123"/>
    </row>
    <row r="306" spans="1:16" s="44" customFormat="1">
      <c r="A306" s="684"/>
      <c r="P306" s="123"/>
    </row>
    <row r="307" spans="1:16" s="44" customFormat="1">
      <c r="A307" s="684"/>
      <c r="P307" s="123"/>
    </row>
    <row r="308" spans="1:16" s="44" customFormat="1">
      <c r="A308" s="684"/>
      <c r="P308" s="123"/>
    </row>
    <row r="309" spans="1:16" s="44" customFormat="1">
      <c r="A309" s="684"/>
      <c r="P309" s="123"/>
    </row>
    <row r="310" spans="1:16" s="44" customFormat="1">
      <c r="A310" s="684"/>
      <c r="P310" s="123"/>
    </row>
    <row r="311" spans="1:16" s="44" customFormat="1">
      <c r="A311" s="684"/>
      <c r="P311" s="123"/>
    </row>
    <row r="312" spans="1:16" s="44" customFormat="1">
      <c r="A312" s="684"/>
      <c r="P312" s="123"/>
    </row>
    <row r="313" spans="1:16" s="44" customFormat="1">
      <c r="A313" s="684"/>
      <c r="P313" s="123"/>
    </row>
    <row r="314" spans="1:16" s="44" customFormat="1">
      <c r="A314" s="684"/>
      <c r="P314" s="123"/>
    </row>
    <row r="315" spans="1:16" s="44" customFormat="1">
      <c r="A315" s="684"/>
      <c r="P315" s="123"/>
    </row>
    <row r="316" spans="1:16" s="44" customFormat="1">
      <c r="A316" s="684"/>
      <c r="P316" s="123"/>
    </row>
    <row r="317" spans="1:16" s="44" customFormat="1">
      <c r="A317" s="684"/>
      <c r="P317" s="123"/>
    </row>
    <row r="318" spans="1:16" s="44" customFormat="1">
      <c r="A318" s="684"/>
      <c r="P318" s="123"/>
    </row>
    <row r="319" spans="1:16" s="44" customFormat="1">
      <c r="A319" s="684"/>
      <c r="P319" s="123"/>
    </row>
    <row r="320" spans="1:16" s="44" customFormat="1">
      <c r="A320" s="684"/>
      <c r="P320" s="123"/>
    </row>
    <row r="321" spans="1:16" s="44" customFormat="1">
      <c r="A321" s="684"/>
      <c r="P321" s="123"/>
    </row>
    <row r="322" spans="1:16" s="44" customFormat="1">
      <c r="A322" s="684"/>
      <c r="P322" s="123"/>
    </row>
    <row r="323" spans="1:16" s="44" customFormat="1">
      <c r="A323" s="684"/>
      <c r="P323" s="123"/>
    </row>
    <row r="324" spans="1:16" s="44" customFormat="1">
      <c r="A324" s="684"/>
      <c r="P324" s="123"/>
    </row>
    <row r="325" spans="1:16" s="44" customFormat="1">
      <c r="A325" s="684"/>
      <c r="P325" s="123"/>
    </row>
    <row r="326" spans="1:16" s="44" customFormat="1">
      <c r="A326" s="684"/>
      <c r="P326" s="123"/>
    </row>
    <row r="327" spans="1:16" s="44" customFormat="1">
      <c r="A327" s="684"/>
      <c r="P327" s="123"/>
    </row>
    <row r="328" spans="1:16" s="44" customFormat="1">
      <c r="A328" s="684"/>
      <c r="P328" s="123"/>
    </row>
    <row r="329" spans="1:16" s="44" customFormat="1">
      <c r="A329" s="684"/>
      <c r="P329" s="123"/>
    </row>
    <row r="330" spans="1:16" s="44" customFormat="1">
      <c r="A330" s="684"/>
      <c r="P330" s="123"/>
    </row>
    <row r="331" spans="1:16" s="44" customFormat="1">
      <c r="A331" s="684"/>
      <c r="P331" s="123"/>
    </row>
    <row r="332" spans="1:16" s="44" customFormat="1">
      <c r="A332" s="684"/>
      <c r="P332" s="123"/>
    </row>
    <row r="333" spans="1:16" s="44" customFormat="1">
      <c r="A333" s="684"/>
      <c r="P333" s="123"/>
    </row>
    <row r="334" spans="1:16" s="44" customFormat="1">
      <c r="A334" s="684"/>
      <c r="P334" s="123"/>
    </row>
    <row r="335" spans="1:16" s="44" customFormat="1">
      <c r="A335" s="684"/>
      <c r="P335" s="123"/>
    </row>
    <row r="336" spans="1:16" s="44" customFormat="1">
      <c r="A336" s="684"/>
      <c r="P336" s="123"/>
    </row>
    <row r="337" spans="1:16" s="44" customFormat="1">
      <c r="A337" s="684"/>
      <c r="P337" s="123"/>
    </row>
    <row r="338" spans="1:16" s="44" customFormat="1">
      <c r="A338" s="684"/>
      <c r="P338" s="123"/>
    </row>
    <row r="339" spans="1:16" s="44" customFormat="1">
      <c r="A339" s="684"/>
      <c r="P339" s="123"/>
    </row>
    <row r="340" spans="1:16" s="44" customFormat="1">
      <c r="A340" s="684"/>
      <c r="P340" s="123"/>
    </row>
    <row r="341" spans="1:16" s="44" customFormat="1">
      <c r="A341" s="684"/>
      <c r="P341" s="123"/>
    </row>
    <row r="342" spans="1:16" s="44" customFormat="1">
      <c r="A342" s="684"/>
      <c r="P342" s="123"/>
    </row>
    <row r="343" spans="1:16" s="44" customFormat="1">
      <c r="A343" s="684"/>
      <c r="P343" s="123"/>
    </row>
    <row r="344" spans="1:16" s="44" customFormat="1">
      <c r="A344" s="684"/>
      <c r="P344" s="123"/>
    </row>
    <row r="345" spans="1:16" s="44" customFormat="1">
      <c r="A345" s="684"/>
      <c r="P345" s="123"/>
    </row>
    <row r="346" spans="1:16" s="44" customFormat="1">
      <c r="A346" s="684"/>
      <c r="P346" s="123"/>
    </row>
    <row r="347" spans="1:16" s="44" customFormat="1">
      <c r="A347" s="684"/>
      <c r="P347" s="123"/>
    </row>
    <row r="348" spans="1:16" s="44" customFormat="1">
      <c r="A348" s="684"/>
      <c r="P348" s="123"/>
    </row>
    <row r="349" spans="1:16" s="44" customFormat="1">
      <c r="A349" s="684"/>
      <c r="P349" s="123"/>
    </row>
    <row r="350" spans="1:16" s="44" customFormat="1">
      <c r="A350" s="684"/>
      <c r="P350" s="123"/>
    </row>
    <row r="351" spans="1:16" s="44" customFormat="1">
      <c r="A351" s="684"/>
      <c r="P351" s="123"/>
    </row>
    <row r="352" spans="1:16" s="44" customFormat="1">
      <c r="A352" s="684"/>
      <c r="P352" s="123"/>
    </row>
    <row r="353" spans="1:16" s="44" customFormat="1">
      <c r="A353" s="684"/>
      <c r="P353" s="123"/>
    </row>
    <row r="354" spans="1:16" s="44" customFormat="1">
      <c r="A354" s="684"/>
      <c r="P354" s="123"/>
    </row>
    <row r="355" spans="1:16" s="44" customFormat="1">
      <c r="A355" s="684"/>
      <c r="P355" s="123"/>
    </row>
    <row r="356" spans="1:16" s="44" customFormat="1">
      <c r="A356" s="684"/>
      <c r="P356" s="123"/>
    </row>
    <row r="357" spans="1:16" s="44" customFormat="1">
      <c r="A357" s="684"/>
      <c r="P357" s="123"/>
    </row>
    <row r="358" spans="1:16" s="44" customFormat="1">
      <c r="A358" s="684"/>
      <c r="P358" s="123"/>
    </row>
    <row r="359" spans="1:16" s="44" customFormat="1">
      <c r="A359" s="684"/>
      <c r="P359" s="123"/>
    </row>
    <row r="360" spans="1:16" s="44" customFormat="1">
      <c r="A360" s="684"/>
      <c r="P360" s="123"/>
    </row>
    <row r="361" spans="1:16" s="44" customFormat="1">
      <c r="A361" s="684"/>
      <c r="P361" s="123"/>
    </row>
    <row r="362" spans="1:16" s="44" customFormat="1">
      <c r="A362" s="684"/>
      <c r="P362" s="123"/>
    </row>
    <row r="363" spans="1:16" s="44" customFormat="1">
      <c r="A363" s="684"/>
      <c r="P363" s="123"/>
    </row>
    <row r="364" spans="1:16" s="44" customFormat="1">
      <c r="A364" s="684"/>
      <c r="P364" s="123"/>
    </row>
    <row r="365" spans="1:16" s="44" customFormat="1">
      <c r="A365" s="684"/>
      <c r="P365" s="123"/>
    </row>
    <row r="366" spans="1:16" s="44" customFormat="1">
      <c r="A366" s="684"/>
      <c r="P366" s="123"/>
    </row>
    <row r="367" spans="1:16" s="44" customFormat="1">
      <c r="A367" s="684"/>
      <c r="P367" s="123"/>
    </row>
    <row r="368" spans="1:16" s="44" customFormat="1">
      <c r="A368" s="684"/>
      <c r="P368" s="123"/>
    </row>
    <row r="369" spans="1:16" s="44" customFormat="1">
      <c r="A369" s="684"/>
      <c r="P369" s="123"/>
    </row>
    <row r="370" spans="1:16" s="44" customFormat="1">
      <c r="A370" s="684"/>
      <c r="P370" s="123"/>
    </row>
    <row r="371" spans="1:16" s="44" customFormat="1">
      <c r="A371" s="684"/>
      <c r="P371" s="123"/>
    </row>
    <row r="372" spans="1:16" s="44" customFormat="1">
      <c r="A372" s="684"/>
      <c r="P372" s="123"/>
    </row>
    <row r="373" spans="1:16" s="44" customFormat="1">
      <c r="A373" s="684"/>
      <c r="P373" s="123"/>
    </row>
    <row r="374" spans="1:16" s="44" customFormat="1">
      <c r="A374" s="684"/>
      <c r="P374" s="123"/>
    </row>
    <row r="375" spans="1:16" s="44" customFormat="1">
      <c r="A375" s="684"/>
      <c r="P375" s="123"/>
    </row>
    <row r="376" spans="1:16" s="44" customFormat="1">
      <c r="A376" s="684"/>
      <c r="P376" s="123"/>
    </row>
    <row r="377" spans="1:16" s="44" customFormat="1">
      <c r="A377" s="684"/>
      <c r="P377" s="123"/>
    </row>
    <row r="378" spans="1:16" s="44" customFormat="1">
      <c r="A378" s="684"/>
      <c r="P378" s="123"/>
    </row>
    <row r="379" spans="1:16" s="44" customFormat="1">
      <c r="A379" s="684"/>
      <c r="P379" s="123"/>
    </row>
    <row r="380" spans="1:16" s="44" customFormat="1">
      <c r="A380" s="684"/>
      <c r="P380" s="123"/>
    </row>
    <row r="381" spans="1:16" s="44" customFormat="1">
      <c r="A381" s="684"/>
      <c r="P381" s="123"/>
    </row>
    <row r="382" spans="1:16" s="44" customFormat="1">
      <c r="A382" s="684"/>
      <c r="P382" s="123"/>
    </row>
    <row r="383" spans="1:16" s="44" customFormat="1">
      <c r="A383" s="684"/>
      <c r="P383" s="123"/>
    </row>
    <row r="384" spans="1:16" s="44" customFormat="1">
      <c r="A384" s="684"/>
      <c r="P384" s="123"/>
    </row>
    <row r="385" spans="1:16" s="44" customFormat="1">
      <c r="A385" s="684"/>
      <c r="P385" s="123"/>
    </row>
    <row r="386" spans="1:16" s="44" customFormat="1">
      <c r="A386" s="684"/>
      <c r="P386" s="123"/>
    </row>
    <row r="387" spans="1:16" s="44" customFormat="1">
      <c r="A387" s="684"/>
      <c r="P387" s="123"/>
    </row>
    <row r="388" spans="1:16" s="44" customFormat="1">
      <c r="A388" s="684"/>
      <c r="P388" s="123"/>
    </row>
    <row r="389" spans="1:16" s="44" customFormat="1">
      <c r="A389" s="684"/>
      <c r="P389" s="123"/>
    </row>
    <row r="390" spans="1:16" s="44" customFormat="1">
      <c r="A390" s="684"/>
      <c r="P390" s="123"/>
    </row>
    <row r="391" spans="1:16" s="44" customFormat="1">
      <c r="A391" s="684"/>
      <c r="P391" s="123"/>
    </row>
    <row r="392" spans="1:16" s="44" customFormat="1">
      <c r="A392" s="684"/>
      <c r="P392" s="123"/>
    </row>
    <row r="393" spans="1:16" s="44" customFormat="1">
      <c r="A393" s="684"/>
      <c r="P393" s="123"/>
    </row>
    <row r="394" spans="1:16" s="44" customFormat="1">
      <c r="A394" s="684"/>
      <c r="P394" s="123"/>
    </row>
    <row r="395" spans="1:16" s="44" customFormat="1">
      <c r="A395" s="684"/>
      <c r="P395" s="123"/>
    </row>
    <row r="396" spans="1:16" s="44" customFormat="1">
      <c r="A396" s="684"/>
      <c r="P396" s="123"/>
    </row>
    <row r="397" spans="1:16" s="44" customFormat="1">
      <c r="A397" s="684"/>
      <c r="P397" s="123"/>
    </row>
    <row r="398" spans="1:16" s="44" customFormat="1">
      <c r="A398" s="684"/>
      <c r="P398" s="123"/>
    </row>
    <row r="399" spans="1:16" s="44" customFormat="1">
      <c r="A399" s="684"/>
      <c r="P399" s="123"/>
    </row>
    <row r="400" spans="1:16" s="44" customFormat="1">
      <c r="A400" s="684"/>
      <c r="P400" s="123"/>
    </row>
    <row r="401" spans="1:16" s="44" customFormat="1">
      <c r="A401" s="684"/>
      <c r="P401" s="123"/>
    </row>
    <row r="402" spans="1:16" s="44" customFormat="1">
      <c r="A402" s="684"/>
      <c r="P402" s="123"/>
    </row>
    <row r="403" spans="1:16" s="44" customFormat="1">
      <c r="A403" s="684"/>
      <c r="P403" s="123"/>
    </row>
    <row r="404" spans="1:16" s="44" customFormat="1">
      <c r="A404" s="684"/>
      <c r="P404" s="123"/>
    </row>
    <row r="405" spans="1:16" s="44" customFormat="1">
      <c r="A405" s="684"/>
      <c r="P405" s="123"/>
    </row>
    <row r="406" spans="1:16" s="44" customFormat="1">
      <c r="A406" s="684"/>
      <c r="P406" s="123"/>
    </row>
    <row r="407" spans="1:16" s="44" customFormat="1">
      <c r="A407" s="684"/>
      <c r="P407" s="123"/>
    </row>
    <row r="408" spans="1:16" s="44" customFormat="1">
      <c r="A408" s="684"/>
      <c r="P408" s="123"/>
    </row>
    <row r="409" spans="1:16" s="44" customFormat="1">
      <c r="A409" s="684"/>
      <c r="P409" s="123"/>
    </row>
    <row r="410" spans="1:16" s="44" customFormat="1">
      <c r="A410" s="684"/>
      <c r="P410" s="123"/>
    </row>
    <row r="411" spans="1:16" s="44" customFormat="1">
      <c r="A411" s="684"/>
      <c r="P411" s="123"/>
    </row>
    <row r="412" spans="1:16" s="44" customFormat="1">
      <c r="A412" s="684"/>
      <c r="P412" s="123"/>
    </row>
    <row r="413" spans="1:16" s="44" customFormat="1">
      <c r="A413" s="684"/>
      <c r="P413" s="123"/>
    </row>
    <row r="414" spans="1:16" s="44" customFormat="1">
      <c r="A414" s="684"/>
      <c r="P414" s="123"/>
    </row>
    <row r="415" spans="1:16" s="44" customFormat="1">
      <c r="A415" s="684"/>
      <c r="P415" s="123"/>
    </row>
    <row r="416" spans="1:16" s="44" customFormat="1">
      <c r="A416" s="684"/>
      <c r="P416" s="123"/>
    </row>
    <row r="417" spans="1:16" s="44" customFormat="1">
      <c r="A417" s="684"/>
      <c r="P417" s="123"/>
    </row>
    <row r="418" spans="1:16" s="44" customFormat="1">
      <c r="A418" s="684"/>
      <c r="P418" s="123"/>
    </row>
    <row r="419" spans="1:16" s="44" customFormat="1">
      <c r="A419" s="684"/>
      <c r="P419" s="123"/>
    </row>
    <row r="420" spans="1:16" s="44" customFormat="1">
      <c r="A420" s="684"/>
      <c r="P420" s="123"/>
    </row>
    <row r="421" spans="1:16" s="44" customFormat="1">
      <c r="A421" s="684"/>
      <c r="P421" s="123"/>
    </row>
    <row r="422" spans="1:16" s="44" customFormat="1">
      <c r="A422" s="684"/>
      <c r="P422" s="123"/>
    </row>
    <row r="423" spans="1:16" s="44" customFormat="1">
      <c r="A423" s="684"/>
      <c r="P423" s="123"/>
    </row>
    <row r="424" spans="1:16" s="44" customFormat="1">
      <c r="A424" s="684"/>
      <c r="P424" s="123"/>
    </row>
    <row r="425" spans="1:16" s="44" customFormat="1">
      <c r="A425" s="684"/>
      <c r="P425" s="123"/>
    </row>
    <row r="426" spans="1:16" s="44" customFormat="1">
      <c r="A426" s="684"/>
      <c r="P426" s="123"/>
    </row>
    <row r="427" spans="1:16" s="44" customFormat="1">
      <c r="A427" s="684"/>
      <c r="P427" s="123"/>
    </row>
    <row r="428" spans="1:16" s="44" customFormat="1">
      <c r="A428" s="684"/>
      <c r="P428" s="123"/>
    </row>
    <row r="429" spans="1:16" s="44" customFormat="1">
      <c r="A429" s="684"/>
      <c r="P429" s="123"/>
    </row>
    <row r="430" spans="1:16" s="44" customFormat="1">
      <c r="A430" s="684"/>
      <c r="P430" s="123"/>
    </row>
    <row r="431" spans="1:16" s="44" customFormat="1">
      <c r="A431" s="684"/>
      <c r="P431" s="123"/>
    </row>
    <row r="432" spans="1:16" s="44" customFormat="1">
      <c r="A432" s="684"/>
      <c r="P432" s="123"/>
    </row>
    <row r="433" spans="1:16" s="44" customFormat="1">
      <c r="A433" s="684"/>
      <c r="P433" s="123"/>
    </row>
    <row r="434" spans="1:16" s="44" customFormat="1">
      <c r="A434" s="684"/>
      <c r="P434" s="123"/>
    </row>
    <row r="435" spans="1:16" s="44" customFormat="1">
      <c r="A435" s="684"/>
      <c r="P435" s="123"/>
    </row>
    <row r="436" spans="1:16" s="44" customFormat="1">
      <c r="A436" s="684"/>
      <c r="P436" s="123"/>
    </row>
    <row r="437" spans="1:16" s="44" customFormat="1">
      <c r="A437" s="684"/>
      <c r="P437" s="123"/>
    </row>
    <row r="438" spans="1:16" s="44" customFormat="1">
      <c r="A438" s="684"/>
      <c r="P438" s="123"/>
    </row>
    <row r="439" spans="1:16" s="44" customFormat="1">
      <c r="A439" s="684"/>
      <c r="P439" s="123"/>
    </row>
    <row r="440" spans="1:16" s="44" customFormat="1">
      <c r="A440" s="684"/>
      <c r="P440" s="123"/>
    </row>
    <row r="441" spans="1:16" s="44" customFormat="1">
      <c r="A441" s="684"/>
      <c r="P441" s="123"/>
    </row>
    <row r="442" spans="1:16" s="44" customFormat="1">
      <c r="A442" s="684"/>
      <c r="P442" s="123"/>
    </row>
    <row r="443" spans="1:16" s="44" customFormat="1">
      <c r="A443" s="684"/>
      <c r="P443" s="123"/>
    </row>
    <row r="444" spans="1:16" s="44" customFormat="1">
      <c r="A444" s="684"/>
      <c r="P444" s="123"/>
    </row>
    <row r="445" spans="1:16" s="44" customFormat="1">
      <c r="A445" s="684"/>
      <c r="P445" s="123"/>
    </row>
    <row r="446" spans="1:16" s="44" customFormat="1">
      <c r="A446" s="684"/>
      <c r="P446" s="123"/>
    </row>
    <row r="447" spans="1:16" s="44" customFormat="1">
      <c r="A447" s="684"/>
      <c r="P447" s="123"/>
    </row>
    <row r="448" spans="1:16" s="44" customFormat="1">
      <c r="A448" s="684"/>
      <c r="P448" s="123"/>
    </row>
    <row r="449" spans="1:16" s="44" customFormat="1">
      <c r="A449" s="684"/>
      <c r="P449" s="123"/>
    </row>
    <row r="450" spans="1:16" s="44" customFormat="1">
      <c r="A450" s="684"/>
      <c r="P450" s="123"/>
    </row>
    <row r="451" spans="1:16" s="44" customFormat="1">
      <c r="A451" s="684"/>
      <c r="P451" s="123"/>
    </row>
    <row r="452" spans="1:16" s="44" customFormat="1">
      <c r="A452" s="684"/>
      <c r="P452" s="123"/>
    </row>
    <row r="453" spans="1:16" s="44" customFormat="1">
      <c r="A453" s="684"/>
      <c r="P453" s="123"/>
    </row>
    <row r="454" spans="1:16" s="44" customFormat="1">
      <c r="A454" s="684"/>
      <c r="P454" s="123"/>
    </row>
    <row r="455" spans="1:16" s="44" customFormat="1">
      <c r="A455" s="684"/>
      <c r="P455" s="123"/>
    </row>
    <row r="456" spans="1:16" s="44" customFormat="1">
      <c r="A456" s="684"/>
      <c r="P456" s="123"/>
    </row>
    <row r="457" spans="1:16" s="44" customFormat="1">
      <c r="A457" s="684"/>
      <c r="P457" s="123"/>
    </row>
    <row r="458" spans="1:16" s="44" customFormat="1">
      <c r="A458" s="684"/>
      <c r="P458" s="123"/>
    </row>
    <row r="459" spans="1:16" s="44" customFormat="1">
      <c r="A459" s="684"/>
      <c r="P459" s="123"/>
    </row>
    <row r="460" spans="1:16" s="44" customFormat="1">
      <c r="A460" s="684"/>
      <c r="P460" s="123"/>
    </row>
    <row r="461" spans="1:16" s="44" customFormat="1">
      <c r="A461" s="684"/>
      <c r="P461" s="123"/>
    </row>
    <row r="462" spans="1:16" s="44" customFormat="1">
      <c r="A462" s="684"/>
      <c r="P462" s="123"/>
    </row>
    <row r="463" spans="1:16" s="44" customFormat="1">
      <c r="A463" s="684"/>
      <c r="P463" s="123"/>
    </row>
    <row r="464" spans="1:16" s="44" customFormat="1">
      <c r="A464" s="684"/>
      <c r="P464" s="123"/>
    </row>
    <row r="465" spans="1:16" s="44" customFormat="1">
      <c r="A465" s="684"/>
      <c r="P465" s="123"/>
    </row>
    <row r="466" spans="1:16" s="44" customFormat="1">
      <c r="A466" s="684"/>
      <c r="P466" s="123"/>
    </row>
    <row r="467" spans="1:16" s="44" customFormat="1">
      <c r="A467" s="684"/>
      <c r="P467" s="123"/>
    </row>
    <row r="468" spans="1:16" s="44" customFormat="1">
      <c r="A468" s="684"/>
      <c r="P468" s="123"/>
    </row>
    <row r="469" spans="1:16" s="44" customFormat="1">
      <c r="A469" s="684"/>
      <c r="P469" s="123"/>
    </row>
    <row r="470" spans="1:16" s="44" customFormat="1">
      <c r="A470" s="684"/>
      <c r="P470" s="123"/>
    </row>
    <row r="471" spans="1:16" s="44" customFormat="1">
      <c r="A471" s="684"/>
      <c r="P471" s="123"/>
    </row>
    <row r="472" spans="1:16" s="44" customFormat="1">
      <c r="A472" s="684"/>
      <c r="P472" s="123"/>
    </row>
    <row r="473" spans="1:16" s="44" customFormat="1">
      <c r="A473" s="684"/>
      <c r="P473" s="123"/>
    </row>
    <row r="474" spans="1:16" s="44" customFormat="1">
      <c r="A474" s="684"/>
      <c r="P474" s="123"/>
    </row>
    <row r="475" spans="1:16" s="44" customFormat="1">
      <c r="A475" s="684"/>
      <c r="P475" s="123"/>
    </row>
    <row r="476" spans="1:16" s="44" customFormat="1">
      <c r="A476" s="684"/>
      <c r="P476" s="123"/>
    </row>
    <row r="477" spans="1:16" s="44" customFormat="1">
      <c r="A477" s="684"/>
      <c r="P477" s="123"/>
    </row>
    <row r="478" spans="1:16" s="44" customFormat="1">
      <c r="A478" s="684"/>
      <c r="P478" s="123"/>
    </row>
    <row r="479" spans="1:16" s="44" customFormat="1">
      <c r="A479" s="684"/>
      <c r="P479" s="123"/>
    </row>
    <row r="480" spans="1:16" s="44" customFormat="1">
      <c r="A480" s="684"/>
      <c r="P480" s="123"/>
    </row>
    <row r="481" spans="1:16" s="44" customFormat="1">
      <c r="A481" s="684"/>
      <c r="P481" s="123"/>
    </row>
    <row r="482" spans="1:16" s="44" customFormat="1">
      <c r="A482" s="684"/>
      <c r="P482" s="123"/>
    </row>
    <row r="483" spans="1:16" s="44" customFormat="1">
      <c r="A483" s="684"/>
      <c r="P483" s="123"/>
    </row>
    <row r="484" spans="1:16" s="44" customFormat="1">
      <c r="A484" s="684"/>
      <c r="P484" s="123"/>
    </row>
    <row r="485" spans="1:16" s="44" customFormat="1">
      <c r="A485" s="684"/>
      <c r="P485" s="123"/>
    </row>
    <row r="486" spans="1:16" s="44" customFormat="1">
      <c r="A486" s="684"/>
      <c r="P486" s="123"/>
    </row>
    <row r="487" spans="1:16" s="44" customFormat="1">
      <c r="A487" s="684"/>
      <c r="P487" s="123"/>
    </row>
    <row r="488" spans="1:16" s="44" customFormat="1">
      <c r="A488" s="684"/>
      <c r="P488" s="123"/>
    </row>
    <row r="489" spans="1:16" s="44" customFormat="1">
      <c r="A489" s="684"/>
      <c r="P489" s="123"/>
    </row>
    <row r="490" spans="1:16" s="44" customFormat="1">
      <c r="A490" s="684"/>
      <c r="P490" s="123"/>
    </row>
    <row r="491" spans="1:16" s="44" customFormat="1">
      <c r="A491" s="684"/>
      <c r="P491" s="123"/>
    </row>
    <row r="492" spans="1:16" s="44" customFormat="1">
      <c r="A492" s="684"/>
      <c r="P492" s="123"/>
    </row>
    <row r="493" spans="1:16" s="44" customFormat="1">
      <c r="A493" s="684"/>
      <c r="P493" s="123"/>
    </row>
    <row r="494" spans="1:16" s="44" customFormat="1">
      <c r="A494" s="684"/>
      <c r="P494" s="123"/>
    </row>
    <row r="495" spans="1:16" s="44" customFormat="1">
      <c r="A495" s="684"/>
      <c r="P495" s="123"/>
    </row>
    <row r="496" spans="1:16" s="44" customFormat="1">
      <c r="A496" s="684"/>
      <c r="P496" s="123"/>
    </row>
    <row r="497" spans="1:16" s="44" customFormat="1">
      <c r="A497" s="684"/>
      <c r="P497" s="123"/>
    </row>
    <row r="498" spans="1:16" s="44" customFormat="1">
      <c r="A498" s="684"/>
      <c r="P498" s="123"/>
    </row>
    <row r="499" spans="1:16" s="44" customFormat="1">
      <c r="A499" s="684"/>
      <c r="P499" s="123"/>
    </row>
    <row r="500" spans="1:16" s="44" customFormat="1">
      <c r="A500" s="684"/>
      <c r="P500" s="123"/>
    </row>
    <row r="501" spans="1:16" s="44" customFormat="1">
      <c r="A501" s="684"/>
      <c r="P501" s="123"/>
    </row>
    <row r="502" spans="1:16" s="44" customFormat="1">
      <c r="A502" s="684"/>
      <c r="P502" s="123"/>
    </row>
    <row r="503" spans="1:16" s="44" customFormat="1">
      <c r="A503" s="684"/>
      <c r="P503" s="123"/>
    </row>
    <row r="504" spans="1:16" s="44" customFormat="1">
      <c r="A504" s="684"/>
      <c r="P504" s="123"/>
    </row>
    <row r="505" spans="1:16" s="44" customFormat="1">
      <c r="A505" s="684"/>
      <c r="P505" s="123"/>
    </row>
    <row r="506" spans="1:16" s="44" customFormat="1">
      <c r="A506" s="684"/>
      <c r="P506" s="123"/>
    </row>
    <row r="507" spans="1:16" s="44" customFormat="1">
      <c r="A507" s="684"/>
      <c r="P507" s="123"/>
    </row>
    <row r="508" spans="1:16" s="44" customFormat="1">
      <c r="A508" s="684"/>
      <c r="P508" s="123"/>
    </row>
    <row r="509" spans="1:16" s="44" customFormat="1">
      <c r="A509" s="684"/>
      <c r="P509" s="123"/>
    </row>
    <row r="510" spans="1:16" s="44" customFormat="1">
      <c r="A510" s="684"/>
      <c r="P510" s="123"/>
    </row>
    <row r="511" spans="1:16" s="44" customFormat="1">
      <c r="A511" s="684"/>
      <c r="P511" s="123"/>
    </row>
    <row r="512" spans="1:16" s="44" customFormat="1">
      <c r="A512" s="684"/>
      <c r="P512" s="123"/>
    </row>
    <row r="513" spans="1:16" s="44" customFormat="1">
      <c r="A513" s="684"/>
      <c r="P513" s="123"/>
    </row>
    <row r="514" spans="1:16" s="44" customFormat="1">
      <c r="A514" s="684"/>
      <c r="P514" s="123"/>
    </row>
    <row r="515" spans="1:16" s="44" customFormat="1">
      <c r="A515" s="684"/>
      <c r="P515" s="123"/>
    </row>
    <row r="516" spans="1:16" s="44" customFormat="1">
      <c r="A516" s="684"/>
      <c r="P516" s="123"/>
    </row>
    <row r="517" spans="1:16" s="44" customFormat="1">
      <c r="A517" s="684"/>
      <c r="P517" s="123"/>
    </row>
    <row r="518" spans="1:16" s="44" customFormat="1">
      <c r="A518" s="684"/>
      <c r="P518" s="123"/>
    </row>
    <row r="519" spans="1:16" s="44" customFormat="1">
      <c r="A519" s="684"/>
      <c r="P519" s="123"/>
    </row>
    <row r="520" spans="1:16" s="44" customFormat="1">
      <c r="A520" s="684"/>
      <c r="P520" s="123"/>
    </row>
    <row r="521" spans="1:16" s="44" customFormat="1">
      <c r="A521" s="684"/>
      <c r="P521" s="123"/>
    </row>
    <row r="522" spans="1:16" s="44" customFormat="1">
      <c r="A522" s="684"/>
      <c r="P522" s="123"/>
    </row>
    <row r="523" spans="1:16" s="44" customFormat="1">
      <c r="A523" s="684"/>
      <c r="P523" s="123"/>
    </row>
    <row r="524" spans="1:16" s="44" customFormat="1">
      <c r="A524" s="684"/>
      <c r="P524" s="123"/>
    </row>
    <row r="525" spans="1:16" s="44" customFormat="1">
      <c r="A525" s="684"/>
      <c r="P525" s="123"/>
    </row>
    <row r="526" spans="1:16" s="44" customFormat="1">
      <c r="A526" s="684"/>
      <c r="P526" s="123"/>
    </row>
    <row r="527" spans="1:16" s="44" customFormat="1">
      <c r="A527" s="684"/>
      <c r="P527" s="123"/>
    </row>
    <row r="528" spans="1:16" s="44" customFormat="1">
      <c r="A528" s="684"/>
      <c r="P528" s="123"/>
    </row>
    <row r="529" spans="1:16" s="44" customFormat="1">
      <c r="A529" s="684"/>
      <c r="P529" s="123"/>
    </row>
    <row r="530" spans="1:16" s="44" customFormat="1">
      <c r="A530" s="684"/>
      <c r="P530" s="123"/>
    </row>
    <row r="531" spans="1:16" s="44" customFormat="1">
      <c r="A531" s="684"/>
      <c r="P531" s="123"/>
    </row>
    <row r="532" spans="1:16" s="44" customFormat="1">
      <c r="A532" s="684"/>
      <c r="P532" s="123"/>
    </row>
    <row r="533" spans="1:16" s="44" customFormat="1">
      <c r="A533" s="684"/>
      <c r="P533" s="123"/>
    </row>
    <row r="534" spans="1:16" s="44" customFormat="1">
      <c r="A534" s="684"/>
      <c r="P534" s="123"/>
    </row>
    <row r="535" spans="1:16" s="44" customFormat="1">
      <c r="A535" s="684"/>
      <c r="P535" s="123"/>
    </row>
    <row r="536" spans="1:16" s="44" customFormat="1">
      <c r="A536" s="684"/>
      <c r="P536" s="123"/>
    </row>
    <row r="537" spans="1:16" s="44" customFormat="1">
      <c r="A537" s="684"/>
      <c r="P537" s="123"/>
    </row>
    <row r="538" spans="1:16" s="44" customFormat="1">
      <c r="A538" s="684"/>
      <c r="P538" s="123"/>
    </row>
    <row r="539" spans="1:16" s="44" customFormat="1">
      <c r="A539" s="684"/>
      <c r="P539" s="123"/>
    </row>
    <row r="540" spans="1:16" s="44" customFormat="1">
      <c r="A540" s="684"/>
      <c r="P540" s="123"/>
    </row>
    <row r="541" spans="1:16" s="44" customFormat="1">
      <c r="A541" s="684"/>
      <c r="P541" s="123"/>
    </row>
    <row r="542" spans="1:16" s="44" customFormat="1">
      <c r="A542" s="684"/>
      <c r="P542" s="123"/>
    </row>
    <row r="543" spans="1:16" s="44" customFormat="1">
      <c r="A543" s="684"/>
      <c r="P543" s="123"/>
    </row>
    <row r="544" spans="1:16" s="44" customFormat="1">
      <c r="A544" s="684"/>
      <c r="P544" s="123"/>
    </row>
    <row r="545" spans="1:16" s="44" customFormat="1">
      <c r="A545" s="684"/>
      <c r="P545" s="123"/>
    </row>
    <row r="546" spans="1:16" s="44" customFormat="1">
      <c r="A546" s="684"/>
      <c r="P546" s="123"/>
    </row>
    <row r="547" spans="1:16" s="44" customFormat="1">
      <c r="A547" s="684"/>
      <c r="P547" s="123"/>
    </row>
    <row r="548" spans="1:16" s="44" customFormat="1">
      <c r="A548" s="684"/>
      <c r="P548" s="123"/>
    </row>
    <row r="549" spans="1:16" s="44" customFormat="1">
      <c r="A549" s="684"/>
      <c r="P549" s="123"/>
    </row>
    <row r="550" spans="1:16" s="44" customFormat="1">
      <c r="A550" s="684"/>
      <c r="P550" s="123"/>
    </row>
    <row r="551" spans="1:16" s="44" customFormat="1">
      <c r="A551" s="684"/>
      <c r="P551" s="123"/>
    </row>
    <row r="552" spans="1:16" s="44" customFormat="1">
      <c r="A552" s="684"/>
      <c r="P552" s="123"/>
    </row>
    <row r="553" spans="1:16" s="44" customFormat="1">
      <c r="A553" s="684"/>
      <c r="P553" s="123"/>
    </row>
    <row r="554" spans="1:16" s="44" customFormat="1">
      <c r="A554" s="684"/>
      <c r="P554" s="123"/>
    </row>
    <row r="555" spans="1:16" s="44" customFormat="1">
      <c r="A555" s="684"/>
      <c r="P555" s="123"/>
    </row>
    <row r="556" spans="1:16" s="44" customFormat="1">
      <c r="A556" s="684"/>
      <c r="P556" s="123"/>
    </row>
    <row r="557" spans="1:16" s="44" customFormat="1">
      <c r="A557" s="684"/>
      <c r="P557" s="123"/>
    </row>
    <row r="558" spans="1:16" s="44" customFormat="1">
      <c r="A558" s="684"/>
      <c r="P558" s="123"/>
    </row>
    <row r="559" spans="1:16" s="44" customFormat="1">
      <c r="A559" s="684"/>
      <c r="P559" s="123"/>
    </row>
    <row r="560" spans="1:16" s="44" customFormat="1">
      <c r="A560" s="684"/>
      <c r="P560" s="123"/>
    </row>
    <row r="561" spans="1:16" s="44" customFormat="1">
      <c r="A561" s="684"/>
      <c r="P561" s="123"/>
    </row>
    <row r="562" spans="1:16" s="44" customFormat="1">
      <c r="A562" s="684"/>
      <c r="P562" s="123"/>
    </row>
    <row r="563" spans="1:16" s="44" customFormat="1">
      <c r="A563" s="684"/>
      <c r="P563" s="123"/>
    </row>
    <row r="564" spans="1:16" s="44" customFormat="1">
      <c r="A564" s="684"/>
      <c r="P564" s="123"/>
    </row>
    <row r="565" spans="1:16" s="44" customFormat="1">
      <c r="A565" s="684"/>
      <c r="P565" s="123"/>
    </row>
    <row r="566" spans="1:16" s="44" customFormat="1">
      <c r="A566" s="684"/>
      <c r="P566" s="123"/>
    </row>
    <row r="567" spans="1:16" s="44" customFormat="1">
      <c r="A567" s="684"/>
      <c r="P567" s="123"/>
    </row>
    <row r="568" spans="1:16" s="44" customFormat="1">
      <c r="A568" s="684"/>
      <c r="P568" s="123"/>
    </row>
    <row r="569" spans="1:16" s="44" customFormat="1">
      <c r="A569" s="684"/>
      <c r="P569" s="123"/>
    </row>
    <row r="570" spans="1:16" s="44" customFormat="1">
      <c r="A570" s="684"/>
      <c r="P570" s="123"/>
    </row>
    <row r="571" spans="1:16" s="44" customFormat="1">
      <c r="A571" s="684"/>
      <c r="P571" s="123"/>
    </row>
    <row r="572" spans="1:16" s="44" customFormat="1">
      <c r="A572" s="684"/>
      <c r="P572" s="123"/>
    </row>
    <row r="573" spans="1:16" s="44" customFormat="1">
      <c r="A573" s="684"/>
      <c r="P573" s="123"/>
    </row>
    <row r="574" spans="1:16" s="44" customFormat="1">
      <c r="A574" s="684"/>
      <c r="P574" s="123"/>
    </row>
    <row r="575" spans="1:16" s="44" customFormat="1">
      <c r="A575" s="684"/>
      <c r="P575" s="123"/>
    </row>
    <row r="576" spans="1:16" s="44" customFormat="1">
      <c r="A576" s="684"/>
      <c r="P576" s="123"/>
    </row>
    <row r="577" spans="1:16" s="44" customFormat="1">
      <c r="A577" s="684"/>
      <c r="P577" s="123"/>
    </row>
    <row r="578" spans="1:16" s="44" customFormat="1">
      <c r="A578" s="684"/>
      <c r="P578" s="123"/>
    </row>
    <row r="579" spans="1:16" s="44" customFormat="1">
      <c r="A579" s="684"/>
      <c r="P579" s="123"/>
    </row>
    <row r="580" spans="1:16" s="44" customFormat="1">
      <c r="A580" s="684"/>
      <c r="P580" s="123"/>
    </row>
    <row r="581" spans="1:16" s="44" customFormat="1">
      <c r="A581" s="684"/>
      <c r="P581" s="123"/>
    </row>
    <row r="582" spans="1:16" s="44" customFormat="1">
      <c r="A582" s="684"/>
      <c r="P582" s="123"/>
    </row>
    <row r="583" spans="1:16" s="44" customFormat="1">
      <c r="A583" s="684"/>
      <c r="P583" s="123"/>
    </row>
    <row r="584" spans="1:16" s="44" customFormat="1">
      <c r="A584" s="684"/>
      <c r="P584" s="123"/>
    </row>
    <row r="585" spans="1:16" s="44" customFormat="1">
      <c r="A585" s="684"/>
      <c r="P585" s="123"/>
    </row>
    <row r="586" spans="1:16" s="44" customFormat="1">
      <c r="A586" s="684"/>
      <c r="P586" s="123"/>
    </row>
    <row r="587" spans="1:16" s="44" customFormat="1">
      <c r="A587" s="684"/>
      <c r="P587" s="123"/>
    </row>
    <row r="588" spans="1:16" s="44" customFormat="1">
      <c r="A588" s="684"/>
      <c r="P588" s="123"/>
    </row>
    <row r="589" spans="1:16" s="44" customFormat="1">
      <c r="A589" s="684"/>
      <c r="P589" s="123"/>
    </row>
    <row r="590" spans="1:16" s="44" customFormat="1">
      <c r="A590" s="684"/>
      <c r="P590" s="123"/>
    </row>
    <row r="591" spans="1:16" s="44" customFormat="1">
      <c r="A591" s="684"/>
      <c r="P591" s="123"/>
    </row>
    <row r="592" spans="1:16" s="44" customFormat="1">
      <c r="A592" s="684"/>
      <c r="P592" s="123"/>
    </row>
    <row r="593" spans="1:16" s="44" customFormat="1">
      <c r="A593" s="684"/>
      <c r="P593" s="123"/>
    </row>
    <row r="594" spans="1:16" s="44" customFormat="1">
      <c r="A594" s="684"/>
      <c r="P594" s="123"/>
    </row>
    <row r="595" spans="1:16" s="44" customFormat="1">
      <c r="A595" s="684"/>
      <c r="P595" s="123"/>
    </row>
    <row r="596" spans="1:16" s="44" customFormat="1">
      <c r="A596" s="684"/>
      <c r="P596" s="123"/>
    </row>
    <row r="597" spans="1:16" s="44" customFormat="1">
      <c r="A597" s="684"/>
      <c r="P597" s="123"/>
    </row>
    <row r="598" spans="1:16" s="44" customFormat="1">
      <c r="A598" s="684"/>
      <c r="P598" s="123"/>
    </row>
    <row r="599" spans="1:16" s="44" customFormat="1">
      <c r="A599" s="684"/>
      <c r="P599" s="123"/>
    </row>
    <row r="600" spans="1:16" s="44" customFormat="1">
      <c r="A600" s="684"/>
      <c r="P600" s="123"/>
    </row>
    <row r="601" spans="1:16" s="44" customFormat="1">
      <c r="A601" s="684"/>
      <c r="P601" s="123"/>
    </row>
    <row r="602" spans="1:16" s="44" customFormat="1">
      <c r="A602" s="684"/>
      <c r="P602" s="123"/>
    </row>
    <row r="603" spans="1:16" s="44" customFormat="1">
      <c r="A603" s="684"/>
      <c r="P603" s="123"/>
    </row>
    <row r="604" spans="1:16" s="44" customFormat="1">
      <c r="A604" s="684"/>
      <c r="P604" s="123"/>
    </row>
    <row r="605" spans="1:16" s="44" customFormat="1">
      <c r="A605" s="684"/>
      <c r="P605" s="123"/>
    </row>
    <row r="606" spans="1:16" s="44" customFormat="1">
      <c r="A606" s="684"/>
      <c r="P606" s="123"/>
    </row>
    <row r="607" spans="1:16" s="44" customFormat="1">
      <c r="A607" s="684"/>
      <c r="P607" s="123"/>
    </row>
    <row r="608" spans="1:16" s="44" customFormat="1">
      <c r="A608" s="684"/>
      <c r="P608" s="123"/>
    </row>
    <row r="609" spans="1:16" s="44" customFormat="1">
      <c r="A609" s="684"/>
      <c r="P609" s="123"/>
    </row>
    <row r="610" spans="1:16" s="44" customFormat="1">
      <c r="A610" s="684"/>
      <c r="P610" s="123"/>
    </row>
    <row r="611" spans="1:16" s="44" customFormat="1">
      <c r="A611" s="684"/>
      <c r="P611" s="123"/>
    </row>
    <row r="612" spans="1:16" s="44" customFormat="1">
      <c r="A612" s="684"/>
      <c r="P612" s="123"/>
    </row>
    <row r="613" spans="1:16" s="44" customFormat="1">
      <c r="A613" s="684"/>
      <c r="P613" s="123"/>
    </row>
    <row r="614" spans="1:16" s="44" customFormat="1">
      <c r="A614" s="684"/>
      <c r="P614" s="123"/>
    </row>
    <row r="615" spans="1:16" s="44" customFormat="1">
      <c r="A615" s="684"/>
      <c r="P615" s="123"/>
    </row>
    <row r="616" spans="1:16" s="44" customFormat="1">
      <c r="A616" s="684"/>
      <c r="P616" s="123"/>
    </row>
    <row r="617" spans="1:16" s="44" customFormat="1">
      <c r="A617" s="684"/>
      <c r="P617" s="123"/>
    </row>
    <row r="618" spans="1:16" s="44" customFormat="1">
      <c r="A618" s="684"/>
      <c r="P618" s="123"/>
    </row>
    <row r="619" spans="1:16" s="44" customFormat="1">
      <c r="A619" s="684"/>
      <c r="P619" s="123"/>
    </row>
    <row r="620" spans="1:16" s="44" customFormat="1">
      <c r="A620" s="684"/>
      <c r="P620" s="123"/>
    </row>
    <row r="621" spans="1:16" s="44" customFormat="1">
      <c r="A621" s="684"/>
      <c r="P621" s="123"/>
    </row>
    <row r="622" spans="1:16" s="44" customFormat="1">
      <c r="A622" s="684"/>
      <c r="P622" s="123"/>
    </row>
    <row r="623" spans="1:16" s="44" customFormat="1">
      <c r="A623" s="684"/>
      <c r="P623" s="123"/>
    </row>
    <row r="624" spans="1:16" s="44" customFormat="1">
      <c r="A624" s="684"/>
      <c r="P624" s="123"/>
    </row>
    <row r="625" spans="1:16" s="44" customFormat="1">
      <c r="A625" s="684"/>
      <c r="P625" s="123"/>
    </row>
    <row r="626" spans="1:16" s="44" customFormat="1">
      <c r="A626" s="684"/>
      <c r="P626" s="123"/>
    </row>
    <row r="627" spans="1:16" s="44" customFormat="1">
      <c r="A627" s="684"/>
      <c r="P627" s="123"/>
    </row>
    <row r="628" spans="1:16" s="44" customFormat="1">
      <c r="A628" s="684"/>
      <c r="P628" s="123"/>
    </row>
    <row r="629" spans="1:16" s="44" customFormat="1">
      <c r="A629" s="684"/>
      <c r="P629" s="123"/>
    </row>
    <row r="630" spans="1:16" s="44" customFormat="1">
      <c r="A630" s="684"/>
      <c r="P630" s="123"/>
    </row>
    <row r="631" spans="1:16" s="44" customFormat="1">
      <c r="A631" s="684"/>
      <c r="P631" s="123"/>
    </row>
    <row r="632" spans="1:16" s="44" customFormat="1">
      <c r="A632" s="684"/>
      <c r="P632" s="123"/>
    </row>
    <row r="633" spans="1:16" s="44" customFormat="1">
      <c r="A633" s="684"/>
      <c r="P633" s="123"/>
    </row>
    <row r="634" spans="1:16" s="44" customFormat="1">
      <c r="A634" s="684"/>
      <c r="P634" s="123"/>
    </row>
    <row r="635" spans="1:16" s="44" customFormat="1">
      <c r="A635" s="684"/>
      <c r="P635" s="123"/>
    </row>
    <row r="636" spans="1:16" s="44" customFormat="1">
      <c r="A636" s="684"/>
      <c r="P636" s="123"/>
    </row>
    <row r="637" spans="1:16" s="44" customFormat="1">
      <c r="A637" s="684"/>
      <c r="P637" s="123"/>
    </row>
    <row r="638" spans="1:16" s="44" customFormat="1">
      <c r="A638" s="684"/>
      <c r="P638" s="123"/>
    </row>
    <row r="639" spans="1:16" s="44" customFormat="1">
      <c r="A639" s="684"/>
      <c r="P639" s="123"/>
    </row>
    <row r="640" spans="1:16" s="44" customFormat="1">
      <c r="A640" s="684"/>
      <c r="P640" s="123"/>
    </row>
    <row r="641" spans="1:16" s="44" customFormat="1">
      <c r="A641" s="684"/>
      <c r="P641" s="123"/>
    </row>
    <row r="642" spans="1:16" s="44" customFormat="1">
      <c r="A642" s="684"/>
      <c r="P642" s="123"/>
    </row>
    <row r="643" spans="1:16" s="44" customFormat="1">
      <c r="A643" s="684"/>
      <c r="P643" s="123"/>
    </row>
    <row r="644" spans="1:16" s="44" customFormat="1">
      <c r="A644" s="684"/>
      <c r="P644" s="123"/>
    </row>
    <row r="645" spans="1:16" s="44" customFormat="1">
      <c r="A645" s="684"/>
      <c r="P645" s="123"/>
    </row>
    <row r="646" spans="1:16" s="44" customFormat="1">
      <c r="A646" s="684"/>
      <c r="P646" s="123"/>
    </row>
    <row r="647" spans="1:16" s="44" customFormat="1">
      <c r="A647" s="684"/>
      <c r="P647" s="123"/>
    </row>
    <row r="648" spans="1:16" s="44" customFormat="1">
      <c r="A648" s="684"/>
      <c r="P648" s="123"/>
    </row>
    <row r="649" spans="1:16" s="44" customFormat="1">
      <c r="A649" s="684"/>
      <c r="P649" s="123"/>
    </row>
    <row r="650" spans="1:16" s="44" customFormat="1">
      <c r="A650" s="684"/>
      <c r="P650" s="123"/>
    </row>
    <row r="651" spans="1:16" s="44" customFormat="1">
      <c r="A651" s="684"/>
      <c r="P651" s="123"/>
    </row>
    <row r="652" spans="1:16" s="44" customFormat="1">
      <c r="A652" s="684"/>
      <c r="P652" s="123"/>
    </row>
    <row r="653" spans="1:16" s="44" customFormat="1">
      <c r="A653" s="684"/>
      <c r="P653" s="123"/>
    </row>
    <row r="654" spans="1:16" s="44" customFormat="1">
      <c r="A654" s="684"/>
      <c r="P654" s="123"/>
    </row>
    <row r="655" spans="1:16" s="44" customFormat="1">
      <c r="A655" s="684"/>
      <c r="P655" s="123"/>
    </row>
    <row r="656" spans="1:16" s="44" customFormat="1">
      <c r="A656" s="684"/>
      <c r="P656" s="123"/>
    </row>
    <row r="657" spans="1:16" s="44" customFormat="1">
      <c r="A657" s="684"/>
      <c r="P657" s="123"/>
    </row>
    <row r="658" spans="1:16" s="44" customFormat="1">
      <c r="A658" s="684"/>
      <c r="P658" s="123"/>
    </row>
    <row r="659" spans="1:16" s="44" customFormat="1">
      <c r="A659" s="684"/>
      <c r="P659" s="123"/>
    </row>
    <row r="660" spans="1:16" s="44" customFormat="1">
      <c r="A660" s="684"/>
      <c r="P660" s="123"/>
    </row>
    <row r="661" spans="1:16" s="44" customFormat="1">
      <c r="A661" s="684"/>
      <c r="P661" s="123"/>
    </row>
    <row r="662" spans="1:16" s="44" customFormat="1">
      <c r="A662" s="684"/>
      <c r="P662" s="123"/>
    </row>
    <row r="663" spans="1:16" s="44" customFormat="1">
      <c r="A663" s="684"/>
      <c r="P663" s="123"/>
    </row>
    <row r="664" spans="1:16" s="44" customFormat="1">
      <c r="A664" s="684"/>
      <c r="P664" s="123"/>
    </row>
    <row r="665" spans="1:16" s="44" customFormat="1">
      <c r="A665" s="684"/>
      <c r="P665" s="123"/>
    </row>
    <row r="666" spans="1:16" s="44" customFormat="1">
      <c r="A666" s="684"/>
      <c r="P666" s="123"/>
    </row>
    <row r="667" spans="1:16" s="44" customFormat="1">
      <c r="A667" s="684"/>
      <c r="P667" s="123"/>
    </row>
    <row r="668" spans="1:16" s="44" customFormat="1">
      <c r="A668" s="684"/>
      <c r="P668" s="123"/>
    </row>
    <row r="669" spans="1:16" s="44" customFormat="1">
      <c r="A669" s="684"/>
      <c r="P669" s="123"/>
    </row>
    <row r="670" spans="1:16" s="44" customFormat="1">
      <c r="A670" s="684"/>
      <c r="P670" s="123"/>
    </row>
    <row r="671" spans="1:16" s="44" customFormat="1">
      <c r="A671" s="684"/>
      <c r="P671" s="123"/>
    </row>
    <row r="672" spans="1:16" s="44" customFormat="1">
      <c r="A672" s="684"/>
      <c r="P672" s="123"/>
    </row>
    <row r="673" spans="1:16" s="44" customFormat="1">
      <c r="A673" s="684"/>
      <c r="P673" s="123"/>
    </row>
    <row r="674" spans="1:16" s="44" customFormat="1">
      <c r="A674" s="684"/>
      <c r="P674" s="123"/>
    </row>
    <row r="675" spans="1:16" s="44" customFormat="1">
      <c r="A675" s="684"/>
      <c r="P675" s="123"/>
    </row>
    <row r="676" spans="1:16" s="44" customFormat="1">
      <c r="A676" s="684"/>
      <c r="P676" s="123"/>
    </row>
    <row r="677" spans="1:16" s="44" customFormat="1">
      <c r="A677" s="684"/>
      <c r="P677" s="123"/>
    </row>
    <row r="678" spans="1:16" s="44" customFormat="1">
      <c r="A678" s="684"/>
      <c r="P678" s="123"/>
    </row>
    <row r="679" spans="1:16" s="44" customFormat="1">
      <c r="A679" s="684"/>
      <c r="P679" s="123"/>
    </row>
    <row r="680" spans="1:16" s="44" customFormat="1">
      <c r="A680" s="684"/>
      <c r="P680" s="123"/>
    </row>
    <row r="681" spans="1:16" s="44" customFormat="1">
      <c r="A681" s="684"/>
      <c r="P681" s="123"/>
    </row>
    <row r="682" spans="1:16" s="44" customFormat="1">
      <c r="A682" s="684"/>
      <c r="P682" s="123"/>
    </row>
    <row r="683" spans="1:16" s="44" customFormat="1">
      <c r="A683" s="684"/>
      <c r="P683" s="123"/>
    </row>
    <row r="684" spans="1:16" s="44" customFormat="1">
      <c r="A684" s="684"/>
      <c r="P684" s="123"/>
    </row>
    <row r="685" spans="1:16" s="44" customFormat="1">
      <c r="A685" s="684"/>
      <c r="P685" s="123"/>
    </row>
    <row r="686" spans="1:16" s="44" customFormat="1">
      <c r="A686" s="684"/>
      <c r="P686" s="123"/>
    </row>
    <row r="687" spans="1:16" s="44" customFormat="1">
      <c r="A687" s="684"/>
      <c r="P687" s="123"/>
    </row>
    <row r="688" spans="1:16" s="44" customFormat="1">
      <c r="A688" s="684"/>
      <c r="P688" s="123"/>
    </row>
    <row r="689" spans="1:16" s="44" customFormat="1">
      <c r="A689" s="684"/>
      <c r="P689" s="123"/>
    </row>
    <row r="690" spans="1:16" s="44" customFormat="1">
      <c r="A690" s="684"/>
      <c r="P690" s="123"/>
    </row>
    <row r="691" spans="1:16" s="44" customFormat="1">
      <c r="A691" s="684"/>
      <c r="P691" s="123"/>
    </row>
    <row r="692" spans="1:16" s="44" customFormat="1">
      <c r="A692" s="684"/>
      <c r="P692" s="123"/>
    </row>
    <row r="693" spans="1:16" s="44" customFormat="1">
      <c r="A693" s="684"/>
      <c r="P693" s="123"/>
    </row>
    <row r="694" spans="1:16" s="44" customFormat="1">
      <c r="A694" s="684"/>
      <c r="P694" s="123"/>
    </row>
    <row r="695" spans="1:16" s="44" customFormat="1">
      <c r="A695" s="684"/>
      <c r="P695" s="123"/>
    </row>
    <row r="696" spans="1:16" s="44" customFormat="1">
      <c r="A696" s="684"/>
      <c r="P696" s="123"/>
    </row>
    <row r="697" spans="1:16" s="44" customFormat="1">
      <c r="A697" s="684"/>
      <c r="P697" s="123"/>
    </row>
    <row r="698" spans="1:16" s="44" customFormat="1">
      <c r="A698" s="684"/>
      <c r="P698" s="123"/>
    </row>
    <row r="699" spans="1:16" s="44" customFormat="1">
      <c r="A699" s="684"/>
      <c r="P699" s="123"/>
    </row>
    <row r="700" spans="1:16" s="44" customFormat="1">
      <c r="A700" s="684"/>
      <c r="P700" s="123"/>
    </row>
    <row r="701" spans="1:16" s="44" customFormat="1">
      <c r="A701" s="684"/>
      <c r="P701" s="123"/>
    </row>
    <row r="702" spans="1:16" s="44" customFormat="1">
      <c r="A702" s="684"/>
      <c r="P702" s="123"/>
    </row>
    <row r="703" spans="1:16" s="44" customFormat="1">
      <c r="A703" s="684"/>
      <c r="P703" s="123"/>
    </row>
    <row r="704" spans="1:16" s="44" customFormat="1">
      <c r="A704" s="684"/>
      <c r="P704" s="123"/>
    </row>
    <row r="705" spans="1:16" s="44" customFormat="1">
      <c r="A705" s="684"/>
      <c r="P705" s="123"/>
    </row>
    <row r="706" spans="1:16" s="44" customFormat="1">
      <c r="A706" s="684"/>
      <c r="P706" s="123"/>
    </row>
    <row r="707" spans="1:16" s="44" customFormat="1">
      <c r="A707" s="684"/>
      <c r="P707" s="123"/>
    </row>
    <row r="708" spans="1:16" s="44" customFormat="1">
      <c r="A708" s="684"/>
      <c r="P708" s="123"/>
    </row>
    <row r="709" spans="1:16" s="44" customFormat="1">
      <c r="A709" s="684"/>
      <c r="P709" s="123"/>
    </row>
    <row r="710" spans="1:16" s="44" customFormat="1">
      <c r="A710" s="684"/>
      <c r="P710" s="123"/>
    </row>
    <row r="711" spans="1:16" s="44" customFormat="1">
      <c r="A711" s="684"/>
      <c r="P711" s="123"/>
    </row>
    <row r="712" spans="1:16" s="44" customFormat="1">
      <c r="A712" s="684"/>
      <c r="P712" s="123"/>
    </row>
    <row r="713" spans="1:16" s="44" customFormat="1">
      <c r="A713" s="684"/>
      <c r="P713" s="123"/>
    </row>
    <row r="714" spans="1:16" s="44" customFormat="1">
      <c r="A714" s="684"/>
      <c r="P714" s="123"/>
    </row>
    <row r="715" spans="1:16" s="44" customFormat="1">
      <c r="A715" s="684"/>
      <c r="P715" s="123"/>
    </row>
    <row r="716" spans="1:16" s="44" customFormat="1">
      <c r="A716" s="684"/>
      <c r="P716" s="123"/>
    </row>
    <row r="717" spans="1:16" s="44" customFormat="1">
      <c r="A717" s="684"/>
      <c r="P717" s="123"/>
    </row>
    <row r="718" spans="1:16" s="44" customFormat="1">
      <c r="A718" s="684"/>
      <c r="P718" s="123"/>
    </row>
    <row r="719" spans="1:16" s="44" customFormat="1">
      <c r="A719" s="684"/>
      <c r="P719" s="123"/>
    </row>
    <row r="720" spans="1:16" s="44" customFormat="1">
      <c r="A720" s="684"/>
      <c r="P720" s="123"/>
    </row>
    <row r="721" spans="1:16" s="44" customFormat="1">
      <c r="A721" s="684"/>
      <c r="P721" s="123"/>
    </row>
    <row r="722" spans="1:16" s="44" customFormat="1">
      <c r="A722" s="684"/>
      <c r="P722" s="123"/>
    </row>
    <row r="723" spans="1:16" s="44" customFormat="1">
      <c r="A723" s="684"/>
      <c r="P723" s="123"/>
    </row>
    <row r="724" spans="1:16" s="44" customFormat="1">
      <c r="A724" s="684"/>
      <c r="P724" s="123"/>
    </row>
    <row r="725" spans="1:16" s="44" customFormat="1">
      <c r="A725" s="684"/>
      <c r="P725" s="123"/>
    </row>
    <row r="726" spans="1:16" s="44" customFormat="1">
      <c r="A726" s="684"/>
      <c r="P726" s="123"/>
    </row>
    <row r="727" spans="1:16" s="44" customFormat="1">
      <c r="A727" s="684"/>
      <c r="P727" s="123"/>
    </row>
    <row r="728" spans="1:16" s="44" customFormat="1">
      <c r="A728" s="684"/>
      <c r="P728" s="123"/>
    </row>
    <row r="729" spans="1:16" s="44" customFormat="1">
      <c r="A729" s="684"/>
      <c r="P729" s="123"/>
    </row>
    <row r="730" spans="1:16" s="44" customFormat="1">
      <c r="A730" s="684"/>
      <c r="P730" s="123"/>
    </row>
    <row r="731" spans="1:16" s="44" customFormat="1">
      <c r="A731" s="684"/>
      <c r="P731" s="123"/>
    </row>
    <row r="732" spans="1:16" s="44" customFormat="1">
      <c r="A732" s="684"/>
      <c r="P732" s="123"/>
    </row>
    <row r="733" spans="1:16" s="44" customFormat="1">
      <c r="A733" s="684"/>
      <c r="P733" s="123"/>
    </row>
    <row r="734" spans="1:16" s="44" customFormat="1">
      <c r="A734" s="684"/>
      <c r="P734" s="123"/>
    </row>
    <row r="735" spans="1:16" s="44" customFormat="1">
      <c r="A735" s="684"/>
      <c r="P735" s="123"/>
    </row>
    <row r="736" spans="1:16" s="44" customFormat="1">
      <c r="A736" s="684"/>
      <c r="P736" s="123"/>
    </row>
    <row r="737" spans="1:16" s="44" customFormat="1">
      <c r="A737" s="684"/>
      <c r="P737" s="123"/>
    </row>
    <row r="738" spans="1:16" s="44" customFormat="1">
      <c r="A738" s="684"/>
      <c r="P738" s="123"/>
    </row>
    <row r="739" spans="1:16" s="44" customFormat="1">
      <c r="A739" s="684"/>
      <c r="P739" s="123"/>
    </row>
    <row r="740" spans="1:16" s="44" customFormat="1">
      <c r="A740" s="684"/>
      <c r="P740" s="123"/>
    </row>
    <row r="741" spans="1:16" s="44" customFormat="1">
      <c r="A741" s="684"/>
      <c r="P741" s="123"/>
    </row>
    <row r="742" spans="1:16" s="44" customFormat="1">
      <c r="A742" s="684"/>
      <c r="P742" s="123"/>
    </row>
    <row r="743" spans="1:16" s="44" customFormat="1">
      <c r="A743" s="684"/>
      <c r="P743" s="123"/>
    </row>
    <row r="744" spans="1:16" s="44" customFormat="1">
      <c r="A744" s="684"/>
      <c r="P744" s="123"/>
    </row>
    <row r="745" spans="1:16" s="44" customFormat="1">
      <c r="A745" s="684"/>
      <c r="P745" s="123"/>
    </row>
    <row r="746" spans="1:16" s="44" customFormat="1">
      <c r="A746" s="684"/>
      <c r="P746" s="123"/>
    </row>
    <row r="747" spans="1:16" s="44" customFormat="1">
      <c r="A747" s="684"/>
      <c r="P747" s="123"/>
    </row>
  </sheetData>
  <phoneticPr fontId="20"/>
  <conditionalFormatting sqref="C59:G59">
    <cfRule type="cellIs" dxfId="183" priority="46" operator="greaterThan">
      <formula>0</formula>
    </cfRule>
  </conditionalFormatting>
  <conditionalFormatting sqref="D35:D50">
    <cfRule type="cellIs" dxfId="182" priority="131" operator="greaterThan">
      <formula>0</formula>
    </cfRule>
  </conditionalFormatting>
  <conditionalFormatting sqref="D53:M56">
    <cfRule type="cellIs" dxfId="181" priority="9" operator="greaterThan">
      <formula>0</formula>
    </cfRule>
  </conditionalFormatting>
  <conditionalFormatting sqref="E13:I28 E29:L29 E30:M30 E35:M50 L51:M51 J58:L58 N58:O58">
    <cfRule type="cellIs" dxfId="180" priority="134" operator="greaterThan">
      <formula>0</formula>
    </cfRule>
  </conditionalFormatting>
  <conditionalFormatting sqref="I51:J51">
    <cfRule type="cellIs" dxfId="179" priority="38" operator="greaterThan">
      <formula>0</formula>
    </cfRule>
  </conditionalFormatting>
  <conditionalFormatting sqref="K13:L28">
    <cfRule type="cellIs" dxfId="178" priority="16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F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X91"/>
  <sheetViews>
    <sheetView showGridLines="0" showRowColHeaders="0" showZeros="0" showOutlineSymbols="0" zoomScale="103" zoomScaleNormal="100" zoomScaleSheetLayoutView="75" workbookViewId="0"/>
  </sheetViews>
  <sheetFormatPr baseColWidth="10" defaultColWidth="10.796875" defaultRowHeight="15"/>
  <cols>
    <col min="1" max="1" width="16.19921875" style="188" customWidth="1"/>
    <col min="2" max="2" width="33" style="188" bestFit="1" customWidth="1"/>
    <col min="3" max="3" width="21.3984375" style="221" bestFit="1" customWidth="1"/>
    <col min="4" max="4" width="7.59765625" style="221" hidden="1" customWidth="1"/>
    <col min="5" max="5" width="12.59765625" style="189" customWidth="1"/>
    <col min="6" max="6" width="37.59765625" style="227" customWidth="1"/>
    <col min="7" max="7" width="28.3984375" style="228" customWidth="1"/>
    <col min="8" max="9" width="15.796875" style="192" customWidth="1"/>
    <col min="10" max="10" width="14" style="193" bestFit="1" customWidth="1"/>
    <col min="11" max="11" width="13.59765625" style="234" bestFit="1" customWidth="1"/>
    <col min="12" max="12" width="10.19921875" style="234" hidden="1" customWidth="1"/>
    <col min="13" max="13" width="13.59765625" style="229" bestFit="1" customWidth="1"/>
    <col min="14" max="14" width="13.3984375" style="228" customWidth="1"/>
    <col min="15" max="15" width="67.796875" style="231" customWidth="1"/>
    <col min="16" max="16" width="10.19921875" style="241" customWidth="1"/>
    <col min="17" max="17" width="34.19921875" style="241" customWidth="1"/>
    <col min="18" max="18" width="26.19921875" style="188" customWidth="1"/>
    <col min="19" max="32" width="10.796875" style="188" customWidth="1"/>
    <col min="33" max="16384" width="10.796875" style="188"/>
  </cols>
  <sheetData>
    <row r="1" spans="1:24" s="3" customFormat="1" ht="9" customHeight="1" thickBot="1">
      <c r="A1" s="6"/>
      <c r="B1" s="31"/>
      <c r="C1" s="31"/>
      <c r="D1" s="50"/>
      <c r="E1" s="31"/>
      <c r="F1" s="31"/>
      <c r="G1" s="31"/>
      <c r="H1" s="31"/>
      <c r="I1" s="31"/>
      <c r="J1" s="31"/>
      <c r="K1" s="31"/>
      <c r="L1" s="31"/>
      <c r="M1" s="100"/>
      <c r="N1" s="100"/>
      <c r="O1" s="100"/>
      <c r="P1" s="101"/>
    </row>
    <row r="2" spans="1:24" s="3" customFormat="1" ht="8" customHeight="1">
      <c r="A2" s="6"/>
      <c r="B2" s="31"/>
      <c r="C2" s="103"/>
      <c r="D2" s="102"/>
      <c r="E2" s="103"/>
      <c r="F2" s="103"/>
      <c r="G2" s="103"/>
      <c r="H2" s="103"/>
      <c r="I2" s="103"/>
      <c r="J2" s="103"/>
      <c r="K2" s="103"/>
      <c r="L2" s="31"/>
      <c r="M2" s="100"/>
      <c r="N2" s="100"/>
      <c r="O2" s="100"/>
      <c r="P2" s="101"/>
    </row>
    <row r="3" spans="1:24">
      <c r="C3" s="189"/>
      <c r="D3" s="189"/>
      <c r="F3" s="190"/>
      <c r="G3" s="191"/>
      <c r="K3" s="194"/>
      <c r="L3" s="194"/>
      <c r="M3" s="195"/>
      <c r="N3" s="191"/>
      <c r="O3" s="196"/>
      <c r="P3" s="197"/>
      <c r="Q3" s="197"/>
    </row>
    <row r="4" spans="1:24" ht="17">
      <c r="A4" s="508" t="s">
        <v>162</v>
      </c>
      <c r="B4" s="44"/>
      <c r="C4" s="267" t="s">
        <v>27</v>
      </c>
      <c r="D4" s="188"/>
      <c r="E4" s="188"/>
      <c r="F4" s="246" t="s">
        <v>85</v>
      </c>
      <c r="G4" s="200"/>
      <c r="K4" s="194"/>
      <c r="L4" s="194"/>
      <c r="M4" s="195"/>
      <c r="N4" s="191"/>
      <c r="O4" s="196"/>
      <c r="P4" s="197"/>
      <c r="Q4" s="197"/>
    </row>
    <row r="5" spans="1:24" s="201" customFormat="1" ht="18" thickBot="1">
      <c r="A5" s="527"/>
      <c r="B5" s="509" t="s">
        <v>154</v>
      </c>
      <c r="C5" s="267" t="s">
        <v>86</v>
      </c>
      <c r="F5" s="202" t="str">
        <f>Voorblad!$E$16</f>
        <v>Stichting Opspoor</v>
      </c>
      <c r="G5" s="200"/>
      <c r="H5" s="192"/>
      <c r="I5" s="192"/>
      <c r="J5" s="193"/>
      <c r="K5" s="203"/>
      <c r="L5" s="203"/>
      <c r="M5" s="204"/>
      <c r="N5" s="200"/>
      <c r="O5" s="205"/>
      <c r="P5" s="206"/>
      <c r="Q5" s="206"/>
      <c r="R5" s="207"/>
    </row>
    <row r="6" spans="1:24" s="201" customFormat="1" ht="18" thickBot="1">
      <c r="A6" s="636"/>
      <c r="B6" s="509" t="s">
        <v>389</v>
      </c>
      <c r="C6" s="267" t="s">
        <v>33</v>
      </c>
      <c r="F6" s="202" t="str">
        <f>'1.0-Contractblad'!$E$7</f>
        <v>Purmerend e.o.</v>
      </c>
      <c r="G6" s="200"/>
      <c r="H6" s="192"/>
      <c r="I6" s="192"/>
      <c r="J6" s="193"/>
      <c r="K6" s="203"/>
      <c r="L6" s="203"/>
      <c r="M6" s="204"/>
      <c r="N6" s="200"/>
      <c r="O6" s="205"/>
      <c r="P6" s="206"/>
      <c r="Q6" s="206"/>
      <c r="R6" s="207"/>
    </row>
    <row r="7" spans="1:24" s="201" customFormat="1" ht="18" thickBot="1">
      <c r="A7" s="537"/>
      <c r="B7" s="509" t="s">
        <v>277</v>
      </c>
      <c r="C7" s="267" t="s">
        <v>115</v>
      </c>
      <c r="F7" s="208" t="str">
        <f>Voorblad!$E$24</f>
        <v>1501-102-2026</v>
      </c>
      <c r="G7" s="209"/>
      <c r="H7" s="210"/>
      <c r="I7" s="211"/>
      <c r="J7" s="212"/>
      <c r="K7" s="203"/>
      <c r="L7" s="203"/>
      <c r="M7" s="204"/>
      <c r="N7" s="200"/>
      <c r="O7" s="205"/>
      <c r="P7" s="206"/>
      <c r="Q7" s="206"/>
      <c r="R7" s="207"/>
    </row>
    <row r="8" spans="1:24" s="201" customFormat="1" ht="17">
      <c r="A8" s="694"/>
      <c r="B8" s="509" t="s">
        <v>489</v>
      </c>
      <c r="C8" s="267" t="s">
        <v>146</v>
      </c>
      <c r="F8" s="213" t="str">
        <f ca="1">Voorblad!$E$26</f>
        <v>Calculatiemodule Opspoor Perceel 1 V1.0 | 01-jan-27</v>
      </c>
      <c r="G8" s="209"/>
      <c r="H8" s="214"/>
      <c r="I8" s="211"/>
      <c r="J8" s="212"/>
      <c r="K8" s="212"/>
      <c r="L8" s="212"/>
      <c r="M8" s="215"/>
      <c r="N8" s="200"/>
      <c r="O8" s="216"/>
      <c r="P8" s="206"/>
      <c r="Q8" s="206"/>
      <c r="R8" s="207"/>
    </row>
    <row r="9" spans="1:24" s="201" customFormat="1" ht="17">
      <c r="C9" s="267" t="s">
        <v>84</v>
      </c>
      <c r="F9" s="247" t="str">
        <f>Voorblad!$E$19</f>
        <v>Naam organisatie</v>
      </c>
      <c r="G9" s="207"/>
      <c r="H9" s="218"/>
      <c r="I9" s="219"/>
      <c r="J9" s="212"/>
      <c r="K9" s="212"/>
      <c r="L9" s="212"/>
      <c r="M9" s="215"/>
      <c r="N9" s="200"/>
      <c r="O9" s="216"/>
      <c r="P9" s="206"/>
      <c r="Q9" s="206"/>
    </row>
    <row r="10" spans="1:24" s="201" customFormat="1" ht="17">
      <c r="C10" s="267" t="s">
        <v>6</v>
      </c>
      <c r="F10" s="220">
        <f>Voorblad!$E$22</f>
        <v>46388</v>
      </c>
      <c r="G10" s="207"/>
      <c r="H10" s="218"/>
      <c r="I10" s="219"/>
      <c r="J10" s="212"/>
      <c r="K10" s="212"/>
      <c r="L10" s="212"/>
      <c r="M10" s="215"/>
      <c r="N10" s="200"/>
      <c r="O10" s="216"/>
      <c r="P10" s="206"/>
      <c r="Q10" s="206"/>
    </row>
    <row r="11" spans="1:24" ht="17">
      <c r="E11" s="222"/>
      <c r="F11" s="223"/>
      <c r="G11" s="224"/>
      <c r="I11" s="223"/>
      <c r="J11" s="223"/>
      <c r="K11" s="192"/>
      <c r="L11" s="192"/>
      <c r="M11" s="223"/>
      <c r="N11" s="192"/>
      <c r="O11" s="225"/>
      <c r="P11" s="192"/>
      <c r="Q11" s="223"/>
      <c r="S11" s="201"/>
      <c r="T11" s="201"/>
      <c r="U11" s="201"/>
      <c r="V11" s="201"/>
      <c r="W11" s="201"/>
      <c r="X11" s="201"/>
    </row>
    <row r="12" spans="1:24" s="248" customFormat="1" ht="48">
      <c r="A12" s="188"/>
      <c r="B12" s="201"/>
      <c r="C12" s="723" t="s">
        <v>263</v>
      </c>
      <c r="D12" s="724"/>
      <c r="E12" s="572" t="s">
        <v>24</v>
      </c>
      <c r="F12" s="725" t="s">
        <v>121</v>
      </c>
      <c r="G12" s="573" t="s">
        <v>73</v>
      </c>
      <c r="H12" s="726" t="s">
        <v>216</v>
      </c>
      <c r="I12" s="726" t="s">
        <v>233</v>
      </c>
      <c r="J12" s="727" t="s">
        <v>12</v>
      </c>
      <c r="K12" s="728" t="s">
        <v>79</v>
      </c>
      <c r="L12" s="728"/>
      <c r="M12" s="728" t="s">
        <v>50</v>
      </c>
      <c r="N12" s="729" t="s">
        <v>94</v>
      </c>
      <c r="O12" s="729" t="s">
        <v>51</v>
      </c>
      <c r="P12" s="729" t="s">
        <v>68</v>
      </c>
      <c r="Q12" s="250"/>
      <c r="S12" s="201"/>
      <c r="T12" s="201"/>
      <c r="U12" s="201"/>
      <c r="V12" s="251"/>
      <c r="W12" s="251"/>
      <c r="X12" s="251"/>
    </row>
    <row r="13" spans="1:24" ht="16" customHeight="1">
      <c r="B13" s="201"/>
      <c r="C13" s="649">
        <v>0</v>
      </c>
      <c r="D13" s="649">
        <v>0</v>
      </c>
      <c r="E13" s="649">
        <v>0</v>
      </c>
      <c r="F13" s="650"/>
      <c r="G13" s="651"/>
      <c r="H13" s="652"/>
      <c r="I13" s="652"/>
      <c r="J13" s="653"/>
      <c r="K13" s="653"/>
      <c r="L13" s="653"/>
      <c r="M13" s="654"/>
      <c r="N13" s="655"/>
      <c r="O13" s="656"/>
      <c r="P13" s="657"/>
      <c r="Q13" s="188"/>
      <c r="S13" s="201"/>
      <c r="T13" s="201"/>
      <c r="U13" s="201"/>
      <c r="V13" s="201"/>
      <c r="W13" s="201"/>
      <c r="X13" s="201"/>
    </row>
    <row r="14" spans="1:24" ht="17">
      <c r="C14" s="658">
        <v>1040</v>
      </c>
      <c r="D14" s="659"/>
      <c r="E14" s="660">
        <v>40</v>
      </c>
      <c r="F14" s="661" t="s">
        <v>412</v>
      </c>
      <c r="G14" s="662" t="s">
        <v>413</v>
      </c>
      <c r="H14" s="715"/>
      <c r="I14" s="715"/>
      <c r="J14" s="467">
        <f t="shared" ref="J14:J44" si="0">IF(H14=0,0,E14/SUM(H14+I14))</f>
        <v>0</v>
      </c>
      <c r="K14" s="468">
        <f>SUMIF('1.3-Basis ruimtestaat'!M:M,'1.2-Kengetal'!C14,Meters)</f>
        <v>754.02535898337396</v>
      </c>
      <c r="L14" s="468"/>
      <c r="M14" s="468">
        <f>SUMIF('1.3-Basis ruimtestaat'!M:M,'1.2-Kengetal'!C14,'1.3-Basis ruimtestaat'!L:L)</f>
        <v>0</v>
      </c>
      <c r="N14" s="663">
        <f t="shared" ref="N14:N61" si="1">IF(K14=0,"",K14/$M$74)</f>
        <v>3.4324589120258354E-2</v>
      </c>
      <c r="O14" s="664"/>
      <c r="P14" s="657" t="s">
        <v>47</v>
      </c>
      <c r="Q14" s="188"/>
      <c r="S14" s="201"/>
      <c r="T14" s="201"/>
      <c r="U14" s="201"/>
      <c r="V14" s="201"/>
      <c r="W14" s="201"/>
      <c r="X14" s="201"/>
    </row>
    <row r="15" spans="1:24" ht="17">
      <c r="C15" s="658">
        <v>1200</v>
      </c>
      <c r="D15" s="659"/>
      <c r="E15" s="660">
        <v>200</v>
      </c>
      <c r="F15" s="661" t="s">
        <v>412</v>
      </c>
      <c r="G15" s="662" t="s">
        <v>415</v>
      </c>
      <c r="H15" s="715"/>
      <c r="I15" s="715"/>
      <c r="J15" s="467">
        <f t="shared" ref="J15" si="2">IF(H15=0,0,E15/SUM(H15+I15))</f>
        <v>0</v>
      </c>
      <c r="K15" s="468">
        <f>SUMIF('1.3-Basis ruimtestaat'!M:M,'1.2-Kengetal'!C15,Meters)</f>
        <v>795.09676198678017</v>
      </c>
      <c r="L15" s="468"/>
      <c r="M15" s="468"/>
      <c r="N15" s="663">
        <f t="shared" si="1"/>
        <v>3.6194233179160026E-2</v>
      </c>
      <c r="O15" s="664"/>
      <c r="P15" s="657" t="s">
        <v>47</v>
      </c>
      <c r="Q15" s="188"/>
      <c r="S15" s="201"/>
      <c r="T15" s="201"/>
      <c r="U15" s="201"/>
      <c r="V15" s="201"/>
      <c r="W15" s="201"/>
      <c r="X15" s="201"/>
    </row>
    <row r="16" spans="1:24" ht="17">
      <c r="C16" s="658">
        <v>1210</v>
      </c>
      <c r="D16" s="659"/>
      <c r="E16" s="660">
        <v>210</v>
      </c>
      <c r="F16" s="661" t="s">
        <v>412</v>
      </c>
      <c r="G16" s="662" t="s">
        <v>1205</v>
      </c>
      <c r="H16" s="715"/>
      <c r="I16" s="715"/>
      <c r="J16" s="467">
        <f t="shared" si="0"/>
        <v>0</v>
      </c>
      <c r="K16" s="468">
        <f>SUMIF('1.3-Basis ruimtestaat'!M:M,'1.2-Kengetal'!C16,Meters)</f>
        <v>0</v>
      </c>
      <c r="L16" s="468"/>
      <c r="M16" s="468"/>
      <c r="N16" s="663" t="str">
        <f t="shared" si="1"/>
        <v/>
      </c>
      <c r="O16" s="664" t="s">
        <v>1204</v>
      </c>
      <c r="P16" s="657" t="s">
        <v>47</v>
      </c>
      <c r="Q16" s="188"/>
      <c r="S16" s="201"/>
      <c r="T16" s="201"/>
      <c r="U16" s="201"/>
      <c r="V16" s="201"/>
      <c r="W16" s="201"/>
      <c r="X16" s="201"/>
    </row>
    <row r="17" spans="1:24" ht="17">
      <c r="C17" s="795">
        <v>1260</v>
      </c>
      <c r="D17" s="659"/>
      <c r="E17" s="660">
        <v>260</v>
      </c>
      <c r="F17" s="661" t="s">
        <v>412</v>
      </c>
      <c r="G17" s="662" t="s">
        <v>416</v>
      </c>
      <c r="H17" s="715"/>
      <c r="I17" s="715"/>
      <c r="J17" s="467">
        <f t="shared" si="0"/>
        <v>0</v>
      </c>
      <c r="K17" s="468">
        <f>SUMIF('1.3-Basis ruimtestaat'!M:M,'1.2-Kengetal'!C17,Meters)</f>
        <v>0</v>
      </c>
      <c r="L17" s="468"/>
      <c r="M17" s="468">
        <f>SUMIF('1.3-Basis ruimtestaat'!M:M,'1.2-Kengetal'!C17,'1.3-Basis ruimtestaat'!L:L)</f>
        <v>0</v>
      </c>
      <c r="N17" s="663" t="str">
        <f t="shared" si="1"/>
        <v/>
      </c>
      <c r="O17" s="664"/>
      <c r="P17" s="657" t="s">
        <v>47</v>
      </c>
      <c r="Q17" s="188"/>
      <c r="S17" s="201"/>
      <c r="T17" s="201"/>
      <c r="U17" s="201"/>
      <c r="V17" s="201"/>
      <c r="W17" s="201"/>
      <c r="X17" s="201"/>
    </row>
    <row r="18" spans="1:24" ht="17">
      <c r="C18" s="658">
        <v>2040</v>
      </c>
      <c r="D18" s="659"/>
      <c r="E18" s="660">
        <v>40</v>
      </c>
      <c r="F18" s="661" t="s">
        <v>1021</v>
      </c>
      <c r="G18" s="662" t="s">
        <v>413</v>
      </c>
      <c r="H18" s="715"/>
      <c r="I18" s="715"/>
      <c r="J18" s="467">
        <f t="shared" si="0"/>
        <v>0</v>
      </c>
      <c r="K18" s="468">
        <f>SUMIF('1.3-Basis ruimtestaat'!M:M,'1.2-Kengetal'!C18,Meters)</f>
        <v>153.72999999999999</v>
      </c>
      <c r="L18" s="468"/>
      <c r="M18" s="468">
        <f>SUMIF('1.3-Basis ruimtestaat'!M:M,'1.2-Kengetal'!C18,'1.3-Basis ruimtestaat'!L:L)</f>
        <v>0</v>
      </c>
      <c r="N18" s="663">
        <f t="shared" si="1"/>
        <v>6.9980658111707715E-3</v>
      </c>
      <c r="O18" s="664"/>
      <c r="P18" s="657" t="s">
        <v>47</v>
      </c>
      <c r="Q18" s="188"/>
      <c r="S18" s="201"/>
      <c r="T18" s="201"/>
      <c r="U18" s="201"/>
      <c r="V18" s="201"/>
      <c r="W18" s="201"/>
      <c r="X18" s="201"/>
    </row>
    <row r="19" spans="1:24" ht="17">
      <c r="C19" s="658">
        <v>2200</v>
      </c>
      <c r="D19" s="659"/>
      <c r="E19" s="660">
        <v>200</v>
      </c>
      <c r="F19" s="661" t="s">
        <v>1021</v>
      </c>
      <c r="G19" s="662" t="s">
        <v>415</v>
      </c>
      <c r="H19" s="715"/>
      <c r="I19" s="715"/>
      <c r="J19" s="467">
        <f t="shared" si="0"/>
        <v>0</v>
      </c>
      <c r="K19" s="468">
        <f>SUMIF('1.3-Basis ruimtestaat'!M:M,'1.2-Kengetal'!C20,Meters)</f>
        <v>0</v>
      </c>
      <c r="L19" s="468"/>
      <c r="M19" s="468">
        <f>SUMIF('1.3-Basis ruimtestaat'!M:M,'1.2-Kengetal'!C20,'1.3-Basis ruimtestaat'!L:L)</f>
        <v>0</v>
      </c>
      <c r="N19" s="663" t="str">
        <f t="shared" si="1"/>
        <v/>
      </c>
      <c r="O19" s="664"/>
      <c r="P19" s="657" t="s">
        <v>47</v>
      </c>
      <c r="Q19" s="188"/>
      <c r="S19" s="201"/>
      <c r="T19" s="201"/>
      <c r="U19" s="201"/>
      <c r="V19" s="201"/>
      <c r="W19" s="201"/>
      <c r="X19" s="201"/>
    </row>
    <row r="20" spans="1:24" ht="17">
      <c r="C20" s="658">
        <v>2210</v>
      </c>
      <c r="D20" s="659"/>
      <c r="E20" s="660">
        <v>210</v>
      </c>
      <c r="F20" s="661" t="s">
        <v>1021</v>
      </c>
      <c r="G20" s="662" t="s">
        <v>1205</v>
      </c>
      <c r="H20" s="715"/>
      <c r="I20" s="715"/>
      <c r="J20" s="467">
        <f t="shared" si="0"/>
        <v>0</v>
      </c>
      <c r="K20" s="468">
        <f>SUMIF('1.3-Basis ruimtestaat'!M:M,'1.2-Kengetal'!C19,Meters)</f>
        <v>1827.7251377665586</v>
      </c>
      <c r="L20" s="468"/>
      <c r="M20" s="468">
        <f>SUMIF('1.3-Basis ruimtestaat'!M:M,'1.2-Kengetal'!C19,'1.3-Basis ruimtestaat'!L:L)</f>
        <v>0</v>
      </c>
      <c r="N20" s="663">
        <f t="shared" si="1"/>
        <v>8.3201332198149638E-2</v>
      </c>
      <c r="O20" s="664" t="s">
        <v>1204</v>
      </c>
      <c r="P20" s="657" t="s">
        <v>47</v>
      </c>
      <c r="Q20" s="188"/>
      <c r="S20" s="201"/>
      <c r="T20" s="201"/>
      <c r="U20" s="201"/>
      <c r="V20" s="201"/>
      <c r="W20" s="201"/>
      <c r="X20" s="201"/>
    </row>
    <row r="21" spans="1:24" s="226" customFormat="1" ht="17">
      <c r="A21" s="188"/>
      <c r="B21" s="188"/>
      <c r="C21" s="795">
        <v>2260</v>
      </c>
      <c r="D21" s="659"/>
      <c r="E21" s="660">
        <v>260</v>
      </c>
      <c r="F21" s="661" t="s">
        <v>1021</v>
      </c>
      <c r="G21" s="662" t="s">
        <v>416</v>
      </c>
      <c r="H21" s="715"/>
      <c r="I21" s="715"/>
      <c r="J21" s="467">
        <f t="shared" si="0"/>
        <v>0</v>
      </c>
      <c r="K21" s="468">
        <f>SUMIF('1.3-Basis ruimtestaat'!M:M,'1.2-Kengetal'!C21,Meters)</f>
        <v>143.69999999999999</v>
      </c>
      <c r="L21" s="468"/>
      <c r="M21" s="468">
        <f>SUMIF('1.3-Basis ruimtestaat'!M:M,'1.2-Kengetal'!C21,'1.3-Basis ruimtestaat'!L:L)</f>
        <v>0</v>
      </c>
      <c r="N21" s="663">
        <f t="shared" si="1"/>
        <v>6.5414821899774916E-3</v>
      </c>
      <c r="O21" s="664"/>
      <c r="P21" s="657" t="s">
        <v>47</v>
      </c>
      <c r="S21" s="201"/>
      <c r="T21" s="201"/>
      <c r="U21" s="201"/>
      <c r="V21" s="201"/>
      <c r="W21" s="201"/>
      <c r="X21" s="201"/>
    </row>
    <row r="22" spans="1:24" s="226" customFormat="1" ht="17">
      <c r="A22" s="188"/>
      <c r="B22" s="201"/>
      <c r="C22" s="658">
        <v>3040</v>
      </c>
      <c r="D22" s="659"/>
      <c r="E22" s="660">
        <v>40</v>
      </c>
      <c r="F22" s="661" t="s">
        <v>417</v>
      </c>
      <c r="G22" s="662" t="s">
        <v>413</v>
      </c>
      <c r="H22" s="715"/>
      <c r="I22" s="715"/>
      <c r="J22" s="467">
        <f t="shared" si="0"/>
        <v>0</v>
      </c>
      <c r="K22" s="468">
        <f>SUMIF('1.3-Basis ruimtestaat'!M:M,'1.2-Kengetal'!C22,Meters)</f>
        <v>65.03</v>
      </c>
      <c r="L22" s="468"/>
      <c r="M22" s="468">
        <f>SUMIF('1.3-Basis ruimtestaat'!M:M,'1.2-Kengetal'!C22,'1.3-Basis ruimtestaat'!L:L)</f>
        <v>0</v>
      </c>
      <c r="N22" s="663">
        <f t="shared" si="1"/>
        <v>2.9602824412960078E-3</v>
      </c>
      <c r="O22" s="664"/>
      <c r="P22" s="657" t="s">
        <v>47</v>
      </c>
      <c r="S22" s="201"/>
      <c r="T22" s="201"/>
      <c r="U22" s="201"/>
      <c r="V22" s="201"/>
      <c r="W22" s="201"/>
      <c r="X22" s="201"/>
    </row>
    <row r="23" spans="1:24" s="226" customFormat="1" ht="17">
      <c r="A23" s="188"/>
      <c r="B23" s="201"/>
      <c r="C23" s="658">
        <v>3200</v>
      </c>
      <c r="D23" s="659"/>
      <c r="E23" s="660">
        <v>200</v>
      </c>
      <c r="F23" s="661" t="s">
        <v>417</v>
      </c>
      <c r="G23" s="662" t="s">
        <v>415</v>
      </c>
      <c r="H23" s="715"/>
      <c r="I23" s="715"/>
      <c r="J23" s="467">
        <f t="shared" si="0"/>
        <v>0</v>
      </c>
      <c r="K23" s="468">
        <f>SUMIF('1.3-Basis ruimtestaat'!M:M,'1.2-Kengetal'!C23,Meters)</f>
        <v>3009.6760616874712</v>
      </c>
      <c r="L23" s="468"/>
      <c r="M23" s="468">
        <f>SUMIF('1.3-Basis ruimtestaat'!M:M,'1.2-Kengetal'!C23,'1.3-Basis ruimtestaat'!L:L)</f>
        <v>0</v>
      </c>
      <c r="N23" s="663">
        <f t="shared" si="1"/>
        <v>0.13700586190069725</v>
      </c>
      <c r="O23" s="664"/>
      <c r="P23" s="657" t="s">
        <v>47</v>
      </c>
      <c r="S23" s="201"/>
      <c r="T23" s="201"/>
      <c r="U23" s="201"/>
      <c r="V23" s="201"/>
      <c r="W23" s="201"/>
      <c r="X23" s="201"/>
    </row>
    <row r="24" spans="1:24" s="226" customFormat="1" ht="17">
      <c r="A24" s="188"/>
      <c r="B24" s="201"/>
      <c r="C24" s="658">
        <v>3210</v>
      </c>
      <c r="D24" s="659"/>
      <c r="E24" s="660">
        <v>210</v>
      </c>
      <c r="F24" s="661" t="s">
        <v>417</v>
      </c>
      <c r="G24" s="662" t="s">
        <v>1205</v>
      </c>
      <c r="H24" s="715"/>
      <c r="I24" s="715"/>
      <c r="J24" s="467">
        <f t="shared" si="0"/>
        <v>0</v>
      </c>
      <c r="K24" s="468">
        <f>SUMIF('1.3-Basis ruimtestaat'!M:M,'1.2-Kengetal'!C24,Meters)</f>
        <v>0</v>
      </c>
      <c r="L24" s="468"/>
      <c r="M24" s="468">
        <f>SUMIF('1.3-Basis ruimtestaat'!M:M,'1.2-Kengetal'!C24,'1.3-Basis ruimtestaat'!L:L)</f>
        <v>0</v>
      </c>
      <c r="N24" s="663" t="str">
        <f t="shared" si="1"/>
        <v/>
      </c>
      <c r="O24" s="664" t="s">
        <v>1204</v>
      </c>
      <c r="P24" s="657" t="s">
        <v>47</v>
      </c>
      <c r="S24" s="201"/>
      <c r="T24" s="201"/>
      <c r="U24" s="201"/>
      <c r="V24" s="201"/>
      <c r="W24" s="201"/>
      <c r="X24" s="201"/>
    </row>
    <row r="25" spans="1:24" s="226" customFormat="1" ht="17">
      <c r="A25" s="188"/>
      <c r="B25" s="201"/>
      <c r="C25" s="795">
        <v>3260</v>
      </c>
      <c r="D25" s="659"/>
      <c r="E25" s="660">
        <v>260</v>
      </c>
      <c r="F25" s="661" t="s">
        <v>417</v>
      </c>
      <c r="G25" s="662" t="s">
        <v>416</v>
      </c>
      <c r="H25" s="715"/>
      <c r="I25" s="715"/>
      <c r="J25" s="467">
        <f t="shared" si="0"/>
        <v>0</v>
      </c>
      <c r="K25" s="468">
        <f>SUMIF('1.3-Basis ruimtestaat'!M:M,'1.2-Kengetal'!C25,Meters)</f>
        <v>503.01000000000005</v>
      </c>
      <c r="L25" s="468"/>
      <c r="M25" s="468">
        <f>SUMIF('1.3-Basis ruimtestaat'!M:M,'1.2-Kengetal'!C25,'1.3-Basis ruimtestaat'!L:L)</f>
        <v>0</v>
      </c>
      <c r="N25" s="663">
        <f t="shared" si="1"/>
        <v>2.2897918972724973E-2</v>
      </c>
      <c r="O25" s="664"/>
      <c r="P25" s="657" t="s">
        <v>47</v>
      </c>
      <c r="S25" s="201"/>
      <c r="T25" s="201"/>
      <c r="U25" s="201"/>
      <c r="V25" s="201"/>
      <c r="W25" s="201"/>
      <c r="X25" s="201"/>
    </row>
    <row r="26" spans="1:24" s="226" customFormat="1" ht="17">
      <c r="A26" s="188"/>
      <c r="B26" s="201"/>
      <c r="C26" s="658">
        <v>4080</v>
      </c>
      <c r="D26" s="659"/>
      <c r="E26" s="660">
        <v>80</v>
      </c>
      <c r="F26" s="661" t="s">
        <v>295</v>
      </c>
      <c r="G26" s="662" t="s">
        <v>414</v>
      </c>
      <c r="H26" s="715"/>
      <c r="I26" s="715"/>
      <c r="J26" s="467">
        <f t="shared" si="0"/>
        <v>0</v>
      </c>
      <c r="K26" s="468">
        <f>SUMIF('1.3-Basis ruimtestaat'!M:M,'1.2-Kengetal'!C29,Meters)</f>
        <v>0</v>
      </c>
      <c r="L26" s="468"/>
      <c r="M26" s="468">
        <f>SUMIF('1.3-Basis ruimtestaat'!M:M,'1.2-Kengetal'!C29,'1.3-Basis ruimtestaat'!L:L)</f>
        <v>0</v>
      </c>
      <c r="N26" s="663" t="str">
        <f t="shared" si="1"/>
        <v/>
      </c>
      <c r="O26" s="664"/>
      <c r="P26" s="657" t="s">
        <v>384</v>
      </c>
      <c r="S26" s="201"/>
      <c r="T26" s="201"/>
      <c r="U26" s="201"/>
      <c r="V26" s="201"/>
      <c r="W26" s="201"/>
      <c r="X26" s="201"/>
    </row>
    <row r="27" spans="1:24" s="226" customFormat="1" ht="17">
      <c r="A27" s="188"/>
      <c r="B27" s="201"/>
      <c r="C27" s="658">
        <v>4200</v>
      </c>
      <c r="D27" s="659"/>
      <c r="E27" s="660">
        <v>200</v>
      </c>
      <c r="F27" s="661" t="s">
        <v>295</v>
      </c>
      <c r="G27" s="662" t="s">
        <v>415</v>
      </c>
      <c r="H27" s="715"/>
      <c r="I27" s="715"/>
      <c r="J27" s="467">
        <f t="shared" si="0"/>
        <v>0</v>
      </c>
      <c r="K27" s="468">
        <f>SUMIF('1.3-Basis ruimtestaat'!M:M,'1.2-Kengetal'!C26,Meters)</f>
        <v>0</v>
      </c>
      <c r="L27" s="468"/>
      <c r="M27" s="468"/>
      <c r="N27" s="663" t="str">
        <f t="shared" si="1"/>
        <v/>
      </c>
      <c r="O27" s="664"/>
      <c r="P27" s="657" t="s">
        <v>384</v>
      </c>
      <c r="S27" s="201"/>
      <c r="T27" s="201"/>
      <c r="U27" s="201"/>
      <c r="V27" s="201"/>
      <c r="W27" s="201"/>
      <c r="X27" s="201"/>
    </row>
    <row r="28" spans="1:24" s="226" customFormat="1" ht="17">
      <c r="A28" s="188"/>
      <c r="B28" s="201"/>
      <c r="C28" s="658">
        <v>4208</v>
      </c>
      <c r="D28" s="659"/>
      <c r="E28" s="660">
        <v>208</v>
      </c>
      <c r="F28" s="661" t="s">
        <v>295</v>
      </c>
      <c r="G28" s="662" t="s">
        <v>1165</v>
      </c>
      <c r="H28" s="715"/>
      <c r="I28" s="715"/>
      <c r="J28" s="467">
        <f t="shared" si="0"/>
        <v>0</v>
      </c>
      <c r="K28" s="468">
        <f>SUMIF('1.3-Basis ruimtestaat'!M:M,'1.2-Kengetal'!C28,Meters)</f>
        <v>14.4</v>
      </c>
      <c r="L28" s="468"/>
      <c r="M28" s="468"/>
      <c r="N28" s="663">
        <f t="shared" si="1"/>
        <v>6.555138728996235E-4</v>
      </c>
      <c r="O28" s="664"/>
      <c r="P28" s="657" t="s">
        <v>384</v>
      </c>
      <c r="S28" s="201"/>
      <c r="T28" s="201"/>
      <c r="U28" s="201"/>
      <c r="V28" s="201"/>
      <c r="W28" s="201"/>
      <c r="X28" s="201"/>
    </row>
    <row r="29" spans="1:24" s="226" customFormat="1" ht="17">
      <c r="A29" s="188"/>
      <c r="B29" s="201"/>
      <c r="C29" s="658">
        <v>4210</v>
      </c>
      <c r="D29" s="659"/>
      <c r="E29" s="660">
        <v>210</v>
      </c>
      <c r="F29" s="661" t="s">
        <v>295</v>
      </c>
      <c r="G29" s="662" t="s">
        <v>1205</v>
      </c>
      <c r="H29" s="715"/>
      <c r="I29" s="715"/>
      <c r="J29" s="467">
        <f t="shared" si="0"/>
        <v>0</v>
      </c>
      <c r="K29" s="468">
        <f>SUMIF('1.3-Basis ruimtestaat'!M:M,'1.2-Kengetal'!C27,Meters)</f>
        <v>636.27397898215884</v>
      </c>
      <c r="L29" s="468"/>
      <c r="M29" s="468">
        <f>SUMIF('1.3-Basis ruimtestaat'!M:M,'1.2-Kengetal'!C27,'1.3-Basis ruimtestaat'!L:L)</f>
        <v>0</v>
      </c>
      <c r="N29" s="663">
        <f t="shared" si="1"/>
        <v>2.8964334735267262E-2</v>
      </c>
      <c r="O29" s="664" t="s">
        <v>1204</v>
      </c>
      <c r="P29" s="657" t="s">
        <v>384</v>
      </c>
      <c r="S29" s="201"/>
      <c r="T29" s="201"/>
      <c r="U29" s="201"/>
      <c r="V29" s="201"/>
      <c r="W29" s="201"/>
      <c r="X29" s="201"/>
    </row>
    <row r="30" spans="1:24" s="226" customFormat="1" ht="17">
      <c r="A30" s="188"/>
      <c r="B30" s="201"/>
      <c r="C30" s="795">
        <v>4260</v>
      </c>
      <c r="D30" s="659"/>
      <c r="E30" s="660">
        <v>260</v>
      </c>
      <c r="F30" s="661" t="s">
        <v>295</v>
      </c>
      <c r="G30" s="662" t="s">
        <v>416</v>
      </c>
      <c r="H30" s="715"/>
      <c r="I30" s="715"/>
      <c r="J30" s="467">
        <f t="shared" si="0"/>
        <v>0</v>
      </c>
      <c r="K30" s="468">
        <f>SUMIF('1.3-Basis ruimtestaat'!M:M,'1.2-Kengetal'!C30,Meters)</f>
        <v>159.46909132893333</v>
      </c>
      <c r="L30" s="468"/>
      <c r="M30" s="468">
        <f>SUMIF('1.3-Basis ruimtestaat'!M:M,'1.2-Kengetal'!C30,'1.3-Basis ruimtestaat'!L:L)</f>
        <v>0</v>
      </c>
      <c r="N30" s="663">
        <f t="shared" si="1"/>
        <v>7.2593195600564476E-3</v>
      </c>
      <c r="O30" s="664"/>
      <c r="P30" s="657" t="s">
        <v>384</v>
      </c>
      <c r="S30" s="201"/>
      <c r="T30" s="201"/>
      <c r="U30" s="201"/>
      <c r="V30" s="201"/>
      <c r="W30" s="201"/>
      <c r="X30" s="201"/>
    </row>
    <row r="31" spans="1:24" s="226" customFormat="1" ht="17">
      <c r="B31" s="201"/>
      <c r="C31" s="658">
        <v>5040</v>
      </c>
      <c r="D31" s="659"/>
      <c r="E31" s="660">
        <v>40</v>
      </c>
      <c r="F31" s="661" t="s">
        <v>418</v>
      </c>
      <c r="G31" s="662" t="s">
        <v>413</v>
      </c>
      <c r="H31" s="715"/>
      <c r="I31" s="715"/>
      <c r="J31" s="467">
        <f t="shared" si="0"/>
        <v>0</v>
      </c>
      <c r="K31" s="468">
        <f>SUMIF('1.3-Basis ruimtestaat'!M:M,'1.2-Kengetal'!C31,Meters)</f>
        <v>49</v>
      </c>
      <c r="L31" s="468"/>
      <c r="M31" s="468">
        <f>SUMIF('1.3-Basis ruimtestaat'!M:M,'1.2-Kengetal'!C31,'1.3-Basis ruimtestaat'!L:L)</f>
        <v>0</v>
      </c>
      <c r="N31" s="663">
        <f t="shared" si="1"/>
        <v>2.2305680397278855E-3</v>
      </c>
      <c r="O31" s="664"/>
      <c r="P31" s="657" t="s">
        <v>47</v>
      </c>
      <c r="S31" s="201"/>
      <c r="T31" s="201"/>
      <c r="U31" s="201"/>
      <c r="V31" s="201"/>
      <c r="W31" s="201"/>
      <c r="X31" s="201"/>
    </row>
    <row r="32" spans="1:24" s="226" customFormat="1" ht="17">
      <c r="A32" s="188"/>
      <c r="C32" s="658">
        <v>5200</v>
      </c>
      <c r="D32" s="659"/>
      <c r="E32" s="660">
        <v>200</v>
      </c>
      <c r="F32" s="661" t="s">
        <v>418</v>
      </c>
      <c r="G32" s="662" t="s">
        <v>415</v>
      </c>
      <c r="H32" s="715"/>
      <c r="I32" s="715"/>
      <c r="J32" s="467">
        <f t="shared" si="0"/>
        <v>0</v>
      </c>
      <c r="K32" s="468">
        <f>SUMIF('1.3-Basis ruimtestaat'!M:M,'1.2-Kengetal'!C32,Meters)</f>
        <v>61.655364583333323</v>
      </c>
      <c r="L32" s="468"/>
      <c r="M32" s="468">
        <f>SUMIF('1.3-Basis ruimtestaat'!M:M,'1.2-Kengetal'!C32,'1.3-Basis ruimtestaat'!L:L)</f>
        <v>0</v>
      </c>
      <c r="N32" s="663">
        <f t="shared" si="1"/>
        <v>2.8066629738235488E-3</v>
      </c>
      <c r="O32" s="664"/>
      <c r="P32" s="657" t="s">
        <v>47</v>
      </c>
      <c r="S32" s="201"/>
      <c r="T32" s="201"/>
      <c r="U32" s="201"/>
      <c r="V32" s="201"/>
      <c r="W32" s="201"/>
      <c r="X32" s="201"/>
    </row>
    <row r="33" spans="1:24" s="226" customFormat="1" ht="17">
      <c r="A33" s="188"/>
      <c r="C33" s="658">
        <v>5208</v>
      </c>
      <c r="D33" s="659"/>
      <c r="E33" s="660">
        <v>208</v>
      </c>
      <c r="F33" s="661" t="s">
        <v>418</v>
      </c>
      <c r="G33" s="662" t="s">
        <v>1165</v>
      </c>
      <c r="H33" s="715"/>
      <c r="I33" s="715"/>
      <c r="J33" s="467">
        <f t="shared" si="0"/>
        <v>0</v>
      </c>
      <c r="K33" s="468">
        <f>SUMIF('1.3-Basis ruimtestaat'!M:M,'1.2-Kengetal'!C33,Meters)</f>
        <v>12.7</v>
      </c>
      <c r="L33" s="468"/>
      <c r="M33" s="468">
        <f>SUMIF('1.3-Basis ruimtestaat'!M:M,'1.2-Kengetal'!C33,'1.3-Basis ruimtestaat'!L:L)</f>
        <v>0</v>
      </c>
      <c r="N33" s="663">
        <f t="shared" si="1"/>
        <v>5.7812681846008452E-4</v>
      </c>
      <c r="O33" s="664"/>
      <c r="P33" s="657" t="s">
        <v>47</v>
      </c>
      <c r="S33" s="201"/>
      <c r="T33" s="201"/>
      <c r="U33" s="201"/>
      <c r="V33" s="201"/>
      <c r="W33" s="201"/>
      <c r="X33" s="201"/>
    </row>
    <row r="34" spans="1:24" s="226" customFormat="1" ht="17">
      <c r="A34" s="188"/>
      <c r="B34" s="201"/>
      <c r="C34" s="795">
        <v>5260</v>
      </c>
      <c r="D34" s="659"/>
      <c r="E34" s="660">
        <v>260</v>
      </c>
      <c r="F34" s="661" t="s">
        <v>418</v>
      </c>
      <c r="G34" s="662" t="s">
        <v>416</v>
      </c>
      <c r="H34" s="715"/>
      <c r="I34" s="715"/>
      <c r="J34" s="467">
        <f t="shared" si="0"/>
        <v>0</v>
      </c>
      <c r="K34" s="468">
        <f>SUMIF('1.3-Basis ruimtestaat'!M:M,'1.2-Kengetal'!C34,Meters)</f>
        <v>16.29</v>
      </c>
      <c r="L34" s="468"/>
      <c r="M34" s="468">
        <f>SUMIF('1.3-Basis ruimtestaat'!M:M,'1.2-Kengetal'!C34,'1.3-Basis ruimtestaat'!L:L)</f>
        <v>0</v>
      </c>
      <c r="N34" s="663">
        <f t="shared" si="1"/>
        <v>7.4155006871769896E-4</v>
      </c>
      <c r="O34" s="664"/>
      <c r="P34" s="657" t="s">
        <v>47</v>
      </c>
      <c r="S34" s="201"/>
      <c r="T34" s="201"/>
      <c r="U34" s="201"/>
      <c r="V34" s="201"/>
      <c r="W34" s="201"/>
      <c r="X34" s="201"/>
    </row>
    <row r="35" spans="1:24" s="226" customFormat="1" ht="17">
      <c r="A35" s="188"/>
      <c r="B35" s="201"/>
      <c r="C35" s="658">
        <v>6200</v>
      </c>
      <c r="D35" s="659"/>
      <c r="E35" s="660">
        <v>200</v>
      </c>
      <c r="F35" s="661" t="s">
        <v>419</v>
      </c>
      <c r="G35" s="662" t="s">
        <v>415</v>
      </c>
      <c r="H35" s="715"/>
      <c r="I35" s="715"/>
      <c r="J35" s="467">
        <f t="shared" si="0"/>
        <v>0</v>
      </c>
      <c r="K35" s="468">
        <f>SUMIF('1.3-Basis ruimtestaat'!M:M,'1.2-Kengetal'!C35,Meters)</f>
        <v>0</v>
      </c>
      <c r="L35" s="468"/>
      <c r="M35" s="468">
        <f>SUMIF('1.3-Basis ruimtestaat'!M:M,'1.2-Kengetal'!C35,'1.3-Basis ruimtestaat'!L:L)</f>
        <v>0</v>
      </c>
      <c r="N35" s="663" t="str">
        <f t="shared" si="1"/>
        <v/>
      </c>
      <c r="O35" s="664"/>
      <c r="P35" s="657" t="s">
        <v>420</v>
      </c>
      <c r="S35" s="201"/>
      <c r="T35" s="201"/>
      <c r="U35" s="201"/>
      <c r="V35" s="201"/>
      <c r="W35" s="201"/>
      <c r="X35" s="201"/>
    </row>
    <row r="36" spans="1:24" s="226" customFormat="1" ht="17">
      <c r="A36" s="188"/>
      <c r="B36" s="201"/>
      <c r="C36" s="658">
        <v>7040</v>
      </c>
      <c r="D36" s="659"/>
      <c r="E36" s="660">
        <v>40</v>
      </c>
      <c r="F36" s="661" t="s">
        <v>421</v>
      </c>
      <c r="G36" s="662" t="s">
        <v>413</v>
      </c>
      <c r="H36" s="715"/>
      <c r="I36" s="715"/>
      <c r="J36" s="467">
        <f t="shared" si="0"/>
        <v>0</v>
      </c>
      <c r="K36" s="468">
        <f>SUMIF('1.3-Basis ruimtestaat'!M:M,'1.2-Kengetal'!C36,Meters)</f>
        <v>437.13384303955149</v>
      </c>
      <c r="L36" s="468"/>
      <c r="M36" s="468">
        <f>SUMIF('1.3-Basis ruimtestaat'!M:M,'1.2-Kengetal'!C36,'1.3-Basis ruimtestaat'!L:L)</f>
        <v>0</v>
      </c>
      <c r="N36" s="663">
        <f t="shared" si="1"/>
        <v>1.989911794627448E-2</v>
      </c>
      <c r="O36" s="664"/>
      <c r="P36" s="657" t="s">
        <v>420</v>
      </c>
      <c r="S36" s="201"/>
      <c r="T36" s="201"/>
      <c r="U36" s="201"/>
      <c r="V36" s="201"/>
      <c r="W36" s="201"/>
      <c r="X36" s="201"/>
    </row>
    <row r="37" spans="1:24" s="226" customFormat="1" ht="17">
      <c r="A37" s="188"/>
      <c r="B37" s="201"/>
      <c r="C37" s="658">
        <v>7052</v>
      </c>
      <c r="D37" s="676"/>
      <c r="E37" s="677">
        <v>52</v>
      </c>
      <c r="F37" s="661" t="s">
        <v>423</v>
      </c>
      <c r="G37" s="662" t="s">
        <v>1166</v>
      </c>
      <c r="H37" s="715"/>
      <c r="I37" s="715"/>
      <c r="J37" s="467">
        <f t="shared" si="0"/>
        <v>0</v>
      </c>
      <c r="K37" s="468">
        <f>SUMIF('1.3-Basis ruimtestaat'!M:M,'1.2-Kengetal'!C38,Meters)</f>
        <v>0</v>
      </c>
      <c r="L37" s="468"/>
      <c r="M37" s="468">
        <f>SUMIF('1.3-Basis ruimtestaat'!M:M,'1.2-Kengetal'!C38,'1.3-Basis ruimtestaat'!L:L)</f>
        <v>0</v>
      </c>
      <c r="N37" s="663" t="str">
        <f t="shared" si="1"/>
        <v/>
      </c>
      <c r="O37" s="664"/>
      <c r="P37" s="657" t="s">
        <v>420</v>
      </c>
      <c r="S37" s="201"/>
      <c r="T37" s="201"/>
      <c r="U37" s="201"/>
      <c r="V37" s="201"/>
      <c r="W37" s="201"/>
      <c r="X37" s="201"/>
    </row>
    <row r="38" spans="1:24" s="226" customFormat="1" ht="17">
      <c r="A38" s="188"/>
      <c r="B38" s="201"/>
      <c r="C38" s="658">
        <v>7120</v>
      </c>
      <c r="D38" s="659"/>
      <c r="E38" s="660">
        <v>120</v>
      </c>
      <c r="F38" s="661" t="s">
        <v>421</v>
      </c>
      <c r="G38" s="662" t="s">
        <v>492</v>
      </c>
      <c r="H38" s="715"/>
      <c r="I38" s="715"/>
      <c r="J38" s="467">
        <f t="shared" si="0"/>
        <v>0</v>
      </c>
      <c r="K38" s="468">
        <f>SUMIF('1.3-Basis ruimtestaat'!M:M,'1.2-Kengetal'!C37,Meters)</f>
        <v>0</v>
      </c>
      <c r="L38" s="468"/>
      <c r="M38" s="468">
        <f>SUMIF('1.3-Basis ruimtestaat'!M:M,'1.2-Kengetal'!C37,'1.3-Basis ruimtestaat'!L:L)</f>
        <v>0</v>
      </c>
      <c r="N38" s="663" t="str">
        <f t="shared" si="1"/>
        <v/>
      </c>
      <c r="O38" s="664"/>
      <c r="P38" s="657" t="s">
        <v>420</v>
      </c>
      <c r="S38" s="201"/>
      <c r="T38" s="201"/>
      <c r="U38" s="201"/>
      <c r="V38" s="201"/>
      <c r="W38" s="201"/>
      <c r="X38" s="201"/>
    </row>
    <row r="39" spans="1:24" s="226" customFormat="1" ht="17">
      <c r="A39" s="188"/>
      <c r="B39" s="201"/>
      <c r="C39" s="658">
        <v>7200</v>
      </c>
      <c r="D39" s="676"/>
      <c r="E39" s="677">
        <v>200</v>
      </c>
      <c r="F39" s="661" t="s">
        <v>422</v>
      </c>
      <c r="G39" s="662" t="s">
        <v>415</v>
      </c>
      <c r="H39" s="715"/>
      <c r="I39" s="715"/>
      <c r="J39" s="467">
        <f t="shared" si="0"/>
        <v>0</v>
      </c>
      <c r="K39" s="468">
        <f>SUMIF('1.3-Basis ruimtestaat'!M:M,'1.2-Kengetal'!C39,Meters)</f>
        <v>2432.1950012916127</v>
      </c>
      <c r="L39" s="468"/>
      <c r="M39" s="468">
        <f>SUMIF('1.3-Basis ruimtestaat'!M:M,'1.2-Kengetal'!C39,'1.3-Basis ruimtestaat'!L:L)</f>
        <v>0</v>
      </c>
      <c r="N39" s="663">
        <f t="shared" si="1"/>
        <v>0.11071788645442845</v>
      </c>
      <c r="O39" s="664"/>
      <c r="P39" s="657" t="s">
        <v>420</v>
      </c>
      <c r="S39" s="201"/>
      <c r="T39" s="201"/>
      <c r="U39" s="201"/>
      <c r="V39" s="201"/>
      <c r="W39" s="201"/>
      <c r="X39" s="201"/>
    </row>
    <row r="40" spans="1:24" s="226" customFormat="1" ht="17">
      <c r="A40" s="188"/>
      <c r="B40" s="201"/>
      <c r="C40" s="658">
        <v>7210</v>
      </c>
      <c r="D40" s="676"/>
      <c r="E40" s="677">
        <v>210</v>
      </c>
      <c r="F40" s="661" t="s">
        <v>422</v>
      </c>
      <c r="G40" s="662" t="s">
        <v>1205</v>
      </c>
      <c r="H40" s="715"/>
      <c r="I40" s="715"/>
      <c r="J40" s="467">
        <f t="shared" si="0"/>
        <v>0</v>
      </c>
      <c r="K40" s="468">
        <f>SUMIF('1.3-Basis ruimtestaat'!M:M,'1.2-Kengetal'!C40,Meters)</f>
        <v>0</v>
      </c>
      <c r="L40" s="468"/>
      <c r="M40" s="468">
        <f>SUMIF('1.3-Basis ruimtestaat'!M:M,'1.2-Kengetal'!C40,'1.3-Basis ruimtestaat'!L:L)</f>
        <v>0</v>
      </c>
      <c r="N40" s="663" t="str">
        <f t="shared" si="1"/>
        <v/>
      </c>
      <c r="O40" s="664" t="s">
        <v>1204</v>
      </c>
      <c r="P40" s="657" t="s">
        <v>420</v>
      </c>
      <c r="S40" s="201"/>
      <c r="T40" s="201"/>
      <c r="U40" s="201"/>
      <c r="V40" s="201"/>
      <c r="W40" s="201"/>
      <c r="X40" s="201"/>
    </row>
    <row r="41" spans="1:24" s="226" customFormat="1" ht="17">
      <c r="A41" s="188"/>
      <c r="B41" s="201"/>
      <c r="C41" s="658">
        <v>8040</v>
      </c>
      <c r="D41" s="659"/>
      <c r="E41" s="660">
        <v>40</v>
      </c>
      <c r="F41" s="661" t="s">
        <v>1167</v>
      </c>
      <c r="G41" s="662" t="s">
        <v>413</v>
      </c>
      <c r="H41" s="715"/>
      <c r="I41" s="715"/>
      <c r="J41" s="467">
        <f t="shared" si="0"/>
        <v>0</v>
      </c>
      <c r="K41" s="468">
        <f>SUMIF('1.3-Basis ruimtestaat'!M:M,'1.2-Kengetal'!C41,Meters)</f>
        <v>7.79</v>
      </c>
      <c r="L41" s="468"/>
      <c r="M41" s="468">
        <f>SUMIF('1.3-Basis ruimtestaat'!M:M,'1.2-Kengetal'!C41,'1.3-Basis ruimtestaat'!L:L)</f>
        <v>0</v>
      </c>
      <c r="N41" s="663">
        <f t="shared" si="1"/>
        <v>3.5461479652000463E-4</v>
      </c>
      <c r="O41" s="664"/>
      <c r="P41" s="657" t="s">
        <v>420</v>
      </c>
      <c r="S41" s="201"/>
      <c r="T41" s="201"/>
      <c r="U41" s="201"/>
      <c r="V41" s="201"/>
      <c r="W41" s="201"/>
      <c r="X41" s="201"/>
    </row>
    <row r="42" spans="1:24" s="226" customFormat="1" ht="17">
      <c r="A42" s="188"/>
      <c r="B42" s="201"/>
      <c r="C42" s="658">
        <v>8200</v>
      </c>
      <c r="D42" s="659"/>
      <c r="E42" s="660">
        <v>200</v>
      </c>
      <c r="F42" s="661" t="s">
        <v>397</v>
      </c>
      <c r="G42" s="662" t="s">
        <v>415</v>
      </c>
      <c r="H42" s="715"/>
      <c r="I42" s="715"/>
      <c r="J42" s="467">
        <f t="shared" si="0"/>
        <v>0</v>
      </c>
      <c r="K42" s="468">
        <f>SUMIF('1.3-Basis ruimtestaat'!M:M,'1.2-Kengetal'!C42,Meters)</f>
        <v>703.20490681702699</v>
      </c>
      <c r="L42" s="468"/>
      <c r="M42" s="468">
        <f>SUMIF('1.3-Basis ruimtestaat'!M:M,'1.2-Kengetal'!C42,'1.3-Basis ruimtestaat'!L:L)</f>
        <v>0</v>
      </c>
      <c r="N42" s="663">
        <f t="shared" si="1"/>
        <v>3.2011150827058903E-2</v>
      </c>
      <c r="O42" s="664"/>
      <c r="P42" s="657" t="s">
        <v>420</v>
      </c>
      <c r="S42" s="201"/>
      <c r="T42" s="201"/>
      <c r="U42" s="201"/>
      <c r="V42" s="201"/>
      <c r="W42" s="201"/>
      <c r="X42" s="201"/>
    </row>
    <row r="43" spans="1:24" s="226" customFormat="1" ht="17">
      <c r="A43" s="188"/>
      <c r="B43" s="201"/>
      <c r="C43" s="658">
        <v>8210</v>
      </c>
      <c r="D43" s="659"/>
      <c r="E43" s="660">
        <v>210</v>
      </c>
      <c r="F43" s="661" t="s">
        <v>397</v>
      </c>
      <c r="G43" s="662" t="s">
        <v>1205</v>
      </c>
      <c r="H43" s="715"/>
      <c r="I43" s="715"/>
      <c r="J43" s="467">
        <f t="shared" ref="J43" si="3">IF(H43=0,0,E43/SUM(H43+I43))</f>
        <v>0</v>
      </c>
      <c r="K43" s="468">
        <f>SUMIF('1.3-Basis ruimtestaat'!M:M,'1.2-Kengetal'!C43,Meters)</f>
        <v>0</v>
      </c>
      <c r="L43" s="468"/>
      <c r="M43" s="468">
        <f>SUMIF('1.3-Basis ruimtestaat'!M:M,'1.2-Kengetal'!C43,'1.3-Basis ruimtestaat'!L:L)</f>
        <v>0</v>
      </c>
      <c r="N43" s="663" t="str">
        <f t="shared" si="1"/>
        <v/>
      </c>
      <c r="O43" s="664" t="s">
        <v>1204</v>
      </c>
      <c r="P43" s="657" t="s">
        <v>420</v>
      </c>
      <c r="S43" s="201"/>
      <c r="T43" s="201"/>
      <c r="U43" s="201"/>
      <c r="V43" s="201"/>
      <c r="W43" s="201"/>
      <c r="X43" s="201"/>
    </row>
    <row r="44" spans="1:24" s="226" customFormat="1" ht="17">
      <c r="A44" s="188"/>
      <c r="B44" s="201"/>
      <c r="C44" s="795">
        <v>8260</v>
      </c>
      <c r="D44" s="659"/>
      <c r="E44" s="660">
        <v>260</v>
      </c>
      <c r="F44" s="661" t="s">
        <v>397</v>
      </c>
      <c r="G44" s="662" t="s">
        <v>416</v>
      </c>
      <c r="H44" s="715"/>
      <c r="I44" s="715"/>
      <c r="J44" s="467">
        <f t="shared" si="0"/>
        <v>0</v>
      </c>
      <c r="K44" s="468">
        <f>SUMIF('1.3-Basis ruimtestaat'!M:M,'1.2-Kengetal'!C44,Meters)</f>
        <v>347.14</v>
      </c>
      <c r="L44" s="468"/>
      <c r="M44" s="468">
        <f>SUMIF('1.3-Basis ruimtestaat'!M:M,'1.2-Kengetal'!C44,'1.3-Basis ruimtestaat'!L:L)</f>
        <v>0</v>
      </c>
      <c r="N44" s="663">
        <f t="shared" si="1"/>
        <v>1.5802436516553837E-2</v>
      </c>
      <c r="O44" s="664"/>
      <c r="P44" s="657" t="s">
        <v>420</v>
      </c>
      <c r="S44" s="201"/>
      <c r="T44" s="201"/>
      <c r="U44" s="201"/>
      <c r="V44" s="201"/>
      <c r="W44" s="201"/>
      <c r="X44" s="201"/>
    </row>
    <row r="45" spans="1:24" s="226" customFormat="1" ht="17">
      <c r="A45" s="188"/>
      <c r="B45" s="201"/>
      <c r="C45" s="658">
        <v>9012</v>
      </c>
      <c r="D45" s="659"/>
      <c r="E45" s="660">
        <v>12</v>
      </c>
      <c r="F45" s="661" t="s">
        <v>424</v>
      </c>
      <c r="G45" s="662" t="s">
        <v>383</v>
      </c>
      <c r="H45" s="715"/>
      <c r="I45" s="715"/>
      <c r="J45" s="467">
        <f t="shared" ref="J45:J62" si="4">IF(H45=0,0,E45/SUM(H45+I45))</f>
        <v>0</v>
      </c>
      <c r="K45" s="468">
        <f>SUMIF('1.3-Basis ruimtestaat'!M:M,'1.2-Kengetal'!C45,Meters)</f>
        <v>0</v>
      </c>
      <c r="L45" s="468"/>
      <c r="M45" s="468">
        <f>SUMIF('1.3-Basis ruimtestaat'!M:M,'1.2-Kengetal'!C45,'1.3-Basis ruimtestaat'!L:L)</f>
        <v>0</v>
      </c>
      <c r="N45" s="663" t="str">
        <f t="shared" si="1"/>
        <v/>
      </c>
      <c r="O45" s="664"/>
      <c r="P45" s="657" t="s">
        <v>47</v>
      </c>
      <c r="S45" s="201"/>
      <c r="T45" s="201"/>
      <c r="U45" s="201"/>
      <c r="V45" s="201"/>
      <c r="W45" s="201"/>
      <c r="X45" s="201"/>
    </row>
    <row r="46" spans="1:24" s="226" customFormat="1" ht="17">
      <c r="A46" s="188"/>
      <c r="B46" s="201"/>
      <c r="C46" s="658">
        <v>9040</v>
      </c>
      <c r="D46" s="659"/>
      <c r="E46" s="660">
        <v>40</v>
      </c>
      <c r="F46" s="661" t="s">
        <v>296</v>
      </c>
      <c r="G46" s="662" t="s">
        <v>413</v>
      </c>
      <c r="H46" s="715"/>
      <c r="I46" s="715"/>
      <c r="J46" s="467">
        <f t="shared" si="4"/>
        <v>0</v>
      </c>
      <c r="K46" s="468">
        <f>SUMIF('1.3-Basis ruimtestaat'!M:M,'1.2-Kengetal'!C46,Meters)</f>
        <v>10</v>
      </c>
      <c r="L46" s="468"/>
      <c r="M46" s="468">
        <f>SUMIF('1.3-Basis ruimtestaat'!M:M,'1.2-Kengetal'!C46,'1.3-Basis ruimtestaat'!L:L)</f>
        <v>0</v>
      </c>
      <c r="N46" s="663">
        <f t="shared" si="1"/>
        <v>4.5521796729140518E-4</v>
      </c>
      <c r="O46" s="664"/>
      <c r="P46" s="657" t="s">
        <v>47</v>
      </c>
      <c r="S46" s="201"/>
      <c r="T46" s="201"/>
      <c r="U46" s="201"/>
      <c r="V46" s="201"/>
      <c r="W46" s="201"/>
      <c r="X46" s="201"/>
    </row>
    <row r="47" spans="1:24" s="226" customFormat="1" ht="17">
      <c r="A47" s="188"/>
      <c r="B47" s="201"/>
      <c r="C47" s="658">
        <v>9200</v>
      </c>
      <c r="D47" s="659"/>
      <c r="E47" s="660">
        <v>200</v>
      </c>
      <c r="F47" s="661" t="s">
        <v>296</v>
      </c>
      <c r="G47" s="662" t="s">
        <v>415</v>
      </c>
      <c r="H47" s="715"/>
      <c r="I47" s="715"/>
      <c r="J47" s="467">
        <f t="shared" si="4"/>
        <v>0</v>
      </c>
      <c r="K47" s="468">
        <f>SUMIF('1.3-Basis ruimtestaat'!M:M,'1.2-Kengetal'!C47,Meters)</f>
        <v>381.96159273111749</v>
      </c>
      <c r="L47" s="468"/>
      <c r="M47" s="468">
        <f>SUMIF('1.3-Basis ruimtestaat'!M:M,'1.2-Kengetal'!C47,'1.3-Basis ruimtestaat'!L:L)</f>
        <v>0</v>
      </c>
      <c r="N47" s="663">
        <f t="shared" si="1"/>
        <v>1.7387577982644686E-2</v>
      </c>
      <c r="O47" s="664"/>
      <c r="P47" s="657" t="s">
        <v>47</v>
      </c>
      <c r="S47" s="201"/>
      <c r="T47" s="201"/>
      <c r="U47" s="201"/>
      <c r="V47" s="201"/>
      <c r="W47" s="201"/>
      <c r="X47" s="201"/>
    </row>
    <row r="48" spans="1:24" s="226" customFormat="1" ht="17">
      <c r="A48" s="188"/>
      <c r="B48" s="201"/>
      <c r="C48" s="795">
        <v>9260</v>
      </c>
      <c r="D48" s="659"/>
      <c r="E48" s="660">
        <v>260</v>
      </c>
      <c r="F48" s="661" t="s">
        <v>296</v>
      </c>
      <c r="G48" s="662" t="s">
        <v>416</v>
      </c>
      <c r="H48" s="715"/>
      <c r="I48" s="715"/>
      <c r="J48" s="467">
        <f t="shared" si="4"/>
        <v>0</v>
      </c>
      <c r="K48" s="468">
        <f>SUMIF('1.3-Basis ruimtestaat'!M:M,'1.2-Kengetal'!C48,Meters)</f>
        <v>0</v>
      </c>
      <c r="L48" s="468"/>
      <c r="M48" s="468">
        <f>SUMIF('1.3-Basis ruimtestaat'!M:M,'1.2-Kengetal'!C48,'1.3-Basis ruimtestaat'!L:L)</f>
        <v>0</v>
      </c>
      <c r="N48" s="663" t="str">
        <f t="shared" si="1"/>
        <v/>
      </c>
      <c r="O48" s="664"/>
      <c r="P48" s="657" t="s">
        <v>47</v>
      </c>
      <c r="S48" s="201"/>
      <c r="T48" s="201"/>
      <c r="U48" s="201"/>
      <c r="V48" s="201"/>
      <c r="W48" s="201"/>
      <c r="X48" s="201"/>
    </row>
    <row r="49" spans="1:24" s="226" customFormat="1" ht="17">
      <c r="A49" s="188"/>
      <c r="B49" s="201"/>
      <c r="C49" s="658">
        <v>10040</v>
      </c>
      <c r="D49" s="659"/>
      <c r="E49" s="660">
        <v>40</v>
      </c>
      <c r="F49" s="661" t="s">
        <v>425</v>
      </c>
      <c r="G49" s="662" t="s">
        <v>413</v>
      </c>
      <c r="H49" s="715"/>
      <c r="I49" s="715"/>
      <c r="J49" s="467">
        <f t="shared" si="4"/>
        <v>0</v>
      </c>
      <c r="K49" s="468">
        <f>SUMIF('1.3-Basis ruimtestaat'!M:M,'1.2-Kengetal'!C49,Meters)</f>
        <v>12.59</v>
      </c>
      <c r="L49" s="468"/>
      <c r="M49" s="468">
        <f>SUMIF('1.3-Basis ruimtestaat'!M:M,'1.2-Kengetal'!C49,'1.3-Basis ruimtestaat'!L:L)</f>
        <v>0</v>
      </c>
      <c r="N49" s="663">
        <f t="shared" si="1"/>
        <v>5.7311942081987913E-4</v>
      </c>
      <c r="O49" s="664"/>
      <c r="P49" s="657" t="s">
        <v>47</v>
      </c>
      <c r="S49" s="201"/>
      <c r="T49" s="201"/>
      <c r="U49" s="201"/>
      <c r="V49" s="201"/>
      <c r="W49" s="201"/>
      <c r="X49" s="201"/>
    </row>
    <row r="50" spans="1:24" s="226" customFormat="1" ht="17">
      <c r="A50" s="188"/>
      <c r="B50" s="201"/>
      <c r="C50" s="658">
        <v>12200</v>
      </c>
      <c r="D50" s="659"/>
      <c r="E50" s="660">
        <v>200</v>
      </c>
      <c r="F50" s="661" t="s">
        <v>426</v>
      </c>
      <c r="G50" s="662" t="s">
        <v>415</v>
      </c>
      <c r="H50" s="715"/>
      <c r="I50" s="715"/>
      <c r="J50" s="467">
        <f t="shared" si="4"/>
        <v>0</v>
      </c>
      <c r="K50" s="468">
        <f>SUMIF('1.3-Basis ruimtestaat'!M:M,'1.2-Kengetal'!C50,Meters)</f>
        <v>156.50000000000003</v>
      </c>
      <c r="L50" s="468"/>
      <c r="M50" s="468">
        <f>SUMIF('1.3-Basis ruimtestaat'!M:M,'1.2-Kengetal'!C50,'1.3-Basis ruimtestaat'!L:L)</f>
        <v>0</v>
      </c>
      <c r="N50" s="663">
        <f t="shared" si="1"/>
        <v>7.124161188110492E-3</v>
      </c>
      <c r="O50" s="664"/>
      <c r="P50" s="657" t="s">
        <v>47</v>
      </c>
      <c r="S50" s="201"/>
      <c r="T50" s="201"/>
      <c r="U50" s="201"/>
      <c r="V50" s="201"/>
      <c r="W50" s="201"/>
      <c r="X50" s="201"/>
    </row>
    <row r="51" spans="1:24" s="226" customFormat="1" ht="17">
      <c r="A51" s="188"/>
      <c r="B51" s="201"/>
      <c r="C51" s="795">
        <v>12260</v>
      </c>
      <c r="D51" s="659"/>
      <c r="E51" s="660">
        <v>260</v>
      </c>
      <c r="F51" s="661" t="s">
        <v>426</v>
      </c>
      <c r="G51" s="662" t="s">
        <v>416</v>
      </c>
      <c r="H51" s="715"/>
      <c r="I51" s="715"/>
      <c r="J51" s="467">
        <f t="shared" si="4"/>
        <v>0</v>
      </c>
      <c r="K51" s="468">
        <f>SUMIF('1.3-Basis ruimtestaat'!M:M,'1.2-Kengetal'!C51,Meters)</f>
        <v>85.3</v>
      </c>
      <c r="L51" s="468"/>
      <c r="M51" s="468">
        <f>SUMIF('1.3-Basis ruimtestaat'!M:M,'1.2-Kengetal'!C51,'1.3-Basis ruimtestaat'!L:L)</f>
        <v>0</v>
      </c>
      <c r="N51" s="663">
        <f t="shared" si="1"/>
        <v>3.8830092609956862E-3</v>
      </c>
      <c r="O51" s="664"/>
      <c r="P51" s="657" t="s">
        <v>47</v>
      </c>
      <c r="S51" s="201"/>
      <c r="T51" s="201"/>
      <c r="U51" s="201"/>
      <c r="V51" s="201"/>
      <c r="W51" s="201"/>
      <c r="X51" s="201"/>
    </row>
    <row r="52" spans="1:24" s="226" customFormat="1" ht="17">
      <c r="A52" s="188"/>
      <c r="B52" s="201"/>
      <c r="C52" s="658">
        <v>13200</v>
      </c>
      <c r="D52" s="659"/>
      <c r="E52" s="660">
        <v>200</v>
      </c>
      <c r="F52" s="661" t="s">
        <v>427</v>
      </c>
      <c r="G52" s="662" t="s">
        <v>415</v>
      </c>
      <c r="H52" s="715"/>
      <c r="I52" s="715"/>
      <c r="J52" s="467">
        <f t="shared" si="4"/>
        <v>0</v>
      </c>
      <c r="K52" s="468">
        <f>SUMIF('1.3-Basis ruimtestaat'!M:M,'1.2-Kengetal'!C52,Meters)</f>
        <v>52.179999999999993</v>
      </c>
      <c r="L52" s="468"/>
      <c r="M52" s="468">
        <f>SUMIF('1.3-Basis ruimtestaat'!M:M,'1.2-Kengetal'!C52,'1.3-Basis ruimtestaat'!L:L)</f>
        <v>0</v>
      </c>
      <c r="N52" s="663">
        <f t="shared" si="1"/>
        <v>2.375327353326552E-3</v>
      </c>
      <c r="O52" s="664"/>
      <c r="P52" s="657" t="s">
        <v>47</v>
      </c>
      <c r="S52" s="201"/>
      <c r="T52" s="201"/>
      <c r="U52" s="201"/>
      <c r="V52" s="201"/>
      <c r="W52" s="201"/>
      <c r="X52" s="201"/>
    </row>
    <row r="53" spans="1:24" s="226" customFormat="1" ht="17">
      <c r="A53" s="188"/>
      <c r="B53" s="201"/>
      <c r="C53" s="795">
        <v>13260</v>
      </c>
      <c r="D53" s="659"/>
      <c r="E53" s="660">
        <v>260</v>
      </c>
      <c r="F53" s="661" t="s">
        <v>427</v>
      </c>
      <c r="G53" s="662" t="s">
        <v>416</v>
      </c>
      <c r="H53" s="715"/>
      <c r="I53" s="715"/>
      <c r="J53" s="467">
        <f t="shared" si="4"/>
        <v>0</v>
      </c>
      <c r="K53" s="468">
        <f>SUMIF('1.3-Basis ruimtestaat'!M:M,'1.2-Kengetal'!C53,Meters)</f>
        <v>63.1</v>
      </c>
      <c r="L53" s="468"/>
      <c r="M53" s="468">
        <f>SUMIF('1.3-Basis ruimtestaat'!M:M,'1.2-Kengetal'!C53,'1.3-Basis ruimtestaat'!L:L)</f>
        <v>0</v>
      </c>
      <c r="N53" s="663">
        <f t="shared" si="1"/>
        <v>2.8724253736087668E-3</v>
      </c>
      <c r="O53" s="664"/>
      <c r="P53" s="657" t="s">
        <v>47</v>
      </c>
      <c r="S53" s="201"/>
      <c r="T53" s="201"/>
      <c r="U53" s="201"/>
      <c r="V53" s="201"/>
      <c r="W53" s="201"/>
      <c r="X53" s="201"/>
    </row>
    <row r="54" spans="1:24" s="226" customFormat="1" ht="17">
      <c r="A54" s="188"/>
      <c r="B54" s="201"/>
      <c r="C54" s="658">
        <v>14040</v>
      </c>
      <c r="D54" s="659"/>
      <c r="E54" s="660">
        <v>40</v>
      </c>
      <c r="F54" s="661" t="s">
        <v>428</v>
      </c>
      <c r="G54" s="662" t="s">
        <v>413</v>
      </c>
      <c r="H54" s="715"/>
      <c r="I54" s="715"/>
      <c r="J54" s="467">
        <f t="shared" si="4"/>
        <v>0</v>
      </c>
      <c r="K54" s="468">
        <f>SUMIF('1.3-Basis ruimtestaat'!M:M,'1.2-Kengetal'!C54,Meters)</f>
        <v>125.14</v>
      </c>
      <c r="L54" s="468"/>
      <c r="M54" s="468">
        <f>SUMIF('1.3-Basis ruimtestaat'!M:M,'1.2-Kengetal'!C54,'1.3-Basis ruimtestaat'!L:L)</f>
        <v>0</v>
      </c>
      <c r="N54" s="663">
        <f t="shared" si="1"/>
        <v>5.6965976426846445E-3</v>
      </c>
      <c r="O54" s="664"/>
      <c r="P54" s="657" t="s">
        <v>429</v>
      </c>
      <c r="S54" s="201"/>
      <c r="T54" s="201"/>
      <c r="U54" s="201"/>
      <c r="V54" s="201"/>
      <c r="W54" s="201"/>
      <c r="X54" s="201"/>
    </row>
    <row r="55" spans="1:24" s="226" customFormat="1" ht="17">
      <c r="A55" s="188"/>
      <c r="B55" s="201"/>
      <c r="C55" s="658">
        <v>14200</v>
      </c>
      <c r="D55" s="659"/>
      <c r="E55" s="660">
        <v>200</v>
      </c>
      <c r="F55" s="661" t="s">
        <v>408</v>
      </c>
      <c r="G55" s="662" t="s">
        <v>415</v>
      </c>
      <c r="H55" s="715"/>
      <c r="I55" s="715"/>
      <c r="J55" s="467">
        <f t="shared" si="4"/>
        <v>0</v>
      </c>
      <c r="K55" s="468">
        <f>SUMIF('1.3-Basis ruimtestaat'!M:M,'1.2-Kengetal'!C55,Meters)</f>
        <v>595.72</v>
      </c>
      <c r="L55" s="468"/>
      <c r="M55" s="468">
        <f>SUMIF('1.3-Basis ruimtestaat'!M:M,'1.2-Kengetal'!C55,'1.3-Basis ruimtestaat'!L:L)</f>
        <v>0</v>
      </c>
      <c r="N55" s="663">
        <f t="shared" si="1"/>
        <v>2.7118244747483592E-2</v>
      </c>
      <c r="O55" s="664"/>
      <c r="P55" s="657" t="s">
        <v>429</v>
      </c>
      <c r="S55" s="201"/>
      <c r="T55" s="201"/>
      <c r="U55" s="201"/>
      <c r="V55" s="201"/>
      <c r="W55" s="201"/>
      <c r="X55" s="201"/>
    </row>
    <row r="56" spans="1:24" s="226" customFormat="1" ht="17">
      <c r="A56" s="188"/>
      <c r="B56" s="201"/>
      <c r="C56" s="658">
        <v>18040</v>
      </c>
      <c r="D56" s="676"/>
      <c r="E56" s="677">
        <v>40</v>
      </c>
      <c r="F56" s="661" t="s">
        <v>430</v>
      </c>
      <c r="G56" s="662" t="s">
        <v>413</v>
      </c>
      <c r="H56" s="715"/>
      <c r="I56" s="715"/>
      <c r="J56" s="467">
        <f t="shared" si="4"/>
        <v>0</v>
      </c>
      <c r="K56" s="468">
        <f>SUMIF('1.3-Basis ruimtestaat'!M:M,'1.2-Kengetal'!C56,Meters)</f>
        <v>64.3</v>
      </c>
      <c r="L56" s="468"/>
      <c r="M56" s="468">
        <f>SUMIF('1.3-Basis ruimtestaat'!M:M,'1.2-Kengetal'!C56,'1.3-Basis ruimtestaat'!L:L)</f>
        <v>0</v>
      </c>
      <c r="N56" s="663">
        <f t="shared" si="1"/>
        <v>2.9270515296837352E-3</v>
      </c>
      <c r="O56" s="664"/>
      <c r="P56" s="657" t="s">
        <v>420</v>
      </c>
      <c r="S56" s="201"/>
      <c r="T56" s="201"/>
      <c r="U56" s="201"/>
      <c r="V56" s="201"/>
      <c r="W56" s="201"/>
      <c r="X56" s="201"/>
    </row>
    <row r="57" spans="1:24" s="226" customFormat="1" ht="17">
      <c r="A57" s="188"/>
      <c r="B57" s="201"/>
      <c r="C57" s="658">
        <v>18080</v>
      </c>
      <c r="D57" s="676"/>
      <c r="E57" s="677">
        <v>80</v>
      </c>
      <c r="F57" s="661" t="s">
        <v>430</v>
      </c>
      <c r="G57" s="662" t="s">
        <v>414</v>
      </c>
      <c r="H57" s="715"/>
      <c r="I57" s="715"/>
      <c r="J57" s="467">
        <f t="shared" si="4"/>
        <v>0</v>
      </c>
      <c r="K57" s="468">
        <f>SUMIF('1.3-Basis ruimtestaat'!M:M,'1.2-Kengetal'!C57,Meters)</f>
        <v>0</v>
      </c>
      <c r="L57" s="468"/>
      <c r="M57" s="468">
        <f>SUMIF('1.3-Basis ruimtestaat'!M:M,'1.2-Kengetal'!C57,'1.3-Basis ruimtestaat'!L:L)</f>
        <v>0</v>
      </c>
      <c r="N57" s="663" t="str">
        <f t="shared" si="1"/>
        <v/>
      </c>
      <c r="O57" s="664"/>
      <c r="P57" s="657" t="s">
        <v>420</v>
      </c>
      <c r="S57" s="201"/>
      <c r="T57" s="201"/>
      <c r="U57" s="201"/>
      <c r="V57" s="201"/>
      <c r="W57" s="201"/>
      <c r="X57" s="201"/>
    </row>
    <row r="58" spans="1:24" s="226" customFormat="1" ht="17">
      <c r="A58" s="188"/>
      <c r="B58" s="201"/>
      <c r="C58" s="658">
        <v>18200</v>
      </c>
      <c r="D58" s="676"/>
      <c r="E58" s="677">
        <v>200</v>
      </c>
      <c r="F58" s="661" t="s">
        <v>430</v>
      </c>
      <c r="G58" s="662" t="s">
        <v>415</v>
      </c>
      <c r="H58" s="715"/>
      <c r="I58" s="715"/>
      <c r="J58" s="467">
        <f t="shared" si="4"/>
        <v>0</v>
      </c>
      <c r="K58" s="468">
        <f>SUMIF('1.3-Basis ruimtestaat'!M:M,'1.2-Kengetal'!C58,Meters)</f>
        <v>5139.1979662771064</v>
      </c>
      <c r="L58" s="468"/>
      <c r="M58" s="468">
        <f>SUMIF('1.3-Basis ruimtestaat'!M:M,'1.2-Kengetal'!C58,'1.3-Basis ruimtestaat'!L:L)</f>
        <v>0</v>
      </c>
      <c r="N58" s="663">
        <f t="shared" si="1"/>
        <v>0.2339455251716788</v>
      </c>
      <c r="O58" s="664"/>
      <c r="P58" s="657" t="s">
        <v>420</v>
      </c>
      <c r="S58" s="201"/>
      <c r="T58" s="201"/>
      <c r="U58" s="201"/>
      <c r="V58" s="201"/>
      <c r="W58" s="201"/>
      <c r="X58" s="201"/>
    </row>
    <row r="59" spans="1:24" ht="17">
      <c r="C59" s="795">
        <v>22208</v>
      </c>
      <c r="D59" s="659"/>
      <c r="E59" s="660">
        <v>208</v>
      </c>
      <c r="F59" s="661" t="s">
        <v>74</v>
      </c>
      <c r="G59" s="662" t="s">
        <v>1165</v>
      </c>
      <c r="H59" s="715"/>
      <c r="I59" s="715"/>
      <c r="J59" s="467">
        <f>IF(H59=0,0,E59/SUM(H59+I59))</f>
        <v>0</v>
      </c>
      <c r="K59" s="468">
        <f>SUMIF('1.3-Basis ruimtestaat'!M:M,'1.2-Kengetal'!C59,Meters)</f>
        <v>268.7</v>
      </c>
      <c r="L59" s="468"/>
      <c r="M59" s="468">
        <f>SUMIF('1.3-Basis ruimtestaat'!M:M,'1.2-Kengetal'!C59,'1.3-Basis ruimtestaat'!L:L)</f>
        <v>0</v>
      </c>
      <c r="N59" s="663">
        <f t="shared" si="1"/>
        <v>1.2231706781120056E-2</v>
      </c>
      <c r="O59" s="664"/>
      <c r="P59" s="657" t="s">
        <v>420</v>
      </c>
      <c r="Q59" s="188"/>
      <c r="S59" s="201"/>
      <c r="T59" s="201"/>
      <c r="U59" s="201"/>
      <c r="V59" s="201"/>
      <c r="W59" s="201"/>
      <c r="X59" s="201"/>
    </row>
    <row r="60" spans="1:24" ht="17">
      <c r="C60" s="795">
        <v>22210</v>
      </c>
      <c r="D60" s="659"/>
      <c r="E60" s="660">
        <v>210</v>
      </c>
      <c r="F60" s="661" t="s">
        <v>74</v>
      </c>
      <c r="G60" s="662" t="s">
        <v>1205</v>
      </c>
      <c r="H60" s="715"/>
      <c r="I60" s="715"/>
      <c r="J60" s="467">
        <f>IF(H60=0,0,E60/SUM(H60+I60))</f>
        <v>0</v>
      </c>
      <c r="K60" s="468">
        <f>SUMIF('1.3-Basis ruimtestaat'!M:M,'1.2-Kengetal'!C60,Meters)</f>
        <v>0</v>
      </c>
      <c r="L60" s="468"/>
      <c r="M60" s="468">
        <f>SUMIF('1.3-Basis ruimtestaat'!M:M,'1.2-Kengetal'!C60,'1.3-Basis ruimtestaat'!L:L)</f>
        <v>0</v>
      </c>
      <c r="N60" s="663" t="str">
        <f t="shared" si="1"/>
        <v/>
      </c>
      <c r="O60" s="664" t="s">
        <v>1204</v>
      </c>
      <c r="P60" s="657" t="s">
        <v>420</v>
      </c>
      <c r="Q60" s="188"/>
      <c r="S60" s="201"/>
      <c r="T60" s="201"/>
      <c r="U60" s="201"/>
      <c r="V60" s="201"/>
      <c r="W60" s="201"/>
      <c r="X60" s="201"/>
    </row>
    <row r="61" spans="1:24" ht="17">
      <c r="C61" s="795">
        <v>22260</v>
      </c>
      <c r="D61" s="659"/>
      <c r="E61" s="660">
        <v>260</v>
      </c>
      <c r="F61" s="661" t="s">
        <v>74</v>
      </c>
      <c r="G61" s="662" t="s">
        <v>416</v>
      </c>
      <c r="H61" s="715"/>
      <c r="I61" s="715"/>
      <c r="J61" s="467">
        <f>IF(H61=0,0,E61/SUM(H61+I61))</f>
        <v>0</v>
      </c>
      <c r="K61" s="468">
        <f>SUMIF('1.3-Basis ruimtestaat'!M:M,'1.2-Kengetal'!C61,Meters)</f>
        <v>610.7167535806193</v>
      </c>
      <c r="L61" s="468"/>
      <c r="M61" s="468">
        <f>SUMIF('1.3-Basis ruimtestaat'!M:M,'1.2-Kengetal'!C61,'1.3-Basis ruimtestaat'!L:L)</f>
        <v>0</v>
      </c>
      <c r="N61" s="663">
        <f t="shared" si="1"/>
        <v>2.7800923915577553E-2</v>
      </c>
      <c r="O61" s="664"/>
      <c r="P61" s="657" t="s">
        <v>420</v>
      </c>
      <c r="Q61" s="188"/>
      <c r="S61" s="201"/>
      <c r="T61" s="201"/>
      <c r="U61" s="201"/>
      <c r="V61" s="201"/>
      <c r="W61" s="201"/>
      <c r="X61" s="201"/>
    </row>
    <row r="62" spans="1:24" s="226" customFormat="1" ht="17">
      <c r="A62" s="188"/>
      <c r="B62" s="201"/>
      <c r="C62" s="730" t="s">
        <v>1203</v>
      </c>
      <c r="D62" s="677"/>
      <c r="E62" s="677">
        <v>1</v>
      </c>
      <c r="F62" s="731" t="s">
        <v>1203</v>
      </c>
      <c r="G62" s="732" t="str">
        <f t="shared" ref="G62" si="5">CONCATENATE(E62," keer per jaar")</f>
        <v>1 keer per jaar</v>
      </c>
      <c r="H62" s="715"/>
      <c r="I62" s="715"/>
      <c r="J62" s="467">
        <f t="shared" si="4"/>
        <v>0</v>
      </c>
      <c r="K62" s="468">
        <f>SUMIF('1.3-Basis ruimtestaat'!M:M,'1.2-Kengetal'!C62,Meters)</f>
        <v>0</v>
      </c>
      <c r="L62" s="468"/>
      <c r="M62" s="468">
        <f>SUMIF('1.3-Basis ruimtestaat'!M:M,'1.2-Kengetal'!C62,'1.3-Basis ruimtestaat'!L:L)</f>
        <v>0</v>
      </c>
      <c r="N62" s="663" t="str">
        <f t="shared" ref="N62" si="6">IF(K62=0,"",K62/$M$74)</f>
        <v/>
      </c>
      <c r="O62" s="664"/>
      <c r="P62" s="657"/>
      <c r="S62" s="201"/>
      <c r="T62" s="201"/>
      <c r="U62" s="201"/>
      <c r="V62" s="201"/>
      <c r="W62" s="201"/>
      <c r="X62" s="201"/>
    </row>
    <row r="63" spans="1:24" s="226" customFormat="1" ht="17">
      <c r="A63" s="188"/>
      <c r="B63" s="201"/>
      <c r="C63" s="678" t="s">
        <v>179</v>
      </c>
      <c r="D63" s="721"/>
      <c r="E63" s="722"/>
      <c r="F63" s="681" t="s">
        <v>179</v>
      </c>
      <c r="G63" s="682"/>
      <c r="H63" s="662"/>
      <c r="I63" s="662"/>
      <c r="J63" s="467">
        <f t="shared" ref="J63:J65" si="7">IF(H63=0,0,E63/SUM(H63+I63))</f>
        <v>0</v>
      </c>
      <c r="K63" s="468">
        <f>SUMIF('1.3-Basis ruimtestaat'!M:M,'1.2-Kengetal'!C63,Meters)</f>
        <v>0</v>
      </c>
      <c r="L63" s="468"/>
      <c r="M63" s="468">
        <f>SUMIF('1.3-Basis ruimtestaat'!M:M,'1.2-Kengetal'!C63,'1.3-Basis ruimtestaat'!L:L)</f>
        <v>7.5</v>
      </c>
      <c r="N63" s="663">
        <f>IF(M63=0,"",M63/$M$74)</f>
        <v>3.414134754685539E-4</v>
      </c>
      <c r="O63" s="664"/>
      <c r="P63" s="657"/>
      <c r="S63" s="201"/>
      <c r="T63" s="201"/>
      <c r="U63" s="201"/>
      <c r="V63" s="201"/>
      <c r="W63" s="201"/>
      <c r="X63" s="201"/>
    </row>
    <row r="64" spans="1:24" s="226" customFormat="1" ht="17">
      <c r="A64" s="188"/>
      <c r="B64" s="201"/>
      <c r="C64" s="658" t="s">
        <v>17</v>
      </c>
      <c r="D64" s="676"/>
      <c r="E64" s="677"/>
      <c r="F64" s="661" t="s">
        <v>137</v>
      </c>
      <c r="G64" s="662"/>
      <c r="H64" s="662"/>
      <c r="I64" s="662"/>
      <c r="J64" s="467">
        <f t="shared" si="7"/>
        <v>0</v>
      </c>
      <c r="K64" s="468"/>
      <c r="L64" s="468"/>
      <c r="M64" s="468">
        <f>SUMIF('1.3-Basis ruimtestaat'!M:M,'1.2-Kengetal'!C64,'1.3-Basis ruimtestaat'!L:L)</f>
        <v>2226.5566509653268</v>
      </c>
      <c r="N64" s="663">
        <f>IF(M64=0,"",M64/$M$74)</f>
        <v>0.10135685927115948</v>
      </c>
      <c r="O64" s="664"/>
      <c r="P64" s="657"/>
      <c r="S64" s="201"/>
      <c r="T64" s="201"/>
      <c r="U64" s="201"/>
      <c r="V64" s="201"/>
      <c r="W64" s="201"/>
      <c r="X64" s="201"/>
    </row>
    <row r="65" spans="1:24" s="226" customFormat="1" ht="17">
      <c r="A65" s="188"/>
      <c r="B65" s="201"/>
      <c r="C65" s="658" t="s">
        <v>297</v>
      </c>
      <c r="D65" s="676"/>
      <c r="E65" s="677"/>
      <c r="F65" s="661" t="s">
        <v>298</v>
      </c>
      <c r="G65" s="662"/>
      <c r="H65" s="662"/>
      <c r="I65" s="662"/>
      <c r="J65" s="467">
        <f t="shared" si="7"/>
        <v>0</v>
      </c>
      <c r="K65" s="468">
        <f>SUMIF('1.3-Basis ruimtestaat'!M:M,'1.2-Kengetal'!C65,Meters)</f>
        <v>0</v>
      </c>
      <c r="L65" s="468"/>
      <c r="M65" s="468">
        <f>SUMIF('1.3-Basis ruimtestaat'!M:M,'1.2-Kengetal'!C65,'1.3-Basis ruimtestaat'!L:L)</f>
        <v>0</v>
      </c>
      <c r="N65" s="663" t="str">
        <f>IF(M65=0,"",M65/$M$74)</f>
        <v/>
      </c>
      <c r="O65" s="664"/>
      <c r="P65" s="657"/>
      <c r="S65" s="201"/>
      <c r="T65" s="201"/>
      <c r="U65" s="201"/>
      <c r="V65" s="201"/>
      <c r="W65" s="201"/>
      <c r="X65" s="201"/>
    </row>
    <row r="66" spans="1:24" s="226" customFormat="1" ht="17">
      <c r="A66" s="188"/>
      <c r="B66" s="201"/>
      <c r="C66" s="716" t="s">
        <v>431</v>
      </c>
      <c r="D66" s="717"/>
      <c r="E66" s="718"/>
      <c r="F66" s="719" t="s">
        <v>432</v>
      </c>
      <c r="G66" s="720"/>
      <c r="H66" s="662"/>
      <c r="I66" s="662"/>
      <c r="J66" s="720"/>
      <c r="K66" s="468">
        <f>SUMIF('1.3-Basis ruimtestaat'!M:M,'1.2-Kengetal'!C66,Meters)</f>
        <v>0</v>
      </c>
      <c r="L66" s="468"/>
      <c r="M66" s="468">
        <f>SUMIF('1.3-Basis ruimtestaat'!M:M,'1.2-Kengetal'!C66,'1.3-Basis ruimtestaat'!L:L)</f>
        <v>38.79</v>
      </c>
      <c r="N66" s="663">
        <f>IF(M66=0,"",M66/$M$74)</f>
        <v>1.7657904951233607E-3</v>
      </c>
      <c r="O66" s="664"/>
      <c r="P66" s="657"/>
      <c r="S66" s="201"/>
      <c r="T66" s="201"/>
      <c r="U66" s="201"/>
      <c r="V66" s="201"/>
      <c r="W66" s="201"/>
      <c r="X66" s="201"/>
    </row>
    <row r="67" spans="1:24" s="226" customFormat="1" ht="17">
      <c r="A67" s="188"/>
      <c r="B67" s="201"/>
      <c r="C67" s="658"/>
      <c r="D67" s="676"/>
      <c r="E67" s="677"/>
      <c r="F67" s="661"/>
      <c r="G67" s="662"/>
      <c r="H67" s="662"/>
      <c r="I67" s="662"/>
      <c r="J67" s="467"/>
      <c r="K67" s="468"/>
      <c r="L67" s="468"/>
      <c r="M67" s="468"/>
      <c r="N67" s="663"/>
      <c r="O67" s="664"/>
      <c r="P67" s="657"/>
      <c r="S67" s="201"/>
      <c r="T67" s="201"/>
      <c r="U67" s="201"/>
      <c r="V67" s="201"/>
      <c r="W67" s="201"/>
      <c r="X67" s="201"/>
    </row>
    <row r="68" spans="1:24" s="226" customFormat="1" ht="17">
      <c r="A68" s="188"/>
      <c r="B68" s="201"/>
      <c r="C68" s="658"/>
      <c r="D68" s="676"/>
      <c r="E68" s="677"/>
      <c r="F68" s="661"/>
      <c r="G68" s="662"/>
      <c r="H68" s="662"/>
      <c r="I68" s="662"/>
      <c r="J68" s="467"/>
      <c r="K68" s="468"/>
      <c r="L68" s="468"/>
      <c r="M68" s="468"/>
      <c r="N68" s="663"/>
      <c r="O68" s="664"/>
      <c r="P68" s="657"/>
      <c r="S68" s="201"/>
      <c r="T68" s="201"/>
      <c r="U68" s="201"/>
      <c r="V68" s="201"/>
      <c r="W68" s="201"/>
      <c r="X68" s="201"/>
    </row>
    <row r="69" spans="1:24" s="226" customFormat="1" ht="17">
      <c r="A69" s="188"/>
      <c r="B69" s="201"/>
      <c r="C69" s="658"/>
      <c r="D69" s="676"/>
      <c r="E69" s="677"/>
      <c r="F69" s="661"/>
      <c r="G69" s="662"/>
      <c r="H69" s="662"/>
      <c r="I69" s="662"/>
      <c r="J69" s="467"/>
      <c r="K69" s="468"/>
      <c r="L69" s="468"/>
      <c r="M69" s="468"/>
      <c r="N69" s="663"/>
      <c r="O69" s="664"/>
      <c r="P69" s="657"/>
      <c r="S69" s="201"/>
      <c r="T69" s="201"/>
      <c r="U69" s="201"/>
      <c r="V69" s="201"/>
      <c r="W69" s="201"/>
      <c r="X69" s="201"/>
    </row>
    <row r="70" spans="1:24" s="226" customFormat="1" ht="17">
      <c r="A70" s="188"/>
      <c r="B70" s="201"/>
      <c r="C70" s="658"/>
      <c r="D70" s="659"/>
      <c r="E70" s="660"/>
      <c r="F70" s="661"/>
      <c r="G70" s="662"/>
      <c r="H70" s="662"/>
      <c r="I70" s="662"/>
      <c r="J70" s="467"/>
      <c r="K70" s="468"/>
      <c r="L70" s="468"/>
      <c r="M70" s="468"/>
      <c r="N70" s="663"/>
      <c r="O70" s="664"/>
      <c r="P70" s="657"/>
      <c r="S70" s="201"/>
      <c r="T70" s="201"/>
      <c r="U70" s="201"/>
      <c r="V70" s="201"/>
      <c r="W70" s="201"/>
      <c r="X70" s="201"/>
    </row>
    <row r="71" spans="1:24" s="226" customFormat="1" ht="17">
      <c r="A71" s="188"/>
      <c r="B71" s="201"/>
      <c r="C71" s="678"/>
      <c r="D71" s="679"/>
      <c r="E71" s="680"/>
      <c r="F71" s="681"/>
      <c r="G71" s="682"/>
      <c r="H71" s="682"/>
      <c r="I71" s="682"/>
      <c r="J71" s="682"/>
      <c r="K71" s="468"/>
      <c r="L71" s="468"/>
      <c r="M71" s="468"/>
      <c r="N71" s="663"/>
      <c r="O71" s="683"/>
      <c r="P71" s="657"/>
      <c r="S71" s="201"/>
      <c r="T71" s="201"/>
      <c r="U71" s="201"/>
      <c r="V71" s="201"/>
      <c r="W71" s="201"/>
      <c r="X71" s="201"/>
    </row>
    <row r="72" spans="1:24" s="226" customFormat="1" ht="17">
      <c r="A72" s="188"/>
      <c r="B72" s="201"/>
      <c r="C72" s="667"/>
      <c r="D72" s="667"/>
      <c r="E72" s="668"/>
      <c r="F72" s="254"/>
      <c r="G72" s="255"/>
      <c r="H72" s="669"/>
      <c r="I72" s="669"/>
      <c r="J72" s="670"/>
      <c r="K72" s="252"/>
      <c r="L72" s="252"/>
      <c r="M72" s="253"/>
      <c r="N72" s="665"/>
      <c r="O72" s="666"/>
      <c r="P72" s="657"/>
      <c r="S72" s="201"/>
      <c r="T72" s="201"/>
      <c r="U72" s="201"/>
      <c r="V72" s="201"/>
      <c r="W72" s="201"/>
      <c r="X72" s="201"/>
    </row>
    <row r="73" spans="1:24" s="226" customFormat="1" ht="17">
      <c r="A73" s="188"/>
      <c r="B73" s="201"/>
      <c r="C73" s="221"/>
      <c r="D73" s="221"/>
      <c r="E73" s="189"/>
      <c r="F73" s="227"/>
      <c r="G73" s="228"/>
      <c r="H73" s="192"/>
      <c r="I73" s="192"/>
      <c r="J73" s="193"/>
      <c r="K73" s="671">
        <f>SUM(K14:K72)</f>
        <v>19694.651819055645</v>
      </c>
      <c r="L73" s="671"/>
      <c r="M73" s="671">
        <f>SUM(M14:M72)</f>
        <v>2272.8466509653267</v>
      </c>
      <c r="N73" s="266">
        <f>SUM(N13:N72)</f>
        <v>0.99999999999999989</v>
      </c>
      <c r="O73" s="672"/>
      <c r="P73" s="221"/>
      <c r="S73" s="201"/>
      <c r="T73" s="201"/>
      <c r="U73" s="201"/>
      <c r="V73" s="201"/>
      <c r="W73" s="201"/>
      <c r="X73" s="201"/>
    </row>
    <row r="74" spans="1:24" s="226" customFormat="1" ht="17">
      <c r="A74" s="188"/>
      <c r="B74" s="201"/>
      <c r="C74" s="221"/>
      <c r="D74" s="673"/>
      <c r="E74" s="189"/>
      <c r="F74" s="229"/>
      <c r="G74" s="189"/>
      <c r="H74" s="190"/>
      <c r="I74" s="192"/>
      <c r="J74" s="193"/>
      <c r="K74" s="230" t="s">
        <v>142</v>
      </c>
      <c r="L74" s="230"/>
      <c r="M74" s="469">
        <f>M73+K73</f>
        <v>21967.498470020972</v>
      </c>
      <c r="N74" s="228"/>
      <c r="O74" s="231"/>
      <c r="P74" s="232"/>
      <c r="S74" s="201"/>
      <c r="T74" s="201"/>
      <c r="U74" s="201"/>
      <c r="V74" s="201"/>
      <c r="W74" s="201"/>
      <c r="X74" s="201"/>
    </row>
    <row r="75" spans="1:24" s="226" customFormat="1" ht="17">
      <c r="A75" s="188"/>
      <c r="B75" s="201"/>
      <c r="C75" s="221"/>
      <c r="D75" s="221"/>
      <c r="E75" s="189"/>
      <c r="F75" s="227"/>
      <c r="G75" s="228"/>
      <c r="H75" s="192"/>
      <c r="I75" s="192"/>
      <c r="J75" s="193"/>
      <c r="K75" s="234"/>
      <c r="L75" s="234"/>
      <c r="M75" s="234"/>
      <c r="N75" s="240"/>
      <c r="O75" s="236"/>
      <c r="P75" s="232"/>
      <c r="S75" s="201"/>
      <c r="T75" s="201"/>
      <c r="U75" s="201"/>
      <c r="V75" s="201"/>
      <c r="W75" s="201"/>
      <c r="X75" s="201"/>
    </row>
    <row r="76" spans="1:24" ht="17">
      <c r="B76" s="201"/>
      <c r="Q76" s="233"/>
    </row>
    <row r="77" spans="1:24">
      <c r="M77" s="234"/>
      <c r="N77" s="240"/>
      <c r="O77" s="236"/>
      <c r="P77" s="232"/>
    </row>
    <row r="78" spans="1:24">
      <c r="C78" s="237" t="s">
        <v>116</v>
      </c>
      <c r="D78" s="237"/>
      <c r="E78" s="238"/>
      <c r="F78" s="238"/>
      <c r="J78" s="239"/>
      <c r="K78" s="240"/>
      <c r="L78" s="240"/>
    </row>
    <row r="79" spans="1:24">
      <c r="C79" s="238" t="s">
        <v>31</v>
      </c>
      <c r="D79" s="238"/>
      <c r="E79" s="238" t="s">
        <v>34</v>
      </c>
      <c r="J79" s="239"/>
      <c r="K79" s="240"/>
      <c r="L79" s="240"/>
      <c r="Q79" s="243"/>
    </row>
    <row r="80" spans="1:24">
      <c r="C80" s="238" t="s">
        <v>42</v>
      </c>
      <c r="D80" s="238"/>
      <c r="E80" s="238" t="s">
        <v>14</v>
      </c>
      <c r="J80" s="239"/>
      <c r="K80" s="240"/>
      <c r="L80" s="240"/>
      <c r="M80" s="235"/>
      <c r="N80" s="240"/>
      <c r="P80" s="242"/>
      <c r="Q80" s="242"/>
    </row>
    <row r="81" spans="3:17">
      <c r="C81" s="238" t="s">
        <v>71</v>
      </c>
      <c r="D81" s="238"/>
      <c r="E81" s="238" t="s">
        <v>78</v>
      </c>
      <c r="J81" s="239"/>
      <c r="K81" s="240"/>
      <c r="L81" s="240"/>
      <c r="M81" s="235"/>
      <c r="N81" s="244"/>
      <c r="O81" s="245"/>
      <c r="P81" s="242"/>
      <c r="Q81" s="242"/>
    </row>
    <row r="82" spans="3:17">
      <c r="C82" s="238" t="s">
        <v>46</v>
      </c>
      <c r="D82" s="238"/>
      <c r="E82" s="238" t="s">
        <v>92</v>
      </c>
      <c r="J82" s="239"/>
      <c r="K82" s="240"/>
      <c r="L82" s="240"/>
      <c r="M82" s="235"/>
      <c r="N82" s="244"/>
      <c r="O82" s="245"/>
      <c r="P82" s="242"/>
      <c r="Q82" s="242"/>
    </row>
    <row r="83" spans="3:17">
      <c r="C83" s="238" t="s">
        <v>39</v>
      </c>
      <c r="D83" s="238"/>
      <c r="E83" s="238" t="s">
        <v>108</v>
      </c>
      <c r="J83" s="239"/>
      <c r="K83" s="240"/>
      <c r="L83" s="240"/>
      <c r="M83" s="235"/>
      <c r="N83" s="244"/>
      <c r="O83" s="245"/>
      <c r="P83" s="242"/>
      <c r="Q83" s="242"/>
    </row>
    <row r="84" spans="3:17">
      <c r="C84" s="238" t="s">
        <v>44</v>
      </c>
      <c r="D84" s="238"/>
      <c r="E84" s="238" t="s">
        <v>117</v>
      </c>
      <c r="J84" s="239"/>
      <c r="K84" s="240"/>
      <c r="L84" s="240"/>
      <c r="M84" s="235"/>
      <c r="N84" s="244"/>
      <c r="O84" s="245"/>
      <c r="P84" s="242"/>
      <c r="Q84" s="242"/>
    </row>
    <row r="85" spans="3:17">
      <c r="C85" s="238" t="s">
        <v>128</v>
      </c>
      <c r="D85" s="238"/>
      <c r="E85" s="238" t="s">
        <v>130</v>
      </c>
      <c r="J85" s="239"/>
      <c r="K85" s="240"/>
      <c r="L85" s="240"/>
      <c r="M85" s="235"/>
      <c r="N85" s="244"/>
      <c r="O85" s="245"/>
      <c r="P85" s="242"/>
      <c r="Q85" s="242"/>
    </row>
    <row r="86" spans="3:17">
      <c r="C86" s="238" t="s">
        <v>129</v>
      </c>
      <c r="D86" s="238"/>
      <c r="E86" s="238" t="s">
        <v>131</v>
      </c>
      <c r="J86" s="239"/>
      <c r="K86" s="240"/>
      <c r="L86" s="240"/>
      <c r="M86" s="235"/>
      <c r="N86" s="244"/>
      <c r="O86" s="245"/>
      <c r="P86" s="242"/>
      <c r="Q86" s="242"/>
    </row>
    <row r="87" spans="3:17">
      <c r="C87" s="238" t="s">
        <v>132</v>
      </c>
      <c r="D87" s="238"/>
      <c r="E87" s="238" t="s">
        <v>136</v>
      </c>
      <c r="J87" s="239"/>
      <c r="K87" s="240"/>
      <c r="L87" s="240"/>
      <c r="M87" s="235"/>
      <c r="N87" s="244"/>
      <c r="O87" s="245"/>
      <c r="P87" s="242"/>
      <c r="Q87" s="242"/>
    </row>
    <row r="88" spans="3:17">
      <c r="C88" s="238" t="s">
        <v>133</v>
      </c>
      <c r="D88" s="238"/>
      <c r="E88" s="238" t="s">
        <v>391</v>
      </c>
      <c r="J88" s="239"/>
      <c r="K88" s="240"/>
      <c r="L88" s="240"/>
      <c r="M88" s="235"/>
      <c r="N88" s="244"/>
      <c r="O88" s="245"/>
      <c r="P88" s="242"/>
      <c r="Q88" s="242"/>
    </row>
    <row r="89" spans="3:17">
      <c r="C89" s="238" t="s">
        <v>89</v>
      </c>
      <c r="D89" s="238"/>
      <c r="E89" s="238" t="s">
        <v>1281</v>
      </c>
      <c r="J89" s="239"/>
      <c r="K89" s="240"/>
      <c r="L89" s="240"/>
      <c r="M89" s="235"/>
      <c r="N89" s="244"/>
      <c r="O89" s="245"/>
      <c r="P89" s="242"/>
      <c r="Q89" s="242"/>
    </row>
    <row r="90" spans="3:17" ht="16" thickBot="1">
      <c r="J90" s="239"/>
      <c r="K90" s="240"/>
      <c r="L90" s="240"/>
      <c r="M90" s="235"/>
      <c r="N90" s="244"/>
      <c r="O90" s="245"/>
      <c r="P90" s="242"/>
    </row>
    <row r="91" spans="3:17">
      <c r="C91" s="256"/>
      <c r="D91" s="256"/>
      <c r="E91" s="257"/>
      <c r="F91" s="258"/>
      <c r="G91" s="259"/>
      <c r="H91" s="260"/>
      <c r="I91" s="260"/>
      <c r="J91" s="261"/>
      <c r="K91" s="262"/>
      <c r="L91" s="262"/>
      <c r="M91" s="263"/>
      <c r="N91" s="259"/>
      <c r="O91" s="264"/>
      <c r="P91" s="265"/>
    </row>
  </sheetData>
  <autoFilter ref="C12:P76" xr:uid="{00000000-0001-0000-0400-000000000000}"/>
  <sortState xmlns:xlrd2="http://schemas.microsoft.com/office/spreadsheetml/2017/richdata2" ref="A14:AF58">
    <sortCondition ref="C14:C58"/>
  </sortState>
  <phoneticPr fontId="10"/>
  <conditionalFormatting sqref="H14:I62">
    <cfRule type="cellIs" dxfId="177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A4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54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A879"/>
  <sheetViews>
    <sheetView showGridLines="0" showRowColHeaders="0" showZeros="0" showOutlineSymbols="0" zoomScale="119" zoomScaleNormal="119" zoomScaleSheetLayoutView="65" zoomScalePageLayoutView="90" workbookViewId="0"/>
  </sheetViews>
  <sheetFormatPr baseColWidth="10" defaultColWidth="8.796875" defaultRowHeight="16" customHeight="1"/>
  <cols>
    <col min="1" max="1" width="8.59765625" style="238" customWidth="1"/>
    <col min="2" max="2" width="20.59765625" style="268" customWidth="1"/>
    <col min="3" max="3" width="13" style="306" customWidth="1"/>
    <col min="4" max="4" width="9.3984375" style="268" customWidth="1"/>
    <col min="5" max="5" width="39" style="307" bestFit="1" customWidth="1"/>
    <col min="6" max="6" width="15.3984375" style="268" bestFit="1" customWidth="1"/>
    <col min="7" max="7" width="13" style="308" customWidth="1"/>
    <col min="8" max="8" width="50.59765625" style="238" customWidth="1"/>
    <col min="9" max="9" width="44.19921875" style="287" bestFit="1" customWidth="1"/>
    <col min="10" max="10" width="16" style="268" customWidth="1"/>
    <col min="11" max="12" width="10.796875" style="289" customWidth="1"/>
    <col min="13" max="13" width="21.796875" style="290" bestFit="1" customWidth="1"/>
    <col min="14" max="14" width="16.59765625" style="268" bestFit="1" customWidth="1"/>
    <col min="15" max="15" width="11" style="290" customWidth="1"/>
    <col min="16" max="16" width="13.59765625" style="290" customWidth="1"/>
    <col min="17" max="17" width="12" style="291" customWidth="1"/>
    <col min="18" max="18" width="18.19921875" style="291" bestFit="1" customWidth="1"/>
    <col min="19" max="20" width="18.59765625" style="268" bestFit="1" customWidth="1"/>
    <col min="21" max="21" width="13.59765625" style="238" bestFit="1" customWidth="1"/>
    <col min="22" max="22" width="53" style="309" bestFit="1" customWidth="1"/>
    <col min="23" max="23" width="17" style="268" customWidth="1"/>
    <col min="24" max="24" width="20.3984375" style="268" customWidth="1"/>
    <col min="25" max="25" width="15.59765625" style="238" customWidth="1"/>
    <col min="26" max="26" width="14.59765625" style="734" hidden="1" customWidth="1"/>
    <col min="27" max="27" width="12" style="268" hidden="1" customWidth="1"/>
    <col min="28" max="28" width="17.3984375" style="238" customWidth="1"/>
    <col min="29" max="29" width="20" style="238" customWidth="1"/>
    <col min="30" max="16384" width="8.796875" style="238"/>
  </cols>
  <sheetData>
    <row r="1" spans="1:27" s="31" customFormat="1" ht="9" customHeight="1" thickBot="1">
      <c r="A1" s="738"/>
      <c r="D1" s="534"/>
      <c r="J1" s="528"/>
      <c r="T1" s="100"/>
      <c r="U1" s="100"/>
      <c r="V1" s="100"/>
      <c r="W1" s="100"/>
      <c r="X1" s="100"/>
      <c r="Z1" s="739"/>
      <c r="AA1" s="528"/>
    </row>
    <row r="2" spans="1:27" s="31" customFormat="1" ht="8" customHeight="1">
      <c r="A2" s="738"/>
      <c r="B2" s="103"/>
      <c r="C2" s="103"/>
      <c r="D2" s="535"/>
      <c r="E2" s="103"/>
      <c r="F2" s="103"/>
      <c r="G2" s="103"/>
      <c r="H2" s="103"/>
      <c r="I2" s="103"/>
      <c r="J2" s="529"/>
      <c r="K2" s="103"/>
      <c r="L2" s="103"/>
      <c r="M2" s="103"/>
      <c r="N2" s="103"/>
      <c r="O2" s="103"/>
      <c r="P2" s="103"/>
      <c r="Q2" s="103"/>
      <c r="R2" s="103"/>
      <c r="S2" s="103"/>
      <c r="T2" s="100"/>
      <c r="U2" s="100"/>
      <c r="V2" s="100"/>
      <c r="W2" s="100"/>
      <c r="X2" s="100"/>
      <c r="Z2" s="739"/>
      <c r="AA2" s="528"/>
    </row>
    <row r="3" spans="1:27" s="188" customFormat="1" ht="15">
      <c r="C3" s="189"/>
      <c r="D3" s="189"/>
      <c r="E3" s="189"/>
      <c r="F3" s="190"/>
      <c r="G3" s="191"/>
      <c r="H3" s="192"/>
      <c r="I3" s="531"/>
      <c r="J3" s="193"/>
      <c r="K3" s="194"/>
      <c r="L3" s="195"/>
      <c r="M3" s="191"/>
      <c r="N3" s="741" t="s">
        <v>1157</v>
      </c>
      <c r="Z3" s="193"/>
      <c r="AA3" s="221"/>
    </row>
    <row r="4" spans="1:27" ht="18" customHeight="1">
      <c r="A4" s="268"/>
      <c r="C4" s="269"/>
      <c r="E4" s="281" t="str">
        <f>'1.2-Kengetal'!C4</f>
        <v>Omschrijving blad</v>
      </c>
      <c r="F4" s="282"/>
      <c r="G4" s="740" t="s">
        <v>346</v>
      </c>
      <c r="H4" s="283"/>
      <c r="I4" s="532"/>
      <c r="J4" s="272"/>
      <c r="K4" s="275"/>
      <c r="L4" s="275"/>
      <c r="M4" s="276"/>
      <c r="N4" s="284" t="s">
        <v>1158</v>
      </c>
      <c r="O4" s="275"/>
      <c r="P4" s="275"/>
      <c r="Q4" s="277"/>
      <c r="R4" s="278"/>
      <c r="S4" s="280"/>
      <c r="T4" s="280"/>
      <c r="U4" s="284"/>
      <c r="V4" s="238"/>
      <c r="W4" s="272"/>
    </row>
    <row r="5" spans="1:27" ht="18" customHeight="1">
      <c r="A5" s="268"/>
      <c r="C5" s="269"/>
      <c r="E5" s="198" t="s">
        <v>86</v>
      </c>
      <c r="G5" s="333" t="str">
        <f>Voorblad!$E$16</f>
        <v>Stichting Opspoor</v>
      </c>
      <c r="H5" s="283"/>
      <c r="I5" s="533"/>
      <c r="J5" s="272"/>
      <c r="K5" s="275"/>
      <c r="L5" s="275"/>
      <c r="M5" s="276"/>
      <c r="N5" s="284" t="s">
        <v>1159</v>
      </c>
      <c r="O5" s="276"/>
      <c r="P5" s="276"/>
      <c r="Q5" s="277"/>
      <c r="R5" s="278"/>
      <c r="S5" s="280"/>
      <c r="T5" s="280"/>
      <c r="U5" s="284"/>
      <c r="V5" s="238"/>
      <c r="W5" s="272"/>
    </row>
    <row r="6" spans="1:27" ht="18" customHeight="1">
      <c r="A6" s="268"/>
      <c r="C6" s="269"/>
      <c r="E6" s="198" t="s">
        <v>33</v>
      </c>
      <c r="G6" s="333" t="str">
        <f>'1.0-Contractblad'!$E$7</f>
        <v>Purmerend e.o.</v>
      </c>
      <c r="H6" s="283"/>
      <c r="J6" s="742" t="s">
        <v>162</v>
      </c>
      <c r="K6" s="288"/>
      <c r="M6" s="271"/>
      <c r="N6" s="284" t="s">
        <v>1160</v>
      </c>
      <c r="R6" s="278"/>
      <c r="S6" s="280"/>
      <c r="T6" s="280"/>
      <c r="U6" s="284"/>
      <c r="V6" s="238"/>
      <c r="W6" s="272"/>
    </row>
    <row r="7" spans="1:27" ht="18" customHeight="1" thickBot="1">
      <c r="A7" s="268"/>
      <c r="C7" s="269"/>
      <c r="E7" s="198" t="s">
        <v>115</v>
      </c>
      <c r="G7" s="208" t="str">
        <f>Voorblad!$E$24</f>
        <v>1501-102-2026</v>
      </c>
      <c r="H7" s="283"/>
      <c r="J7" s="743"/>
      <c r="K7" s="744" t="s">
        <v>347</v>
      </c>
      <c r="L7" s="275"/>
      <c r="M7" s="276"/>
      <c r="N7" s="284" t="s">
        <v>1161</v>
      </c>
      <c r="R7" s="278"/>
      <c r="S7" s="280"/>
      <c r="T7" s="280"/>
      <c r="U7" s="284"/>
      <c r="V7" s="238"/>
      <c r="W7" s="272"/>
    </row>
    <row r="8" spans="1:27" ht="18" customHeight="1">
      <c r="A8" s="268"/>
      <c r="C8" s="269"/>
      <c r="E8" s="198" t="s">
        <v>146</v>
      </c>
      <c r="G8" s="213" t="str">
        <f ca="1">Voorblad!$E$26</f>
        <v>Calculatiemodule Opspoor Perceel 1 V1.0 | 01-jan-27</v>
      </c>
      <c r="H8" s="283"/>
      <c r="J8" s="287"/>
      <c r="K8" s="287"/>
      <c r="L8" s="287"/>
      <c r="M8" s="276"/>
      <c r="N8" s="284" t="s">
        <v>1162</v>
      </c>
      <c r="R8" s="278"/>
      <c r="S8" s="280"/>
      <c r="T8" s="280"/>
      <c r="U8" s="284"/>
      <c r="V8" s="238"/>
      <c r="W8" s="272"/>
    </row>
    <row r="9" spans="1:27" ht="18" customHeight="1">
      <c r="A9" s="268"/>
      <c r="C9" s="269"/>
      <c r="E9" s="198" t="s">
        <v>84</v>
      </c>
      <c r="G9" s="745" t="str">
        <f>Voorblad!$E$19</f>
        <v>Naam organisatie</v>
      </c>
      <c r="H9" s="292"/>
      <c r="J9" s="691"/>
      <c r="K9" s="746" t="s">
        <v>488</v>
      </c>
      <c r="L9" s="287"/>
      <c r="M9" s="276"/>
      <c r="N9" s="284" t="s">
        <v>1163</v>
      </c>
      <c r="Q9" s="293"/>
      <c r="R9" s="293"/>
      <c r="S9" s="280"/>
      <c r="T9" s="280"/>
      <c r="U9" s="284"/>
      <c r="V9" s="238"/>
      <c r="W9" s="272"/>
    </row>
    <row r="10" spans="1:27" ht="18" customHeight="1">
      <c r="A10" s="268"/>
      <c r="C10" s="269"/>
      <c r="E10" s="198" t="s">
        <v>6</v>
      </c>
      <c r="G10" s="826">
        <f>Voorblad!$E$22</f>
        <v>46388</v>
      </c>
      <c r="H10" s="826"/>
      <c r="I10" s="294"/>
      <c r="K10" s="275"/>
      <c r="L10" s="275"/>
      <c r="M10" s="276"/>
      <c r="N10" s="284" t="s">
        <v>1164</v>
      </c>
      <c r="R10" s="278"/>
      <c r="S10" s="280"/>
      <c r="T10" s="280"/>
      <c r="U10" s="284"/>
      <c r="V10" s="238"/>
      <c r="W10" s="272"/>
    </row>
    <row r="11" spans="1:27" ht="15">
      <c r="A11" s="268"/>
      <c r="C11" s="269"/>
      <c r="E11" s="270"/>
      <c r="F11" s="271"/>
      <c r="G11" s="272"/>
      <c r="H11" s="273"/>
      <c r="I11" s="274"/>
      <c r="J11" s="272"/>
      <c r="K11" s="275"/>
      <c r="L11" s="275"/>
      <c r="M11" s="276"/>
      <c r="N11" s="272"/>
      <c r="R11" s="278"/>
      <c r="S11" s="280"/>
      <c r="T11" s="280"/>
      <c r="U11" s="284"/>
      <c r="V11" s="238"/>
      <c r="W11" s="272"/>
    </row>
    <row r="12" spans="1:27" s="617" customFormat="1" ht="53" customHeight="1">
      <c r="A12" s="622"/>
      <c r="B12" s="747" t="s">
        <v>332</v>
      </c>
      <c r="C12" s="748" t="s">
        <v>333</v>
      </c>
      <c r="D12" s="573" t="s">
        <v>246</v>
      </c>
      <c r="E12" s="572" t="s">
        <v>275</v>
      </c>
      <c r="F12" s="573" t="s">
        <v>25</v>
      </c>
      <c r="G12" s="749" t="s">
        <v>301</v>
      </c>
      <c r="H12" s="572" t="s">
        <v>119</v>
      </c>
      <c r="I12" s="750" t="s">
        <v>53</v>
      </c>
      <c r="J12" s="747" t="s">
        <v>97</v>
      </c>
      <c r="K12" s="728" t="s">
        <v>79</v>
      </c>
      <c r="L12" s="728" t="s">
        <v>50</v>
      </c>
      <c r="M12" s="751" t="s">
        <v>238</v>
      </c>
      <c r="N12" s="752" t="s">
        <v>24</v>
      </c>
      <c r="O12" s="751" t="s">
        <v>245</v>
      </c>
      <c r="P12" s="751" t="s">
        <v>215</v>
      </c>
      <c r="Q12" s="753" t="s">
        <v>235</v>
      </c>
      <c r="R12" s="753" t="s">
        <v>234</v>
      </c>
      <c r="S12" s="754" t="s">
        <v>236</v>
      </c>
      <c r="T12" s="752" t="s">
        <v>233</v>
      </c>
      <c r="U12" s="573" t="s">
        <v>68</v>
      </c>
      <c r="V12" s="755" t="s">
        <v>51</v>
      </c>
      <c r="W12" s="747" t="s">
        <v>237</v>
      </c>
      <c r="X12" s="747" t="s">
        <v>334</v>
      </c>
      <c r="Z12" s="756"/>
      <c r="AA12" s="622"/>
    </row>
    <row r="13" spans="1:27" s="617" customFormat="1" ht="9" customHeight="1">
      <c r="A13" s="622"/>
      <c r="B13" s="757" t="s">
        <v>343</v>
      </c>
      <c r="C13" s="758"/>
      <c r="D13" s="759"/>
      <c r="E13" s="760"/>
      <c r="F13" s="761"/>
      <c r="G13" s="762"/>
      <c r="H13" s="763"/>
      <c r="I13" s="764"/>
      <c r="J13" s="765"/>
      <c r="K13" s="766"/>
      <c r="L13" s="766"/>
      <c r="M13" s="767"/>
      <c r="N13" s="768"/>
      <c r="O13" s="767"/>
      <c r="P13" s="767"/>
      <c r="Q13" s="769"/>
      <c r="R13" s="769"/>
      <c r="S13" s="770"/>
      <c r="T13" s="768"/>
      <c r="U13" s="761"/>
      <c r="V13" s="771"/>
      <c r="W13" s="765"/>
      <c r="X13" s="765"/>
      <c r="Z13" s="756"/>
      <c r="AA13" s="622"/>
    </row>
    <row r="14" spans="1:27" s="492" customFormat="1" ht="15">
      <c r="B14" s="331"/>
      <c r="C14" s="332"/>
      <c r="D14" s="296">
        <f>VLOOKUP(E14,'1.1a-Jaarprijzen'!$B$13:$G$30,6,FALSE)</f>
        <v>1</v>
      </c>
      <c r="E14" s="772" t="s">
        <v>500</v>
      </c>
      <c r="F14" s="296" t="s">
        <v>675</v>
      </c>
      <c r="G14" s="296" t="s">
        <v>501</v>
      </c>
      <c r="H14" s="714" t="s">
        <v>411</v>
      </c>
      <c r="I14" s="298" t="str">
        <f t="shared" ref="I14:I785" si="0">IF($M14="",0,VLOOKUP($M14,Kengetal,4,FALSE))</f>
        <v>leslokaal/leerplein groep 4 t/m 8</v>
      </c>
      <c r="J14" s="296" t="s">
        <v>998</v>
      </c>
      <c r="K14" s="299">
        <v>54.73</v>
      </c>
      <c r="L14" s="299"/>
      <c r="M14" s="300">
        <v>18200</v>
      </c>
      <c r="N14" s="301">
        <f t="shared" ref="N14" si="1">VLOOKUP(M14,Kengetal,3,FALSE)</f>
        <v>200</v>
      </c>
      <c r="O14" s="486">
        <v>1</v>
      </c>
      <c r="P14" s="486">
        <v>1</v>
      </c>
      <c r="Q14" s="293">
        <f t="shared" ref="Q14" si="2">S14*K14*O14</f>
        <v>0</v>
      </c>
      <c r="R14" s="293">
        <f t="shared" ref="R14" si="3">T14*K14*P14</f>
        <v>0</v>
      </c>
      <c r="S14" s="302">
        <f t="shared" ref="S14:S70" si="4">IF($M14=0,0,VLOOKUP($M14,Kengetal,6,FALSE))</f>
        <v>0</v>
      </c>
      <c r="T14" s="302">
        <f t="shared" ref="T14:T70" si="5">IF($M14=0,0,VLOOKUP($M14,Kengetal,7,FALSE))</f>
        <v>0</v>
      </c>
      <c r="U14" s="773" t="str">
        <f t="shared" ref="U14:U77" si="6">IF(M14="","",VLOOKUP(M14,Kengetal,14,FALSE))</f>
        <v>L</v>
      </c>
      <c r="V14" s="304"/>
      <c r="W14" s="305">
        <f>(Q14+R14)*'1.0-Contractblad'!$L$37</f>
        <v>0</v>
      </c>
      <c r="X14" s="305">
        <f ca="1">VLOOKUP(E14,'1.1a-Jaarprijzen'!$B$33:$Q$51,16,FALSE)*K14</f>
        <v>0</v>
      </c>
      <c r="Z14" s="775">
        <f t="shared" ref="Z14" si="7">K14*N14</f>
        <v>10946</v>
      </c>
      <c r="AA14" s="494" t="str">
        <f t="shared" ref="AA14" si="8">CONCATENATE(M14,"-",N14)</f>
        <v>18200-200</v>
      </c>
    </row>
    <row r="15" spans="1:27" s="492" customFormat="1" ht="15">
      <c r="B15" s="331"/>
      <c r="C15" s="332"/>
      <c r="D15" s="296">
        <f>VLOOKUP(E15,'1.1a-Jaarprijzen'!$B$13:$G$30,6,FALSE)</f>
        <v>1</v>
      </c>
      <c r="E15" s="772" t="s">
        <v>500</v>
      </c>
      <c r="F15" s="296" t="s">
        <v>675</v>
      </c>
      <c r="G15" s="296" t="s">
        <v>502</v>
      </c>
      <c r="H15" s="714" t="s">
        <v>411</v>
      </c>
      <c r="I15" s="298" t="str">
        <f t="shared" si="0"/>
        <v>leslokaal/leerplein groep 4 t/m 8</v>
      </c>
      <c r="J15" s="296" t="s">
        <v>998</v>
      </c>
      <c r="K15" s="299">
        <v>52.39</v>
      </c>
      <c r="L15" s="299"/>
      <c r="M15" s="300">
        <v>18200</v>
      </c>
      <c r="N15" s="301">
        <f t="shared" ref="N15:N78" si="9">VLOOKUP(M15,Kengetal,3,FALSE)</f>
        <v>200</v>
      </c>
      <c r="O15" s="486">
        <v>1</v>
      </c>
      <c r="P15" s="486">
        <v>1</v>
      </c>
      <c r="Q15" s="293">
        <f t="shared" ref="Q15:Q78" si="10">S15*K15*O15</f>
        <v>0</v>
      </c>
      <c r="R15" s="293">
        <f t="shared" ref="R15:R78" si="11">T15*K15*P15</f>
        <v>0</v>
      </c>
      <c r="S15" s="302">
        <f t="shared" si="4"/>
        <v>0</v>
      </c>
      <c r="T15" s="302">
        <f t="shared" si="5"/>
        <v>0</v>
      </c>
      <c r="U15" s="773" t="str">
        <f t="shared" si="6"/>
        <v>L</v>
      </c>
      <c r="V15" s="304"/>
      <c r="W15" s="305">
        <f>(Q15+R15)*'1.0-Contractblad'!$L$37</f>
        <v>0</v>
      </c>
      <c r="X15" s="305">
        <f ca="1">VLOOKUP(E15,'1.1a-Jaarprijzen'!$B$33:$Q$51,16,FALSE)*K15</f>
        <v>0</v>
      </c>
      <c r="Z15" s="775">
        <f t="shared" ref="Z15:Z78" si="12">K15*N15</f>
        <v>10478</v>
      </c>
      <c r="AA15" s="494" t="str">
        <f t="shared" ref="AA15:AA78" si="13">CONCATENATE(M15,"-",N15)</f>
        <v>18200-200</v>
      </c>
    </row>
    <row r="16" spans="1:27" s="492" customFormat="1" ht="15">
      <c r="B16" s="331"/>
      <c r="C16" s="332"/>
      <c r="D16" s="296">
        <f>VLOOKUP(E16,'1.1a-Jaarprijzen'!$B$13:$G$30,6,FALSE)</f>
        <v>1</v>
      </c>
      <c r="E16" s="794" t="s">
        <v>500</v>
      </c>
      <c r="F16" s="296" t="s">
        <v>675</v>
      </c>
      <c r="G16" s="296" t="s">
        <v>503</v>
      </c>
      <c r="H16" s="714" t="s">
        <v>411</v>
      </c>
      <c r="I16" s="298" t="str">
        <f t="shared" si="0"/>
        <v>leslokaal/leerplein groep 4 t/m 8</v>
      </c>
      <c r="J16" s="296" t="s">
        <v>998</v>
      </c>
      <c r="K16" s="299">
        <v>52.39</v>
      </c>
      <c r="L16" s="299"/>
      <c r="M16" s="300">
        <v>18200</v>
      </c>
      <c r="N16" s="301">
        <f t="shared" si="9"/>
        <v>200</v>
      </c>
      <c r="O16" s="486">
        <v>1</v>
      </c>
      <c r="P16" s="486">
        <v>1</v>
      </c>
      <c r="Q16" s="293">
        <f t="shared" si="10"/>
        <v>0</v>
      </c>
      <c r="R16" s="293">
        <f t="shared" si="11"/>
        <v>0</v>
      </c>
      <c r="S16" s="302">
        <f t="shared" si="4"/>
        <v>0</v>
      </c>
      <c r="T16" s="302">
        <f t="shared" si="5"/>
        <v>0</v>
      </c>
      <c r="U16" s="773" t="str">
        <f t="shared" si="6"/>
        <v>L</v>
      </c>
      <c r="V16" s="304" t="s">
        <v>1263</v>
      </c>
      <c r="W16" s="305">
        <f>(Q16+R16)*'1.0-Contractblad'!$L$37</f>
        <v>0</v>
      </c>
      <c r="X16" s="305">
        <f ca="1">VLOOKUP(E16,'1.1a-Jaarprijzen'!$B$33:$Q$51,16,FALSE)*K16</f>
        <v>0</v>
      </c>
      <c r="Z16" s="775">
        <f t="shared" si="12"/>
        <v>10478</v>
      </c>
      <c r="AA16" s="494" t="str">
        <f t="shared" si="13"/>
        <v>18200-200</v>
      </c>
    </row>
    <row r="17" spans="2:27" s="492" customFormat="1" ht="15">
      <c r="B17" s="331"/>
      <c r="C17" s="332"/>
      <c r="D17" s="296">
        <f>VLOOKUP(E17,'1.1a-Jaarprijzen'!$B$13:$G$30,6,FALSE)</f>
        <v>1</v>
      </c>
      <c r="E17" s="772" t="s">
        <v>500</v>
      </c>
      <c r="F17" s="296" t="s">
        <v>675</v>
      </c>
      <c r="G17" s="296" t="s">
        <v>504</v>
      </c>
      <c r="H17" s="714" t="s">
        <v>411</v>
      </c>
      <c r="I17" s="298" t="str">
        <f t="shared" si="0"/>
        <v>leslokaal/leerplein groep 4 t/m 8</v>
      </c>
      <c r="J17" s="296" t="s">
        <v>998</v>
      </c>
      <c r="K17" s="299">
        <v>52.39</v>
      </c>
      <c r="L17" s="299"/>
      <c r="M17" s="300">
        <v>18200</v>
      </c>
      <c r="N17" s="301">
        <f t="shared" si="9"/>
        <v>200</v>
      </c>
      <c r="O17" s="486">
        <v>1</v>
      </c>
      <c r="P17" s="486">
        <v>1</v>
      </c>
      <c r="Q17" s="293">
        <f t="shared" si="10"/>
        <v>0</v>
      </c>
      <c r="R17" s="293">
        <f t="shared" si="11"/>
        <v>0</v>
      </c>
      <c r="S17" s="302">
        <f t="shared" si="4"/>
        <v>0</v>
      </c>
      <c r="T17" s="302">
        <f t="shared" si="5"/>
        <v>0</v>
      </c>
      <c r="U17" s="773" t="str">
        <f t="shared" si="6"/>
        <v>L</v>
      </c>
      <c r="V17" s="304"/>
      <c r="W17" s="305">
        <f>(Q17+R17)*'1.0-Contractblad'!$L$37</f>
        <v>0</v>
      </c>
      <c r="X17" s="305">
        <f ca="1">VLOOKUP(E17,'1.1a-Jaarprijzen'!$B$33:$Q$51,16,FALSE)*K17</f>
        <v>0</v>
      </c>
      <c r="Z17" s="775">
        <f t="shared" si="12"/>
        <v>10478</v>
      </c>
      <c r="AA17" s="494" t="str">
        <f t="shared" si="13"/>
        <v>18200-200</v>
      </c>
    </row>
    <row r="18" spans="2:27" s="492" customFormat="1" ht="15">
      <c r="B18" s="331"/>
      <c r="C18" s="332"/>
      <c r="D18" s="296">
        <f>VLOOKUP(E18,'1.1a-Jaarprijzen'!$B$13:$G$30,6,FALSE)</f>
        <v>1</v>
      </c>
      <c r="E18" s="772" t="s">
        <v>500</v>
      </c>
      <c r="F18" s="296" t="s">
        <v>675</v>
      </c>
      <c r="G18" s="296" t="s">
        <v>505</v>
      </c>
      <c r="H18" s="714" t="s">
        <v>411</v>
      </c>
      <c r="I18" s="298" t="str">
        <f t="shared" si="0"/>
        <v>leslokaal/leerplein groep 4 t/m 8</v>
      </c>
      <c r="J18" s="296" t="s">
        <v>998</v>
      </c>
      <c r="K18" s="299">
        <v>52.39</v>
      </c>
      <c r="L18" s="299"/>
      <c r="M18" s="300">
        <v>18200</v>
      </c>
      <c r="N18" s="301">
        <f t="shared" si="9"/>
        <v>200</v>
      </c>
      <c r="O18" s="486">
        <v>1</v>
      </c>
      <c r="P18" s="486">
        <v>1</v>
      </c>
      <c r="Q18" s="293">
        <f t="shared" si="10"/>
        <v>0</v>
      </c>
      <c r="R18" s="293">
        <f t="shared" si="11"/>
        <v>0</v>
      </c>
      <c r="S18" s="302">
        <f t="shared" si="4"/>
        <v>0</v>
      </c>
      <c r="T18" s="302">
        <f t="shared" si="5"/>
        <v>0</v>
      </c>
      <c r="U18" s="773" t="str">
        <f t="shared" si="6"/>
        <v>L</v>
      </c>
      <c r="V18" s="304"/>
      <c r="W18" s="305">
        <f>(Q18+R18)*'1.0-Contractblad'!$L$37</f>
        <v>0</v>
      </c>
      <c r="X18" s="305">
        <f ca="1">VLOOKUP(E18,'1.1a-Jaarprijzen'!$B$33:$Q$51,16,FALSE)*K18</f>
        <v>0</v>
      </c>
      <c r="Z18" s="775">
        <f t="shared" si="12"/>
        <v>10478</v>
      </c>
      <c r="AA18" s="494" t="str">
        <f t="shared" si="13"/>
        <v>18200-200</v>
      </c>
    </row>
    <row r="19" spans="2:27" s="492" customFormat="1" ht="15">
      <c r="B19" s="331"/>
      <c r="C19" s="332"/>
      <c r="D19" s="296">
        <f>VLOOKUP(E19,'1.1a-Jaarprijzen'!$B$13:$G$30,6,FALSE)</f>
        <v>1</v>
      </c>
      <c r="E19" s="772" t="s">
        <v>500</v>
      </c>
      <c r="F19" s="296" t="s">
        <v>675</v>
      </c>
      <c r="G19" s="296" t="s">
        <v>506</v>
      </c>
      <c r="H19" s="714" t="s">
        <v>411</v>
      </c>
      <c r="I19" s="298" t="str">
        <f t="shared" ref="I19:I211" si="14">IF($M19="",0,VLOOKUP($M19,Kengetal,4,FALSE))</f>
        <v>leslokaal/leerplein groep 4 t/m 8</v>
      </c>
      <c r="J19" s="296" t="s">
        <v>998</v>
      </c>
      <c r="K19" s="299">
        <v>54.69</v>
      </c>
      <c r="L19" s="299"/>
      <c r="M19" s="300">
        <v>18200</v>
      </c>
      <c r="N19" s="301">
        <f t="shared" si="9"/>
        <v>200</v>
      </c>
      <c r="O19" s="486">
        <v>1</v>
      </c>
      <c r="P19" s="486">
        <v>1</v>
      </c>
      <c r="Q19" s="293">
        <f t="shared" si="10"/>
        <v>0</v>
      </c>
      <c r="R19" s="293">
        <f t="shared" si="11"/>
        <v>0</v>
      </c>
      <c r="S19" s="302">
        <f t="shared" si="4"/>
        <v>0</v>
      </c>
      <c r="T19" s="302">
        <f t="shared" si="5"/>
        <v>0</v>
      </c>
      <c r="U19" s="773" t="str">
        <f t="shared" si="6"/>
        <v>L</v>
      </c>
      <c r="V19" s="304"/>
      <c r="W19" s="305">
        <f>(Q19+R19)*'1.0-Contractblad'!$L$37</f>
        <v>0</v>
      </c>
      <c r="X19" s="305">
        <f ca="1">VLOOKUP(E19,'1.1a-Jaarprijzen'!$B$33:$Q$51,16,FALSE)*K19</f>
        <v>0</v>
      </c>
      <c r="Z19" s="775">
        <f t="shared" si="12"/>
        <v>10938</v>
      </c>
      <c r="AA19" s="494" t="str">
        <f t="shared" si="13"/>
        <v>18200-200</v>
      </c>
    </row>
    <row r="20" spans="2:27" s="492" customFormat="1" ht="15">
      <c r="B20" s="331"/>
      <c r="C20" s="332"/>
      <c r="D20" s="296">
        <f>VLOOKUP(E20,'1.1a-Jaarprijzen'!$B$13:$G$30,6,FALSE)</f>
        <v>1</v>
      </c>
      <c r="E20" s="794" t="s">
        <v>500</v>
      </c>
      <c r="F20" s="296" t="s">
        <v>675</v>
      </c>
      <c r="G20" s="296" t="s">
        <v>507</v>
      </c>
      <c r="H20" s="714" t="s">
        <v>411</v>
      </c>
      <c r="I20" s="298" t="str">
        <f t="shared" si="14"/>
        <v>leslokaal/leerplein groep 4 t/m 8</v>
      </c>
      <c r="J20" s="296" t="s">
        <v>998</v>
      </c>
      <c r="K20" s="299">
        <v>53.69</v>
      </c>
      <c r="L20" s="299"/>
      <c r="M20" s="300">
        <v>18200</v>
      </c>
      <c r="N20" s="301">
        <f t="shared" si="9"/>
        <v>200</v>
      </c>
      <c r="O20" s="486">
        <v>1</v>
      </c>
      <c r="P20" s="486">
        <v>1</v>
      </c>
      <c r="Q20" s="293">
        <f t="shared" si="10"/>
        <v>0</v>
      </c>
      <c r="R20" s="293">
        <f t="shared" si="11"/>
        <v>0</v>
      </c>
      <c r="S20" s="302">
        <f t="shared" si="4"/>
        <v>0</v>
      </c>
      <c r="T20" s="302">
        <f t="shared" si="5"/>
        <v>0</v>
      </c>
      <c r="U20" s="773" t="str">
        <f t="shared" si="6"/>
        <v>L</v>
      </c>
      <c r="V20" s="304" t="s">
        <v>1263</v>
      </c>
      <c r="W20" s="305">
        <f>(Q20+R20)*'1.0-Contractblad'!$L$37</f>
        <v>0</v>
      </c>
      <c r="X20" s="305">
        <f ca="1">VLOOKUP(E20,'1.1a-Jaarprijzen'!$B$33:$Q$51,16,FALSE)*K20</f>
        <v>0</v>
      </c>
      <c r="Z20" s="775">
        <f t="shared" si="12"/>
        <v>10738</v>
      </c>
      <c r="AA20" s="494" t="str">
        <f t="shared" si="13"/>
        <v>18200-200</v>
      </c>
    </row>
    <row r="21" spans="2:27" s="492" customFormat="1" ht="15">
      <c r="B21" s="331"/>
      <c r="C21" s="332"/>
      <c r="D21" s="296">
        <f>VLOOKUP(E21,'1.1a-Jaarprijzen'!$B$13:$G$30,6,FALSE)</f>
        <v>1</v>
      </c>
      <c r="E21" s="772" t="s">
        <v>500</v>
      </c>
      <c r="F21" s="296" t="s">
        <v>675</v>
      </c>
      <c r="G21" s="296" t="s">
        <v>508</v>
      </c>
      <c r="H21" s="714" t="s">
        <v>411</v>
      </c>
      <c r="I21" s="298" t="str">
        <f t="shared" si="14"/>
        <v>leslokaal/leerplein groep 4 t/m 8</v>
      </c>
      <c r="J21" s="296" t="s">
        <v>998</v>
      </c>
      <c r="K21" s="299">
        <v>52.4</v>
      </c>
      <c r="L21" s="299"/>
      <c r="M21" s="300">
        <v>18200</v>
      </c>
      <c r="N21" s="301">
        <f t="shared" si="9"/>
        <v>200</v>
      </c>
      <c r="O21" s="486">
        <v>1</v>
      </c>
      <c r="P21" s="486">
        <v>1</v>
      </c>
      <c r="Q21" s="293">
        <f t="shared" si="10"/>
        <v>0</v>
      </c>
      <c r="R21" s="293">
        <f t="shared" si="11"/>
        <v>0</v>
      </c>
      <c r="S21" s="302">
        <f t="shared" si="4"/>
        <v>0</v>
      </c>
      <c r="T21" s="302">
        <f t="shared" si="5"/>
        <v>0</v>
      </c>
      <c r="U21" s="773" t="str">
        <f t="shared" si="6"/>
        <v>L</v>
      </c>
      <c r="V21" s="304"/>
      <c r="W21" s="305">
        <f>(Q21+R21)*'1.0-Contractblad'!$L$37</f>
        <v>0</v>
      </c>
      <c r="X21" s="305">
        <f ca="1">VLOOKUP(E21,'1.1a-Jaarprijzen'!$B$33:$Q$51,16,FALSE)*K21</f>
        <v>0</v>
      </c>
      <c r="Z21" s="775">
        <f t="shared" si="12"/>
        <v>10480</v>
      </c>
      <c r="AA21" s="494" t="str">
        <f t="shared" si="13"/>
        <v>18200-200</v>
      </c>
    </row>
    <row r="22" spans="2:27" s="492" customFormat="1" ht="15">
      <c r="B22" s="331"/>
      <c r="C22" s="332"/>
      <c r="D22" s="296">
        <f>VLOOKUP(E22,'1.1a-Jaarprijzen'!$B$13:$G$30,6,FALSE)</f>
        <v>1</v>
      </c>
      <c r="E22" s="772" t="s">
        <v>500</v>
      </c>
      <c r="F22" s="296" t="s">
        <v>675</v>
      </c>
      <c r="G22" s="296" t="s">
        <v>509</v>
      </c>
      <c r="H22" s="714" t="s">
        <v>411</v>
      </c>
      <c r="I22" s="298" t="str">
        <f t="shared" si="14"/>
        <v>leslokaal/leerplein groep 4 t/m 8</v>
      </c>
      <c r="J22" s="296" t="s">
        <v>998</v>
      </c>
      <c r="K22" s="299">
        <v>53.16</v>
      </c>
      <c r="L22" s="299"/>
      <c r="M22" s="300">
        <v>18200</v>
      </c>
      <c r="N22" s="301">
        <f t="shared" si="9"/>
        <v>200</v>
      </c>
      <c r="O22" s="486">
        <v>1</v>
      </c>
      <c r="P22" s="486">
        <v>1</v>
      </c>
      <c r="Q22" s="293">
        <f t="shared" si="10"/>
        <v>0</v>
      </c>
      <c r="R22" s="293">
        <f t="shared" si="11"/>
        <v>0</v>
      </c>
      <c r="S22" s="302">
        <f t="shared" si="4"/>
        <v>0</v>
      </c>
      <c r="T22" s="302">
        <f t="shared" si="5"/>
        <v>0</v>
      </c>
      <c r="U22" s="773" t="str">
        <f t="shared" si="6"/>
        <v>L</v>
      </c>
      <c r="V22" s="304"/>
      <c r="W22" s="305">
        <f>(Q22+R22)*'1.0-Contractblad'!$L$37</f>
        <v>0</v>
      </c>
      <c r="X22" s="305">
        <f ca="1">VLOOKUP(E22,'1.1a-Jaarprijzen'!$B$33:$Q$51,16,FALSE)*K22</f>
        <v>0</v>
      </c>
      <c r="Z22" s="775">
        <f t="shared" si="12"/>
        <v>10632</v>
      </c>
      <c r="AA22" s="494" t="str">
        <f t="shared" si="13"/>
        <v>18200-200</v>
      </c>
    </row>
    <row r="23" spans="2:27" s="492" customFormat="1" ht="15">
      <c r="B23" s="331"/>
      <c r="C23" s="332"/>
      <c r="D23" s="296">
        <f>VLOOKUP(E23,'1.1a-Jaarprijzen'!$B$13:$G$30,6,FALSE)</f>
        <v>1</v>
      </c>
      <c r="E23" s="794" t="s">
        <v>500</v>
      </c>
      <c r="F23" s="296" t="s">
        <v>675</v>
      </c>
      <c r="G23" s="296" t="s">
        <v>510</v>
      </c>
      <c r="H23" s="714" t="s">
        <v>411</v>
      </c>
      <c r="I23" s="298" t="str">
        <f t="shared" si="14"/>
        <v>leslokaal/leerplein groep 4 t/m 8</v>
      </c>
      <c r="J23" s="296" t="s">
        <v>998</v>
      </c>
      <c r="K23" s="299">
        <v>53.2</v>
      </c>
      <c r="L23" s="299"/>
      <c r="M23" s="300">
        <v>18200</v>
      </c>
      <c r="N23" s="301">
        <f t="shared" si="9"/>
        <v>200</v>
      </c>
      <c r="O23" s="486">
        <v>1</v>
      </c>
      <c r="P23" s="486">
        <v>1</v>
      </c>
      <c r="Q23" s="293">
        <f t="shared" si="10"/>
        <v>0</v>
      </c>
      <c r="R23" s="293">
        <f t="shared" si="11"/>
        <v>0</v>
      </c>
      <c r="S23" s="302">
        <f t="shared" si="4"/>
        <v>0</v>
      </c>
      <c r="T23" s="302">
        <f t="shared" si="5"/>
        <v>0</v>
      </c>
      <c r="U23" s="773" t="str">
        <f t="shared" si="6"/>
        <v>L</v>
      </c>
      <c r="V23" s="304" t="s">
        <v>1263</v>
      </c>
      <c r="W23" s="305">
        <f>(Q23+R23)*'1.0-Contractblad'!$L$37</f>
        <v>0</v>
      </c>
      <c r="X23" s="305">
        <f ca="1">VLOOKUP(E23,'1.1a-Jaarprijzen'!$B$33:$Q$51,16,FALSE)*K23</f>
        <v>0</v>
      </c>
      <c r="Z23" s="775">
        <f t="shared" si="12"/>
        <v>10640</v>
      </c>
      <c r="AA23" s="494" t="str">
        <f t="shared" si="13"/>
        <v>18200-200</v>
      </c>
    </row>
    <row r="24" spans="2:27" s="492" customFormat="1" ht="15">
      <c r="B24" s="331"/>
      <c r="C24" s="332"/>
      <c r="D24" s="296">
        <f>VLOOKUP(E24,'1.1a-Jaarprijzen'!$B$13:$G$30,6,FALSE)</f>
        <v>1</v>
      </c>
      <c r="E24" s="772" t="s">
        <v>500</v>
      </c>
      <c r="F24" s="296" t="s">
        <v>675</v>
      </c>
      <c r="G24" s="296" t="s">
        <v>511</v>
      </c>
      <c r="H24" s="714" t="s">
        <v>411</v>
      </c>
      <c r="I24" s="298" t="str">
        <f t="shared" si="14"/>
        <v>leslokaal/leerplein groep 4 t/m 8</v>
      </c>
      <c r="J24" s="296" t="s">
        <v>998</v>
      </c>
      <c r="K24" s="299">
        <v>52.4</v>
      </c>
      <c r="L24" s="299"/>
      <c r="M24" s="300">
        <v>18200</v>
      </c>
      <c r="N24" s="301">
        <f t="shared" si="9"/>
        <v>200</v>
      </c>
      <c r="O24" s="486">
        <v>1</v>
      </c>
      <c r="P24" s="486">
        <v>1</v>
      </c>
      <c r="Q24" s="293">
        <f t="shared" si="10"/>
        <v>0</v>
      </c>
      <c r="R24" s="293">
        <f t="shared" si="11"/>
        <v>0</v>
      </c>
      <c r="S24" s="302">
        <f t="shared" si="4"/>
        <v>0</v>
      </c>
      <c r="T24" s="302">
        <f t="shared" si="5"/>
        <v>0</v>
      </c>
      <c r="U24" s="773" t="str">
        <f t="shared" si="6"/>
        <v>L</v>
      </c>
      <c r="V24" s="304"/>
      <c r="W24" s="305">
        <f>(Q24+R24)*'1.0-Contractblad'!$L$37</f>
        <v>0</v>
      </c>
      <c r="X24" s="305">
        <f ca="1">VLOOKUP(E24,'1.1a-Jaarprijzen'!$B$33:$Q$51,16,FALSE)*K24</f>
        <v>0</v>
      </c>
      <c r="Z24" s="775">
        <f t="shared" si="12"/>
        <v>10480</v>
      </c>
      <c r="AA24" s="494" t="str">
        <f t="shared" si="13"/>
        <v>18200-200</v>
      </c>
    </row>
    <row r="25" spans="2:27" s="492" customFormat="1" ht="15">
      <c r="B25" s="331"/>
      <c r="C25" s="332"/>
      <c r="D25" s="296">
        <f>VLOOKUP(E25,'1.1a-Jaarprijzen'!$B$13:$G$30,6,FALSE)</f>
        <v>1</v>
      </c>
      <c r="E25" s="772" t="s">
        <v>500</v>
      </c>
      <c r="F25" s="296" t="s">
        <v>675</v>
      </c>
      <c r="G25" s="296" t="s">
        <v>512</v>
      </c>
      <c r="H25" s="714" t="s">
        <v>411</v>
      </c>
      <c r="I25" s="298" t="str">
        <f t="shared" si="14"/>
        <v>leslokaal/leerplein groep 4 t/m 8</v>
      </c>
      <c r="J25" s="296" t="s">
        <v>998</v>
      </c>
      <c r="K25" s="299">
        <v>54.37</v>
      </c>
      <c r="L25" s="299"/>
      <c r="M25" s="300">
        <v>18200</v>
      </c>
      <c r="N25" s="301">
        <f t="shared" si="9"/>
        <v>200</v>
      </c>
      <c r="O25" s="486">
        <v>1</v>
      </c>
      <c r="P25" s="486">
        <v>1</v>
      </c>
      <c r="Q25" s="293">
        <f t="shared" si="10"/>
        <v>0</v>
      </c>
      <c r="R25" s="293">
        <f t="shared" si="11"/>
        <v>0</v>
      </c>
      <c r="S25" s="302">
        <f t="shared" si="4"/>
        <v>0</v>
      </c>
      <c r="T25" s="302">
        <f t="shared" si="5"/>
        <v>0</v>
      </c>
      <c r="U25" s="773" t="str">
        <f t="shared" si="6"/>
        <v>L</v>
      </c>
      <c r="V25" s="304"/>
      <c r="W25" s="305">
        <f>(Q25+R25)*'1.0-Contractblad'!$L$37</f>
        <v>0</v>
      </c>
      <c r="X25" s="305">
        <f ca="1">VLOOKUP(E25,'1.1a-Jaarprijzen'!$B$33:$Q$51,16,FALSE)*K25</f>
        <v>0</v>
      </c>
      <c r="Z25" s="775">
        <f t="shared" si="12"/>
        <v>10874</v>
      </c>
      <c r="AA25" s="494" t="str">
        <f t="shared" si="13"/>
        <v>18200-200</v>
      </c>
    </row>
    <row r="26" spans="2:27" s="492" customFormat="1" ht="15">
      <c r="B26" s="331"/>
      <c r="C26" s="332"/>
      <c r="D26" s="296">
        <f>VLOOKUP(E26,'1.1a-Jaarprijzen'!$B$13:$G$30,6,FALSE)</f>
        <v>1</v>
      </c>
      <c r="E26" s="772" t="s">
        <v>500</v>
      </c>
      <c r="F26" s="296" t="s">
        <v>675</v>
      </c>
      <c r="G26" s="296" t="s">
        <v>513</v>
      </c>
      <c r="H26" s="714" t="s">
        <v>411</v>
      </c>
      <c r="I26" s="298" t="str">
        <f t="shared" si="14"/>
        <v>leslokaal/leerplein groep 4 t/m 8</v>
      </c>
      <c r="J26" s="296" t="s">
        <v>998</v>
      </c>
      <c r="K26" s="299">
        <v>57.37</v>
      </c>
      <c r="L26" s="299"/>
      <c r="M26" s="300">
        <v>18200</v>
      </c>
      <c r="N26" s="301">
        <f t="shared" si="9"/>
        <v>200</v>
      </c>
      <c r="O26" s="486">
        <v>1</v>
      </c>
      <c r="P26" s="486">
        <v>1</v>
      </c>
      <c r="Q26" s="293">
        <f t="shared" si="10"/>
        <v>0</v>
      </c>
      <c r="R26" s="293">
        <f t="shared" si="11"/>
        <v>0</v>
      </c>
      <c r="S26" s="302">
        <f t="shared" si="4"/>
        <v>0</v>
      </c>
      <c r="T26" s="302">
        <f t="shared" si="5"/>
        <v>0</v>
      </c>
      <c r="U26" s="773" t="str">
        <f t="shared" si="6"/>
        <v>L</v>
      </c>
      <c r="V26" s="304"/>
      <c r="W26" s="305">
        <f>(Q26+R26)*'1.0-Contractblad'!$L$37</f>
        <v>0</v>
      </c>
      <c r="X26" s="305">
        <f ca="1">VLOOKUP(E26,'1.1a-Jaarprijzen'!$B$33:$Q$51,16,FALSE)*K26</f>
        <v>0</v>
      </c>
      <c r="Z26" s="775">
        <f t="shared" si="12"/>
        <v>11474</v>
      </c>
      <c r="AA26" s="494" t="str">
        <f t="shared" si="13"/>
        <v>18200-200</v>
      </c>
    </row>
    <row r="27" spans="2:27" s="492" customFormat="1" ht="15">
      <c r="B27" s="331"/>
      <c r="C27" s="332"/>
      <c r="D27" s="296">
        <f>VLOOKUP(E27,'1.1a-Jaarprijzen'!$B$13:$G$30,6,FALSE)</f>
        <v>1</v>
      </c>
      <c r="E27" s="772" t="s">
        <v>500</v>
      </c>
      <c r="F27" s="296" t="s">
        <v>675</v>
      </c>
      <c r="G27" s="296" t="s">
        <v>514</v>
      </c>
      <c r="H27" s="714" t="s">
        <v>411</v>
      </c>
      <c r="I27" s="298" t="str">
        <f t="shared" si="14"/>
        <v>leslokaal/leerplein groep 4 t/m 8</v>
      </c>
      <c r="J27" s="296" t="s">
        <v>998</v>
      </c>
      <c r="K27" s="299">
        <v>58.38</v>
      </c>
      <c r="L27" s="299"/>
      <c r="M27" s="300">
        <v>18200</v>
      </c>
      <c r="N27" s="301">
        <f t="shared" si="9"/>
        <v>200</v>
      </c>
      <c r="O27" s="486">
        <v>1</v>
      </c>
      <c r="P27" s="486">
        <v>1</v>
      </c>
      <c r="Q27" s="293">
        <f t="shared" si="10"/>
        <v>0</v>
      </c>
      <c r="R27" s="293">
        <f t="shared" si="11"/>
        <v>0</v>
      </c>
      <c r="S27" s="302">
        <f t="shared" si="4"/>
        <v>0</v>
      </c>
      <c r="T27" s="302">
        <f t="shared" si="5"/>
        <v>0</v>
      </c>
      <c r="U27" s="773" t="str">
        <f t="shared" si="6"/>
        <v>L</v>
      </c>
      <c r="V27" s="304"/>
      <c r="W27" s="305">
        <f>(Q27+R27)*'1.0-Contractblad'!$L$37</f>
        <v>0</v>
      </c>
      <c r="X27" s="305">
        <f ca="1">VLOOKUP(E27,'1.1a-Jaarprijzen'!$B$33:$Q$51,16,FALSE)*K27</f>
        <v>0</v>
      </c>
      <c r="Z27" s="775">
        <f t="shared" si="12"/>
        <v>11676</v>
      </c>
      <c r="AA27" s="494" t="str">
        <f t="shared" si="13"/>
        <v>18200-200</v>
      </c>
    </row>
    <row r="28" spans="2:27" s="492" customFormat="1" ht="15">
      <c r="B28" s="331"/>
      <c r="C28" s="332"/>
      <c r="D28" s="296">
        <f>VLOOKUP(E28,'1.1a-Jaarprijzen'!$B$13:$G$30,6,FALSE)</f>
        <v>1</v>
      </c>
      <c r="E28" s="794" t="s">
        <v>500</v>
      </c>
      <c r="F28" s="296" t="s">
        <v>675</v>
      </c>
      <c r="G28" s="296" t="s">
        <v>515</v>
      </c>
      <c r="H28" s="714" t="s">
        <v>411</v>
      </c>
      <c r="I28" s="298" t="str">
        <f t="shared" si="14"/>
        <v>leslokaal/leerplein groep 4 t/m 8</v>
      </c>
      <c r="J28" s="296" t="s">
        <v>998</v>
      </c>
      <c r="K28" s="299">
        <v>57.23</v>
      </c>
      <c r="L28" s="299"/>
      <c r="M28" s="300">
        <v>18200</v>
      </c>
      <c r="N28" s="301">
        <f t="shared" si="9"/>
        <v>200</v>
      </c>
      <c r="O28" s="486">
        <v>1</v>
      </c>
      <c r="P28" s="486">
        <v>1</v>
      </c>
      <c r="Q28" s="293">
        <f t="shared" si="10"/>
        <v>0</v>
      </c>
      <c r="R28" s="293">
        <f t="shared" si="11"/>
        <v>0</v>
      </c>
      <c r="S28" s="302">
        <f t="shared" si="4"/>
        <v>0</v>
      </c>
      <c r="T28" s="302">
        <f t="shared" si="5"/>
        <v>0</v>
      </c>
      <c r="U28" s="773" t="str">
        <f t="shared" si="6"/>
        <v>L</v>
      </c>
      <c r="V28" s="304" t="s">
        <v>1263</v>
      </c>
      <c r="W28" s="305">
        <f>(Q28+R28)*'1.0-Contractblad'!$L$37</f>
        <v>0</v>
      </c>
      <c r="X28" s="305">
        <f ca="1">VLOOKUP(E28,'1.1a-Jaarprijzen'!$B$33:$Q$51,16,FALSE)*K28</f>
        <v>0</v>
      </c>
      <c r="Z28" s="775">
        <f t="shared" si="12"/>
        <v>11446</v>
      </c>
      <c r="AA28" s="494" t="str">
        <f t="shared" si="13"/>
        <v>18200-200</v>
      </c>
    </row>
    <row r="29" spans="2:27" s="492" customFormat="1" ht="15">
      <c r="B29" s="331"/>
      <c r="C29" s="332"/>
      <c r="D29" s="296">
        <f>VLOOKUP(E29,'1.1a-Jaarprijzen'!$B$13:$G$30,6,FALSE)</f>
        <v>1</v>
      </c>
      <c r="E29" s="772" t="s">
        <v>500</v>
      </c>
      <c r="F29" s="296" t="s">
        <v>675</v>
      </c>
      <c r="G29" s="296" t="s">
        <v>516</v>
      </c>
      <c r="H29" s="714" t="s">
        <v>411</v>
      </c>
      <c r="I29" s="298" t="str">
        <f t="shared" si="14"/>
        <v>niet van toepassing</v>
      </c>
      <c r="J29" s="296" t="s">
        <v>998</v>
      </c>
      <c r="K29" s="299"/>
      <c r="L29" s="299">
        <v>58.32</v>
      </c>
      <c r="M29" s="300" t="s">
        <v>17</v>
      </c>
      <c r="N29" s="301">
        <f t="shared" si="9"/>
        <v>0</v>
      </c>
      <c r="O29" s="486">
        <v>1</v>
      </c>
      <c r="P29" s="486">
        <v>1</v>
      </c>
      <c r="Q29" s="293">
        <f t="shared" si="10"/>
        <v>0</v>
      </c>
      <c r="R29" s="293">
        <f t="shared" si="11"/>
        <v>0</v>
      </c>
      <c r="S29" s="302">
        <f t="shared" si="4"/>
        <v>0</v>
      </c>
      <c r="T29" s="302">
        <f t="shared" si="5"/>
        <v>0</v>
      </c>
      <c r="U29" s="773">
        <f t="shared" si="6"/>
        <v>0</v>
      </c>
      <c r="V29" s="304"/>
      <c r="W29" s="305">
        <f>(Q29+R29)*'1.0-Contractblad'!$L$37</f>
        <v>0</v>
      </c>
      <c r="X29" s="305">
        <f ca="1">VLOOKUP(E29,'1.1a-Jaarprijzen'!$B$33:$Q$51,16,FALSE)*K29</f>
        <v>0</v>
      </c>
      <c r="Z29" s="775">
        <f t="shared" si="12"/>
        <v>0</v>
      </c>
      <c r="AA29" s="494" t="str">
        <f t="shared" si="13"/>
        <v>nvt-0</v>
      </c>
    </row>
    <row r="30" spans="2:27" s="492" customFormat="1" ht="15">
      <c r="B30" s="331"/>
      <c r="C30" s="332"/>
      <c r="D30" s="296">
        <f>VLOOKUP(E30,'1.1a-Jaarprijzen'!$B$13:$G$30,6,FALSE)</f>
        <v>1</v>
      </c>
      <c r="E30" s="772" t="s">
        <v>500</v>
      </c>
      <c r="F30" s="296" t="s">
        <v>675</v>
      </c>
      <c r="G30" s="296" t="s">
        <v>517</v>
      </c>
      <c r="H30" s="714" t="s">
        <v>411</v>
      </c>
      <c r="I30" s="298" t="str">
        <f t="shared" si="14"/>
        <v>leslokaal groep 1 t/m 3</v>
      </c>
      <c r="J30" s="296" t="s">
        <v>998</v>
      </c>
      <c r="K30" s="299">
        <v>58.45</v>
      </c>
      <c r="L30" s="299"/>
      <c r="M30" s="300">
        <v>7200</v>
      </c>
      <c r="N30" s="301">
        <f t="shared" si="9"/>
        <v>200</v>
      </c>
      <c r="O30" s="486">
        <v>1</v>
      </c>
      <c r="P30" s="486">
        <v>1</v>
      </c>
      <c r="Q30" s="293">
        <f t="shared" si="10"/>
        <v>0</v>
      </c>
      <c r="R30" s="293">
        <f t="shared" si="11"/>
        <v>0</v>
      </c>
      <c r="S30" s="302">
        <f t="shared" si="4"/>
        <v>0</v>
      </c>
      <c r="T30" s="302">
        <f t="shared" si="5"/>
        <v>0</v>
      </c>
      <c r="U30" s="773" t="str">
        <f t="shared" si="6"/>
        <v>L</v>
      </c>
      <c r="V30" s="304"/>
      <c r="W30" s="305">
        <f>(Q30+R30)*'1.0-Contractblad'!$L$37</f>
        <v>0</v>
      </c>
      <c r="X30" s="305">
        <f ca="1">VLOOKUP(E30,'1.1a-Jaarprijzen'!$B$33:$Q$51,16,FALSE)*K30</f>
        <v>0</v>
      </c>
      <c r="Z30" s="775">
        <f t="shared" si="12"/>
        <v>11690</v>
      </c>
      <c r="AA30" s="494" t="str">
        <f t="shared" si="13"/>
        <v>7200-200</v>
      </c>
    </row>
    <row r="31" spans="2:27" s="492" customFormat="1" ht="15">
      <c r="B31" s="331"/>
      <c r="C31" s="332"/>
      <c r="D31" s="296">
        <f>VLOOKUP(E31,'1.1a-Jaarprijzen'!$B$13:$G$30,6,FALSE)</f>
        <v>1</v>
      </c>
      <c r="E31" s="774" t="s">
        <v>500</v>
      </c>
      <c r="F31" s="296" t="s">
        <v>675</v>
      </c>
      <c r="G31" s="296" t="s">
        <v>518</v>
      </c>
      <c r="H31" s="714" t="s">
        <v>411</v>
      </c>
      <c r="I31" s="298" t="str">
        <f t="shared" si="14"/>
        <v>Kinderopvang</v>
      </c>
      <c r="J31" s="296" t="s">
        <v>998</v>
      </c>
      <c r="K31" s="299">
        <v>58.45</v>
      </c>
      <c r="L31" s="299"/>
      <c r="M31" s="300">
        <v>22260</v>
      </c>
      <c r="N31" s="301">
        <f t="shared" si="9"/>
        <v>260</v>
      </c>
      <c r="O31" s="486">
        <v>1</v>
      </c>
      <c r="P31" s="486">
        <v>1</v>
      </c>
      <c r="Q31" s="293">
        <f t="shared" si="10"/>
        <v>0</v>
      </c>
      <c r="R31" s="293">
        <f t="shared" si="11"/>
        <v>0</v>
      </c>
      <c r="S31" s="302">
        <f t="shared" si="4"/>
        <v>0</v>
      </c>
      <c r="T31" s="302">
        <f t="shared" si="5"/>
        <v>0</v>
      </c>
      <c r="U31" s="773" t="str">
        <f t="shared" si="6"/>
        <v>L</v>
      </c>
      <c r="V31" s="304"/>
      <c r="W31" s="305">
        <f>(Q31+R31)*'1.0-Contractblad'!$L$37</f>
        <v>0</v>
      </c>
      <c r="X31" s="305">
        <f ca="1">VLOOKUP(E31,'1.1a-Jaarprijzen'!$B$33:$Q$51,16,FALSE)*K31</f>
        <v>0</v>
      </c>
      <c r="Z31" s="775">
        <f t="shared" si="12"/>
        <v>15197</v>
      </c>
      <c r="AA31" s="494" t="str">
        <f t="shared" si="13"/>
        <v>22260-260</v>
      </c>
    </row>
    <row r="32" spans="2:27" s="492" customFormat="1" ht="15">
      <c r="B32" s="331"/>
      <c r="C32" s="332"/>
      <c r="D32" s="296">
        <f>VLOOKUP(E32,'1.1a-Jaarprijzen'!$B$13:$G$30,6,FALSE)</f>
        <v>1</v>
      </c>
      <c r="E32" s="772" t="s">
        <v>500</v>
      </c>
      <c r="F32" s="296" t="s">
        <v>675</v>
      </c>
      <c r="G32" s="296" t="s">
        <v>519</v>
      </c>
      <c r="H32" s="714" t="s">
        <v>411</v>
      </c>
      <c r="I32" s="298" t="str">
        <f t="shared" si="14"/>
        <v>leslokaal groep 1 t/m 3</v>
      </c>
      <c r="J32" s="296" t="s">
        <v>998</v>
      </c>
      <c r="K32" s="299">
        <v>58.36</v>
      </c>
      <c r="L32" s="299"/>
      <c r="M32" s="300">
        <v>7200</v>
      </c>
      <c r="N32" s="301">
        <f t="shared" si="9"/>
        <v>200</v>
      </c>
      <c r="O32" s="486">
        <v>1</v>
      </c>
      <c r="P32" s="486">
        <v>1</v>
      </c>
      <c r="Q32" s="293">
        <f t="shared" si="10"/>
        <v>0</v>
      </c>
      <c r="R32" s="293">
        <f t="shared" si="11"/>
        <v>0</v>
      </c>
      <c r="S32" s="302">
        <f t="shared" si="4"/>
        <v>0</v>
      </c>
      <c r="T32" s="302">
        <f t="shared" si="5"/>
        <v>0</v>
      </c>
      <c r="U32" s="773" t="str">
        <f t="shared" si="6"/>
        <v>L</v>
      </c>
      <c r="V32" s="304"/>
      <c r="W32" s="305">
        <f>(Q32+R32)*'1.0-Contractblad'!$L$37</f>
        <v>0</v>
      </c>
      <c r="X32" s="305">
        <f ca="1">VLOOKUP(E32,'1.1a-Jaarprijzen'!$B$33:$Q$51,16,FALSE)*K32</f>
        <v>0</v>
      </c>
      <c r="Z32" s="775">
        <f t="shared" si="12"/>
        <v>11672</v>
      </c>
      <c r="AA32" s="494" t="str">
        <f t="shared" si="13"/>
        <v>7200-200</v>
      </c>
    </row>
    <row r="33" spans="2:27" s="492" customFormat="1" ht="15">
      <c r="B33" s="331"/>
      <c r="C33" s="332"/>
      <c r="D33" s="296">
        <f>VLOOKUP(E33,'1.1a-Jaarprijzen'!$B$13:$G$30,6,FALSE)</f>
        <v>1</v>
      </c>
      <c r="E33" s="794" t="s">
        <v>500</v>
      </c>
      <c r="F33" s="296" t="s">
        <v>675</v>
      </c>
      <c r="G33" s="296" t="s">
        <v>520</v>
      </c>
      <c r="H33" s="714" t="s">
        <v>411</v>
      </c>
      <c r="I33" s="298" t="str">
        <f t="shared" si="14"/>
        <v>leslokaal/leerplein groep 4 t/m 8</v>
      </c>
      <c r="J33" s="296" t="s">
        <v>998</v>
      </c>
      <c r="K33" s="299">
        <v>58.27</v>
      </c>
      <c r="L33" s="299"/>
      <c r="M33" s="300">
        <v>18200</v>
      </c>
      <c r="N33" s="301">
        <f t="shared" si="9"/>
        <v>200</v>
      </c>
      <c r="O33" s="486">
        <v>1</v>
      </c>
      <c r="P33" s="486">
        <v>1</v>
      </c>
      <c r="Q33" s="293">
        <f t="shared" si="10"/>
        <v>0</v>
      </c>
      <c r="R33" s="293">
        <f t="shared" si="11"/>
        <v>0</v>
      </c>
      <c r="S33" s="302">
        <f t="shared" si="4"/>
        <v>0</v>
      </c>
      <c r="T33" s="302">
        <f t="shared" si="5"/>
        <v>0</v>
      </c>
      <c r="U33" s="773" t="str">
        <f t="shared" si="6"/>
        <v>L</v>
      </c>
      <c r="V33" s="304" t="s">
        <v>1263</v>
      </c>
      <c r="W33" s="305">
        <f>(Q33+R33)*'1.0-Contractblad'!$L$37</f>
        <v>0</v>
      </c>
      <c r="X33" s="305">
        <f ca="1">VLOOKUP(E33,'1.1a-Jaarprijzen'!$B$33:$Q$51,16,FALSE)*K33</f>
        <v>0</v>
      </c>
      <c r="Z33" s="775">
        <f t="shared" si="12"/>
        <v>11654</v>
      </c>
      <c r="AA33" s="494" t="str">
        <f t="shared" si="13"/>
        <v>18200-200</v>
      </c>
    </row>
    <row r="34" spans="2:27" s="492" customFormat="1" ht="15">
      <c r="B34" s="331"/>
      <c r="C34" s="332"/>
      <c r="D34" s="296">
        <f>VLOOKUP(E34,'1.1a-Jaarprijzen'!$B$13:$G$30,6,FALSE)</f>
        <v>1</v>
      </c>
      <c r="E34" s="772" t="s">
        <v>500</v>
      </c>
      <c r="F34" s="296" t="s">
        <v>675</v>
      </c>
      <c r="G34" s="296" t="s">
        <v>521</v>
      </c>
      <c r="H34" s="714" t="s">
        <v>411</v>
      </c>
      <c r="I34" s="298" t="str">
        <f t="shared" si="14"/>
        <v>leslokaal/leerplein groep 4 t/m 8</v>
      </c>
      <c r="J34" s="296" t="s">
        <v>998</v>
      </c>
      <c r="K34" s="299">
        <v>57.64</v>
      </c>
      <c r="L34" s="299"/>
      <c r="M34" s="300">
        <v>18200</v>
      </c>
      <c r="N34" s="301">
        <f t="shared" si="9"/>
        <v>200</v>
      </c>
      <c r="O34" s="486">
        <v>1</v>
      </c>
      <c r="P34" s="486">
        <v>1</v>
      </c>
      <c r="Q34" s="293">
        <f t="shared" si="10"/>
        <v>0</v>
      </c>
      <c r="R34" s="293">
        <f t="shared" si="11"/>
        <v>0</v>
      </c>
      <c r="S34" s="302">
        <f t="shared" si="4"/>
        <v>0</v>
      </c>
      <c r="T34" s="302">
        <f t="shared" si="5"/>
        <v>0</v>
      </c>
      <c r="U34" s="773" t="str">
        <f t="shared" si="6"/>
        <v>L</v>
      </c>
      <c r="V34" s="304"/>
      <c r="W34" s="305">
        <f>(Q34+R34)*'1.0-Contractblad'!$L$37</f>
        <v>0</v>
      </c>
      <c r="X34" s="305">
        <f ca="1">VLOOKUP(E34,'1.1a-Jaarprijzen'!$B$33:$Q$51,16,FALSE)*K34</f>
        <v>0</v>
      </c>
      <c r="Z34" s="775">
        <f t="shared" si="12"/>
        <v>11528</v>
      </c>
      <c r="AA34" s="494" t="str">
        <f t="shared" si="13"/>
        <v>18200-200</v>
      </c>
    </row>
    <row r="35" spans="2:27" s="492" customFormat="1" ht="15">
      <c r="B35" s="331"/>
      <c r="C35" s="332"/>
      <c r="D35" s="296">
        <f>VLOOKUP(E35,'1.1a-Jaarprijzen'!$B$13:$G$30,6,FALSE)</f>
        <v>1</v>
      </c>
      <c r="E35" s="772" t="s">
        <v>500</v>
      </c>
      <c r="F35" s="296" t="s">
        <v>675</v>
      </c>
      <c r="G35" s="296" t="s">
        <v>522</v>
      </c>
      <c r="H35" s="714" t="s">
        <v>408</v>
      </c>
      <c r="I35" s="298" t="str">
        <f t="shared" si="14"/>
        <v>gymzaal</v>
      </c>
      <c r="J35" s="296" t="s">
        <v>999</v>
      </c>
      <c r="K35" s="299">
        <v>276.18</v>
      </c>
      <c r="L35" s="299"/>
      <c r="M35" s="300">
        <v>14200</v>
      </c>
      <c r="N35" s="301">
        <f t="shared" si="9"/>
        <v>200</v>
      </c>
      <c r="O35" s="486">
        <v>1</v>
      </c>
      <c r="P35" s="486">
        <v>1</v>
      </c>
      <c r="Q35" s="293">
        <f t="shared" si="10"/>
        <v>0</v>
      </c>
      <c r="R35" s="293">
        <f t="shared" si="11"/>
        <v>0</v>
      </c>
      <c r="S35" s="302">
        <f t="shared" si="4"/>
        <v>0</v>
      </c>
      <c r="T35" s="302">
        <f t="shared" si="5"/>
        <v>0</v>
      </c>
      <c r="U35" s="773" t="str">
        <f t="shared" si="6"/>
        <v>Sp</v>
      </c>
      <c r="V35" s="304"/>
      <c r="W35" s="305">
        <f>(Q35+R35)*'1.0-Contractblad'!$L$37</f>
        <v>0</v>
      </c>
      <c r="X35" s="305">
        <f ca="1">VLOOKUP(E35,'1.1a-Jaarprijzen'!$B$33:$Q$51,16,FALSE)*K35</f>
        <v>0</v>
      </c>
      <c r="Z35" s="775">
        <f t="shared" si="12"/>
        <v>55236</v>
      </c>
      <c r="AA35" s="494" t="str">
        <f t="shared" si="13"/>
        <v>14200-200</v>
      </c>
    </row>
    <row r="36" spans="2:27" s="492" customFormat="1" ht="15">
      <c r="B36" s="331"/>
      <c r="C36" s="332"/>
      <c r="D36" s="296">
        <f>VLOOKUP(E36,'1.1a-Jaarprijzen'!$B$13:$G$30,6,FALSE)</f>
        <v>1</v>
      </c>
      <c r="E36" s="772" t="s">
        <v>500</v>
      </c>
      <c r="F36" s="296" t="s">
        <v>675</v>
      </c>
      <c r="G36" s="296" t="s">
        <v>523</v>
      </c>
      <c r="H36" s="714" t="s">
        <v>397</v>
      </c>
      <c r="I36" s="298" t="str">
        <f t="shared" si="14"/>
        <v>speellokaal</v>
      </c>
      <c r="J36" s="296" t="s">
        <v>999</v>
      </c>
      <c r="K36" s="299">
        <v>180.64</v>
      </c>
      <c r="L36" s="299"/>
      <c r="M36" s="300">
        <v>8200</v>
      </c>
      <c r="N36" s="301">
        <f t="shared" si="9"/>
        <v>200</v>
      </c>
      <c r="O36" s="486">
        <v>1</v>
      </c>
      <c r="P36" s="486">
        <v>1</v>
      </c>
      <c r="Q36" s="293">
        <f t="shared" si="10"/>
        <v>0</v>
      </c>
      <c r="R36" s="293">
        <f t="shared" si="11"/>
        <v>0</v>
      </c>
      <c r="S36" s="302">
        <f t="shared" si="4"/>
        <v>0</v>
      </c>
      <c r="T36" s="302">
        <f t="shared" si="5"/>
        <v>0</v>
      </c>
      <c r="U36" s="773" t="str">
        <f t="shared" si="6"/>
        <v>L</v>
      </c>
      <c r="V36" s="304"/>
      <c r="W36" s="305">
        <f>(Q36+R36)*'1.0-Contractblad'!$L$37</f>
        <v>0</v>
      </c>
      <c r="X36" s="305">
        <f ca="1">VLOOKUP(E36,'1.1a-Jaarprijzen'!$B$33:$Q$51,16,FALSE)*K36</f>
        <v>0</v>
      </c>
      <c r="Z36" s="775">
        <f t="shared" si="12"/>
        <v>36128</v>
      </c>
      <c r="AA36" s="494" t="str">
        <f t="shared" si="13"/>
        <v>8200-200</v>
      </c>
    </row>
    <row r="37" spans="2:27" s="492" customFormat="1" ht="15">
      <c r="B37" s="331"/>
      <c r="C37" s="332"/>
      <c r="D37" s="296">
        <f>VLOOKUP(E37,'1.1a-Jaarprijzen'!$B$13:$G$30,6,FALSE)</f>
        <v>1</v>
      </c>
      <c r="E37" s="772" t="s">
        <v>500</v>
      </c>
      <c r="F37" s="296" t="s">
        <v>675</v>
      </c>
      <c r="G37" s="296" t="s">
        <v>524</v>
      </c>
      <c r="H37" s="714" t="s">
        <v>397</v>
      </c>
      <c r="I37" s="298" t="str">
        <f t="shared" si="14"/>
        <v>leslokaal groep 1 t/m 3</v>
      </c>
      <c r="J37" s="296" t="s">
        <v>999</v>
      </c>
      <c r="K37" s="299">
        <v>76.099999999999994</v>
      </c>
      <c r="L37" s="299"/>
      <c r="M37" s="300">
        <v>7200</v>
      </c>
      <c r="N37" s="301">
        <f t="shared" si="9"/>
        <v>200</v>
      </c>
      <c r="O37" s="486">
        <v>1</v>
      </c>
      <c r="P37" s="486">
        <v>1</v>
      </c>
      <c r="Q37" s="293">
        <f t="shared" si="10"/>
        <v>0</v>
      </c>
      <c r="R37" s="293">
        <f t="shared" si="11"/>
        <v>0</v>
      </c>
      <c r="S37" s="302">
        <f t="shared" si="4"/>
        <v>0</v>
      </c>
      <c r="T37" s="302">
        <f t="shared" si="5"/>
        <v>0</v>
      </c>
      <c r="U37" s="773" t="str">
        <f t="shared" si="6"/>
        <v>L</v>
      </c>
      <c r="V37" s="304"/>
      <c r="W37" s="305">
        <f>(Q37+R37)*'1.0-Contractblad'!$L$37</f>
        <v>0</v>
      </c>
      <c r="X37" s="305">
        <f ca="1">VLOOKUP(E37,'1.1a-Jaarprijzen'!$B$33:$Q$51,16,FALSE)*K37</f>
        <v>0</v>
      </c>
      <c r="Z37" s="775">
        <f t="shared" si="12"/>
        <v>15219.999999999998</v>
      </c>
      <c r="AA37" s="494" t="str">
        <f t="shared" si="13"/>
        <v>7200-200</v>
      </c>
    </row>
    <row r="38" spans="2:27" s="492" customFormat="1" ht="15">
      <c r="B38" s="331"/>
      <c r="C38" s="332"/>
      <c r="D38" s="296">
        <f>VLOOKUP(E38,'1.1a-Jaarprijzen'!$B$13:$G$30,6,FALSE)</f>
        <v>1</v>
      </c>
      <c r="E38" s="772" t="s">
        <v>500</v>
      </c>
      <c r="F38" s="296" t="s">
        <v>675</v>
      </c>
      <c r="G38" s="296" t="s">
        <v>525</v>
      </c>
      <c r="H38" s="714" t="s">
        <v>397</v>
      </c>
      <c r="I38" s="298" t="str">
        <f t="shared" si="14"/>
        <v>niet van toepassing</v>
      </c>
      <c r="J38" s="296" t="s">
        <v>999</v>
      </c>
      <c r="K38" s="299"/>
      <c r="L38" s="299">
        <v>81.09</v>
      </c>
      <c r="M38" s="300" t="s">
        <v>17</v>
      </c>
      <c r="N38" s="301">
        <f t="shared" si="9"/>
        <v>0</v>
      </c>
      <c r="O38" s="486">
        <v>1</v>
      </c>
      <c r="P38" s="486">
        <v>1</v>
      </c>
      <c r="Q38" s="293">
        <f t="shared" si="10"/>
        <v>0</v>
      </c>
      <c r="R38" s="293">
        <f t="shared" si="11"/>
        <v>0</v>
      </c>
      <c r="S38" s="302">
        <f t="shared" si="4"/>
        <v>0</v>
      </c>
      <c r="T38" s="302">
        <f t="shared" si="5"/>
        <v>0</v>
      </c>
      <c r="U38" s="773">
        <f t="shared" si="6"/>
        <v>0</v>
      </c>
      <c r="V38" s="304"/>
      <c r="W38" s="305">
        <f>(Q38+R38)*'1.0-Contractblad'!$L$37</f>
        <v>0</v>
      </c>
      <c r="X38" s="305">
        <f ca="1">VLOOKUP(E38,'1.1a-Jaarprijzen'!$B$33:$Q$51,16,FALSE)*K38</f>
        <v>0</v>
      </c>
      <c r="Z38" s="775">
        <f t="shared" si="12"/>
        <v>0</v>
      </c>
      <c r="AA38" s="494" t="str">
        <f t="shared" si="13"/>
        <v>nvt-0</v>
      </c>
    </row>
    <row r="39" spans="2:27" s="492" customFormat="1" ht="15">
      <c r="B39" s="331"/>
      <c r="C39" s="332"/>
      <c r="D39" s="296">
        <f>VLOOKUP(E39,'1.1a-Jaarprijzen'!$B$13:$G$30,6,FALSE)</f>
        <v>1</v>
      </c>
      <c r="E39" s="794" t="s">
        <v>500</v>
      </c>
      <c r="F39" s="296" t="s">
        <v>675</v>
      </c>
      <c r="G39" s="296" t="s">
        <v>526</v>
      </c>
      <c r="H39" s="714" t="s">
        <v>409</v>
      </c>
      <c r="I39" s="298" t="str">
        <f t="shared" si="14"/>
        <v>trappenhuis</v>
      </c>
      <c r="J39" s="296" t="s">
        <v>998</v>
      </c>
      <c r="K39" s="299">
        <v>1.46</v>
      </c>
      <c r="L39" s="299"/>
      <c r="M39" s="300">
        <v>9200</v>
      </c>
      <c r="N39" s="301">
        <f t="shared" si="9"/>
        <v>200</v>
      </c>
      <c r="O39" s="486">
        <v>1</v>
      </c>
      <c r="P39" s="486">
        <v>1</v>
      </c>
      <c r="Q39" s="293">
        <f t="shared" si="10"/>
        <v>0</v>
      </c>
      <c r="R39" s="293">
        <f t="shared" si="11"/>
        <v>0</v>
      </c>
      <c r="S39" s="302">
        <f t="shared" si="4"/>
        <v>0</v>
      </c>
      <c r="T39" s="302">
        <f t="shared" si="5"/>
        <v>0</v>
      </c>
      <c r="U39" s="773" t="str">
        <f t="shared" si="6"/>
        <v>V</v>
      </c>
      <c r="V39" s="304" t="s">
        <v>1263</v>
      </c>
      <c r="W39" s="305">
        <f>(Q39+R39)*'1.0-Contractblad'!$L$37</f>
        <v>0</v>
      </c>
      <c r="X39" s="305">
        <f ca="1">VLOOKUP(E39,'1.1a-Jaarprijzen'!$B$33:$Q$51,16,FALSE)*K39</f>
        <v>0</v>
      </c>
      <c r="Z39" s="775">
        <f t="shared" si="12"/>
        <v>292</v>
      </c>
      <c r="AA39" s="494" t="str">
        <f t="shared" si="13"/>
        <v>9200-200</v>
      </c>
    </row>
    <row r="40" spans="2:27" s="492" customFormat="1" ht="15">
      <c r="B40" s="331"/>
      <c r="C40" s="332"/>
      <c r="D40" s="296">
        <f>VLOOKUP(E40,'1.1a-Jaarprijzen'!$B$13:$G$30,6,FALSE)</f>
        <v>1</v>
      </c>
      <c r="E40" s="772" t="s">
        <v>500</v>
      </c>
      <c r="F40" s="296" t="s">
        <v>675</v>
      </c>
      <c r="G40" s="296" t="s">
        <v>527</v>
      </c>
      <c r="H40" s="714" t="s">
        <v>409</v>
      </c>
      <c r="I40" s="298" t="str">
        <f t="shared" si="14"/>
        <v>trappenhuis</v>
      </c>
      <c r="J40" s="296" t="s">
        <v>998</v>
      </c>
      <c r="K40" s="299">
        <v>1.46</v>
      </c>
      <c r="L40" s="299"/>
      <c r="M40" s="300">
        <v>9200</v>
      </c>
      <c r="N40" s="301">
        <f t="shared" si="9"/>
        <v>200</v>
      </c>
      <c r="O40" s="486">
        <v>1</v>
      </c>
      <c r="P40" s="486">
        <v>1</v>
      </c>
      <c r="Q40" s="293">
        <f t="shared" si="10"/>
        <v>0</v>
      </c>
      <c r="R40" s="293">
        <f t="shared" si="11"/>
        <v>0</v>
      </c>
      <c r="S40" s="302">
        <f t="shared" si="4"/>
        <v>0</v>
      </c>
      <c r="T40" s="302">
        <f t="shared" si="5"/>
        <v>0</v>
      </c>
      <c r="U40" s="773" t="str">
        <f t="shared" si="6"/>
        <v>V</v>
      </c>
      <c r="V40" s="304"/>
      <c r="W40" s="305">
        <f>(Q40+R40)*'1.0-Contractblad'!$L$37</f>
        <v>0</v>
      </c>
      <c r="X40" s="305">
        <f ca="1">VLOOKUP(E40,'1.1a-Jaarprijzen'!$B$33:$Q$51,16,FALSE)*K40</f>
        <v>0</v>
      </c>
      <c r="Z40" s="775">
        <f t="shared" si="12"/>
        <v>292</v>
      </c>
      <c r="AA40" s="494" t="str">
        <f t="shared" si="13"/>
        <v>9200-200</v>
      </c>
    </row>
    <row r="41" spans="2:27" s="492" customFormat="1" ht="15">
      <c r="B41" s="331"/>
      <c r="C41" s="332"/>
      <c r="D41" s="296">
        <f>VLOOKUP(E41,'1.1a-Jaarprijzen'!$B$13:$G$30,6,FALSE)</f>
        <v>1</v>
      </c>
      <c r="E41" s="772" t="s">
        <v>500</v>
      </c>
      <c r="F41" s="296" t="s">
        <v>675</v>
      </c>
      <c r="G41" s="296" t="s">
        <v>528</v>
      </c>
      <c r="H41" s="714" t="s">
        <v>409</v>
      </c>
      <c r="I41" s="298" t="str">
        <f t="shared" si="14"/>
        <v>trappenhuis</v>
      </c>
      <c r="J41" s="296" t="s">
        <v>998</v>
      </c>
      <c r="K41" s="299">
        <v>1.46</v>
      </c>
      <c r="L41" s="299"/>
      <c r="M41" s="300">
        <v>9200</v>
      </c>
      <c r="N41" s="301">
        <f t="shared" si="9"/>
        <v>200</v>
      </c>
      <c r="O41" s="486">
        <v>1</v>
      </c>
      <c r="P41" s="486">
        <v>1</v>
      </c>
      <c r="Q41" s="293">
        <f t="shared" si="10"/>
        <v>0</v>
      </c>
      <c r="R41" s="293">
        <f t="shared" si="11"/>
        <v>0</v>
      </c>
      <c r="S41" s="302">
        <f t="shared" si="4"/>
        <v>0</v>
      </c>
      <c r="T41" s="302">
        <f t="shared" si="5"/>
        <v>0</v>
      </c>
      <c r="U41" s="773" t="str">
        <f t="shared" si="6"/>
        <v>V</v>
      </c>
      <c r="V41" s="304"/>
      <c r="W41" s="305">
        <f>(Q41+R41)*'1.0-Contractblad'!$L$37</f>
        <v>0</v>
      </c>
      <c r="X41" s="305">
        <f ca="1">VLOOKUP(E41,'1.1a-Jaarprijzen'!$B$33:$Q$51,16,FALSE)*K41</f>
        <v>0</v>
      </c>
      <c r="Z41" s="775">
        <f t="shared" si="12"/>
        <v>292</v>
      </c>
      <c r="AA41" s="494" t="str">
        <f t="shared" si="13"/>
        <v>9200-200</v>
      </c>
    </row>
    <row r="42" spans="2:27" s="492" customFormat="1" ht="15">
      <c r="B42" s="331"/>
      <c r="C42" s="332"/>
      <c r="D42" s="296">
        <f>VLOOKUP(E42,'1.1a-Jaarprijzen'!$B$13:$G$30,6,FALSE)</f>
        <v>1</v>
      </c>
      <c r="E42" s="794" t="s">
        <v>500</v>
      </c>
      <c r="F42" s="296" t="s">
        <v>675</v>
      </c>
      <c r="G42" s="296" t="s">
        <v>529</v>
      </c>
      <c r="H42" s="714" t="s">
        <v>409</v>
      </c>
      <c r="I42" s="298" t="str">
        <f t="shared" si="14"/>
        <v>trappenhuis</v>
      </c>
      <c r="J42" s="296" t="s">
        <v>998</v>
      </c>
      <c r="K42" s="299">
        <v>1.46</v>
      </c>
      <c r="L42" s="299"/>
      <c r="M42" s="300">
        <v>9200</v>
      </c>
      <c r="N42" s="301">
        <f t="shared" si="9"/>
        <v>200</v>
      </c>
      <c r="O42" s="486">
        <v>1</v>
      </c>
      <c r="P42" s="486">
        <v>1</v>
      </c>
      <c r="Q42" s="293">
        <f t="shared" si="10"/>
        <v>0</v>
      </c>
      <c r="R42" s="293">
        <f t="shared" si="11"/>
        <v>0</v>
      </c>
      <c r="S42" s="302">
        <f t="shared" si="4"/>
        <v>0</v>
      </c>
      <c r="T42" s="302">
        <f t="shared" si="5"/>
        <v>0</v>
      </c>
      <c r="U42" s="773" t="str">
        <f t="shared" si="6"/>
        <v>V</v>
      </c>
      <c r="V42" s="304" t="s">
        <v>1263</v>
      </c>
      <c r="W42" s="305">
        <f>(Q42+R42)*'1.0-Contractblad'!$L$37</f>
        <v>0</v>
      </c>
      <c r="X42" s="305">
        <f ca="1">VLOOKUP(E42,'1.1a-Jaarprijzen'!$B$33:$Q$51,16,FALSE)*K42</f>
        <v>0</v>
      </c>
      <c r="Z42" s="775">
        <f t="shared" si="12"/>
        <v>292</v>
      </c>
      <c r="AA42" s="494" t="str">
        <f t="shared" si="13"/>
        <v>9200-200</v>
      </c>
    </row>
    <row r="43" spans="2:27" s="492" customFormat="1" ht="15">
      <c r="B43" s="331"/>
      <c r="C43" s="332"/>
      <c r="D43" s="296">
        <f>VLOOKUP(E43,'1.1a-Jaarprijzen'!$B$13:$G$30,6,FALSE)</f>
        <v>1</v>
      </c>
      <c r="E43" s="772" t="s">
        <v>500</v>
      </c>
      <c r="F43" s="296" t="s">
        <v>675</v>
      </c>
      <c r="G43" s="296" t="s">
        <v>530</v>
      </c>
      <c r="H43" s="714" t="s">
        <v>409</v>
      </c>
      <c r="I43" s="298" t="str">
        <f t="shared" si="14"/>
        <v>trappenhuis</v>
      </c>
      <c r="J43" s="296" t="s">
        <v>998</v>
      </c>
      <c r="K43" s="299">
        <v>1.46</v>
      </c>
      <c r="L43" s="299"/>
      <c r="M43" s="300">
        <v>9200</v>
      </c>
      <c r="N43" s="301">
        <f t="shared" si="9"/>
        <v>200</v>
      </c>
      <c r="O43" s="486">
        <v>1</v>
      </c>
      <c r="P43" s="486">
        <v>1</v>
      </c>
      <c r="Q43" s="293">
        <f t="shared" si="10"/>
        <v>0</v>
      </c>
      <c r="R43" s="293">
        <f t="shared" si="11"/>
        <v>0</v>
      </c>
      <c r="S43" s="302">
        <f t="shared" si="4"/>
        <v>0</v>
      </c>
      <c r="T43" s="302">
        <f t="shared" si="5"/>
        <v>0</v>
      </c>
      <c r="U43" s="773" t="str">
        <f t="shared" si="6"/>
        <v>V</v>
      </c>
      <c r="V43" s="304"/>
      <c r="W43" s="305">
        <f>(Q43+R43)*'1.0-Contractblad'!$L$37</f>
        <v>0</v>
      </c>
      <c r="X43" s="305">
        <f ca="1">VLOOKUP(E43,'1.1a-Jaarprijzen'!$B$33:$Q$51,16,FALSE)*K43</f>
        <v>0</v>
      </c>
      <c r="Z43" s="775">
        <f t="shared" si="12"/>
        <v>292</v>
      </c>
      <c r="AA43" s="494" t="str">
        <f t="shared" si="13"/>
        <v>9200-200</v>
      </c>
    </row>
    <row r="44" spans="2:27" s="492" customFormat="1" ht="15">
      <c r="B44" s="331"/>
      <c r="C44" s="332"/>
      <c r="D44" s="296">
        <f>VLOOKUP(E44,'1.1a-Jaarprijzen'!$B$13:$G$30,6,FALSE)</f>
        <v>1</v>
      </c>
      <c r="E44" s="772" t="s">
        <v>500</v>
      </c>
      <c r="F44" s="296" t="s">
        <v>675</v>
      </c>
      <c r="G44" s="296" t="s">
        <v>531</v>
      </c>
      <c r="H44" s="714" t="s">
        <v>409</v>
      </c>
      <c r="I44" s="298" t="str">
        <f t="shared" si="14"/>
        <v>trappenhuis</v>
      </c>
      <c r="J44" s="296" t="s">
        <v>998</v>
      </c>
      <c r="K44" s="299">
        <v>1.46</v>
      </c>
      <c r="L44" s="299"/>
      <c r="M44" s="300">
        <v>9200</v>
      </c>
      <c r="N44" s="301">
        <f t="shared" si="9"/>
        <v>200</v>
      </c>
      <c r="O44" s="486">
        <v>1</v>
      </c>
      <c r="P44" s="486">
        <v>1</v>
      </c>
      <c r="Q44" s="293">
        <f t="shared" si="10"/>
        <v>0</v>
      </c>
      <c r="R44" s="293">
        <f t="shared" si="11"/>
        <v>0</v>
      </c>
      <c r="S44" s="302">
        <f t="shared" si="4"/>
        <v>0</v>
      </c>
      <c r="T44" s="302">
        <f t="shared" si="5"/>
        <v>0</v>
      </c>
      <c r="U44" s="773" t="str">
        <f t="shared" si="6"/>
        <v>V</v>
      </c>
      <c r="V44" s="304"/>
      <c r="W44" s="305">
        <f>(Q44+R44)*'1.0-Contractblad'!$L$37</f>
        <v>0</v>
      </c>
      <c r="X44" s="305">
        <f ca="1">VLOOKUP(E44,'1.1a-Jaarprijzen'!$B$33:$Q$51,16,FALSE)*K44</f>
        <v>0</v>
      </c>
      <c r="Z44" s="775">
        <f t="shared" si="12"/>
        <v>292</v>
      </c>
      <c r="AA44" s="494" t="str">
        <f t="shared" si="13"/>
        <v>9200-200</v>
      </c>
    </row>
    <row r="45" spans="2:27" s="492" customFormat="1" ht="15">
      <c r="B45" s="331"/>
      <c r="C45" s="332"/>
      <c r="D45" s="296">
        <f>VLOOKUP(E45,'1.1a-Jaarprijzen'!$B$13:$G$30,6,FALSE)</f>
        <v>1</v>
      </c>
      <c r="E45" s="772" t="s">
        <v>500</v>
      </c>
      <c r="F45" s="296" t="s">
        <v>675</v>
      </c>
      <c r="G45" s="296" t="s">
        <v>532</v>
      </c>
      <c r="H45" s="714" t="s">
        <v>409</v>
      </c>
      <c r="I45" s="298" t="str">
        <f t="shared" si="14"/>
        <v>trappenhuis</v>
      </c>
      <c r="J45" s="296" t="s">
        <v>998</v>
      </c>
      <c r="K45" s="299">
        <v>2.06</v>
      </c>
      <c r="L45" s="299"/>
      <c r="M45" s="300">
        <v>9200</v>
      </c>
      <c r="N45" s="301">
        <f t="shared" si="9"/>
        <v>200</v>
      </c>
      <c r="O45" s="486">
        <v>1</v>
      </c>
      <c r="P45" s="486">
        <v>1</v>
      </c>
      <c r="Q45" s="293">
        <f t="shared" si="10"/>
        <v>0</v>
      </c>
      <c r="R45" s="293">
        <f t="shared" si="11"/>
        <v>0</v>
      </c>
      <c r="S45" s="302">
        <f t="shared" si="4"/>
        <v>0</v>
      </c>
      <c r="T45" s="302">
        <f t="shared" si="5"/>
        <v>0</v>
      </c>
      <c r="U45" s="773" t="str">
        <f t="shared" si="6"/>
        <v>V</v>
      </c>
      <c r="V45" s="304"/>
      <c r="W45" s="305">
        <f>(Q45+R45)*'1.0-Contractblad'!$L$37</f>
        <v>0</v>
      </c>
      <c r="X45" s="305">
        <f ca="1">VLOOKUP(E45,'1.1a-Jaarprijzen'!$B$33:$Q$51,16,FALSE)*K45</f>
        <v>0</v>
      </c>
      <c r="Z45" s="775">
        <f t="shared" si="12"/>
        <v>412</v>
      </c>
      <c r="AA45" s="494" t="str">
        <f t="shared" si="13"/>
        <v>9200-200</v>
      </c>
    </row>
    <row r="46" spans="2:27" s="492" customFormat="1" ht="15">
      <c r="B46" s="331"/>
      <c r="C46" s="332"/>
      <c r="D46" s="296">
        <f>VLOOKUP(E46,'1.1a-Jaarprijzen'!$B$13:$G$30,6,FALSE)</f>
        <v>1</v>
      </c>
      <c r="E46" s="772" t="s">
        <v>500</v>
      </c>
      <c r="F46" s="296" t="s">
        <v>675</v>
      </c>
      <c r="G46" s="296" t="s">
        <v>533</v>
      </c>
      <c r="H46" s="714" t="s">
        <v>409</v>
      </c>
      <c r="I46" s="298" t="str">
        <f t="shared" si="14"/>
        <v>trappenhuis</v>
      </c>
      <c r="J46" s="296" t="s">
        <v>998</v>
      </c>
      <c r="K46" s="299">
        <v>1.48</v>
      </c>
      <c r="L46" s="299"/>
      <c r="M46" s="300">
        <v>9200</v>
      </c>
      <c r="N46" s="301">
        <f t="shared" si="9"/>
        <v>200</v>
      </c>
      <c r="O46" s="486">
        <v>1</v>
      </c>
      <c r="P46" s="486">
        <v>1</v>
      </c>
      <c r="Q46" s="293">
        <f t="shared" si="10"/>
        <v>0</v>
      </c>
      <c r="R46" s="293">
        <f t="shared" si="11"/>
        <v>0</v>
      </c>
      <c r="S46" s="302">
        <f t="shared" si="4"/>
        <v>0</v>
      </c>
      <c r="T46" s="302">
        <f t="shared" si="5"/>
        <v>0</v>
      </c>
      <c r="U46" s="773" t="str">
        <f t="shared" si="6"/>
        <v>V</v>
      </c>
      <c r="V46" s="304"/>
      <c r="W46" s="305">
        <f>(Q46+R46)*'1.0-Contractblad'!$L$37</f>
        <v>0</v>
      </c>
      <c r="X46" s="305">
        <f ca="1">VLOOKUP(E46,'1.1a-Jaarprijzen'!$B$33:$Q$51,16,FALSE)*K46</f>
        <v>0</v>
      </c>
      <c r="Z46" s="775">
        <f t="shared" si="12"/>
        <v>296</v>
      </c>
      <c r="AA46" s="494" t="str">
        <f t="shared" si="13"/>
        <v>9200-200</v>
      </c>
    </row>
    <row r="47" spans="2:27" s="492" customFormat="1" ht="15">
      <c r="B47" s="331"/>
      <c r="C47" s="332"/>
      <c r="D47" s="296">
        <f>VLOOKUP(E47,'1.1a-Jaarprijzen'!$B$13:$G$30,6,FALSE)</f>
        <v>1</v>
      </c>
      <c r="E47" s="772" t="s">
        <v>500</v>
      </c>
      <c r="F47" s="296" t="s">
        <v>675</v>
      </c>
      <c r="G47" s="296" t="s">
        <v>534</v>
      </c>
      <c r="H47" s="714" t="s">
        <v>409</v>
      </c>
      <c r="I47" s="298" t="str">
        <f t="shared" si="14"/>
        <v>trappenhuis</v>
      </c>
      <c r="J47" s="296" t="s">
        <v>998</v>
      </c>
      <c r="K47" s="299">
        <v>1.48</v>
      </c>
      <c r="L47" s="299"/>
      <c r="M47" s="300">
        <v>9200</v>
      </c>
      <c r="N47" s="301">
        <f t="shared" si="9"/>
        <v>200</v>
      </c>
      <c r="O47" s="486">
        <v>1</v>
      </c>
      <c r="P47" s="486">
        <v>1</v>
      </c>
      <c r="Q47" s="293">
        <f t="shared" si="10"/>
        <v>0</v>
      </c>
      <c r="R47" s="293">
        <f t="shared" si="11"/>
        <v>0</v>
      </c>
      <c r="S47" s="302">
        <f t="shared" si="4"/>
        <v>0</v>
      </c>
      <c r="T47" s="302">
        <f t="shared" si="5"/>
        <v>0</v>
      </c>
      <c r="U47" s="773" t="str">
        <f t="shared" si="6"/>
        <v>V</v>
      </c>
      <c r="V47" s="304"/>
      <c r="W47" s="305">
        <f>(Q47+R47)*'1.0-Contractblad'!$L$37</f>
        <v>0</v>
      </c>
      <c r="X47" s="305">
        <f ca="1">VLOOKUP(E47,'1.1a-Jaarprijzen'!$B$33:$Q$51,16,FALSE)*K47</f>
        <v>0</v>
      </c>
      <c r="Z47" s="775">
        <f t="shared" si="12"/>
        <v>296</v>
      </c>
      <c r="AA47" s="494" t="str">
        <f t="shared" si="13"/>
        <v>9200-200</v>
      </c>
    </row>
    <row r="48" spans="2:27" s="492" customFormat="1" ht="15">
      <c r="B48" s="331"/>
      <c r="C48" s="332"/>
      <c r="D48" s="296">
        <f>VLOOKUP(E48,'1.1a-Jaarprijzen'!$B$13:$G$30,6,FALSE)</f>
        <v>1</v>
      </c>
      <c r="E48" s="772" t="s">
        <v>500</v>
      </c>
      <c r="F48" s="296" t="s">
        <v>675</v>
      </c>
      <c r="G48" s="296" t="s">
        <v>535</v>
      </c>
      <c r="H48" s="714" t="s">
        <v>409</v>
      </c>
      <c r="I48" s="298" t="str">
        <f t="shared" si="14"/>
        <v>trappenhuis</v>
      </c>
      <c r="J48" s="296" t="s">
        <v>998</v>
      </c>
      <c r="K48" s="299">
        <v>4.91</v>
      </c>
      <c r="L48" s="299"/>
      <c r="M48" s="300">
        <v>9200</v>
      </c>
      <c r="N48" s="301">
        <f t="shared" si="9"/>
        <v>200</v>
      </c>
      <c r="O48" s="486">
        <v>1</v>
      </c>
      <c r="P48" s="486">
        <v>1</v>
      </c>
      <c r="Q48" s="293">
        <f t="shared" si="10"/>
        <v>0</v>
      </c>
      <c r="R48" s="293">
        <f t="shared" si="11"/>
        <v>0</v>
      </c>
      <c r="S48" s="302">
        <f t="shared" si="4"/>
        <v>0</v>
      </c>
      <c r="T48" s="302">
        <f t="shared" si="5"/>
        <v>0</v>
      </c>
      <c r="U48" s="773" t="str">
        <f t="shared" si="6"/>
        <v>V</v>
      </c>
      <c r="V48" s="304"/>
      <c r="W48" s="305">
        <f>(Q48+R48)*'1.0-Contractblad'!$L$37</f>
        <v>0</v>
      </c>
      <c r="X48" s="305">
        <f ca="1">VLOOKUP(E48,'1.1a-Jaarprijzen'!$B$33:$Q$51,16,FALSE)*K48</f>
        <v>0</v>
      </c>
      <c r="Z48" s="775">
        <f t="shared" si="12"/>
        <v>982</v>
      </c>
      <c r="AA48" s="494" t="str">
        <f t="shared" si="13"/>
        <v>9200-200</v>
      </c>
    </row>
    <row r="49" spans="2:27" s="492" customFormat="1" ht="15">
      <c r="B49" s="331"/>
      <c r="C49" s="332"/>
      <c r="D49" s="296">
        <f>VLOOKUP(E49,'1.1a-Jaarprijzen'!$B$13:$G$30,6,FALSE)</f>
        <v>1</v>
      </c>
      <c r="E49" s="772" t="s">
        <v>500</v>
      </c>
      <c r="F49" s="296" t="s">
        <v>675</v>
      </c>
      <c r="G49" s="296" t="s">
        <v>536</v>
      </c>
      <c r="H49" s="714" t="s">
        <v>409</v>
      </c>
      <c r="I49" s="298" t="str">
        <f t="shared" si="14"/>
        <v>trappenhuis</v>
      </c>
      <c r="J49" s="296" t="s">
        <v>998</v>
      </c>
      <c r="K49" s="299">
        <v>4.9000000000000004</v>
      </c>
      <c r="L49" s="299"/>
      <c r="M49" s="300">
        <v>9200</v>
      </c>
      <c r="N49" s="301">
        <f t="shared" si="9"/>
        <v>200</v>
      </c>
      <c r="O49" s="486">
        <v>1</v>
      </c>
      <c r="P49" s="486">
        <v>1</v>
      </c>
      <c r="Q49" s="293">
        <f t="shared" si="10"/>
        <v>0</v>
      </c>
      <c r="R49" s="293">
        <f t="shared" si="11"/>
        <v>0</v>
      </c>
      <c r="S49" s="302">
        <f t="shared" si="4"/>
        <v>0</v>
      </c>
      <c r="T49" s="302">
        <f t="shared" si="5"/>
        <v>0</v>
      </c>
      <c r="U49" s="773" t="str">
        <f t="shared" si="6"/>
        <v>V</v>
      </c>
      <c r="V49" s="304"/>
      <c r="W49" s="305">
        <f>(Q49+R49)*'1.0-Contractblad'!$L$37</f>
        <v>0</v>
      </c>
      <c r="X49" s="305">
        <f ca="1">VLOOKUP(E49,'1.1a-Jaarprijzen'!$B$33:$Q$51,16,FALSE)*K49</f>
        <v>0</v>
      </c>
      <c r="Z49" s="775">
        <f t="shared" si="12"/>
        <v>980.00000000000011</v>
      </c>
      <c r="AA49" s="494" t="str">
        <f t="shared" si="13"/>
        <v>9200-200</v>
      </c>
    </row>
    <row r="50" spans="2:27" s="492" customFormat="1" ht="15">
      <c r="B50" s="331"/>
      <c r="C50" s="332"/>
      <c r="D50" s="296">
        <f>VLOOKUP(E50,'1.1a-Jaarprijzen'!$B$13:$G$30,6,FALSE)</f>
        <v>1</v>
      </c>
      <c r="E50" s="772" t="s">
        <v>500</v>
      </c>
      <c r="F50" s="296" t="s">
        <v>675</v>
      </c>
      <c r="G50" s="296" t="s">
        <v>537</v>
      </c>
      <c r="H50" s="714" t="s">
        <v>409</v>
      </c>
      <c r="I50" s="298" t="str">
        <f t="shared" si="14"/>
        <v>trappenhuis</v>
      </c>
      <c r="J50" s="296" t="s">
        <v>998</v>
      </c>
      <c r="K50" s="299">
        <v>1.48</v>
      </c>
      <c r="L50" s="299"/>
      <c r="M50" s="300">
        <v>9200</v>
      </c>
      <c r="N50" s="301">
        <f t="shared" si="9"/>
        <v>200</v>
      </c>
      <c r="O50" s="486">
        <v>1</v>
      </c>
      <c r="P50" s="486">
        <v>1</v>
      </c>
      <c r="Q50" s="293">
        <f t="shared" si="10"/>
        <v>0</v>
      </c>
      <c r="R50" s="293">
        <f t="shared" si="11"/>
        <v>0</v>
      </c>
      <c r="S50" s="302">
        <f t="shared" si="4"/>
        <v>0</v>
      </c>
      <c r="T50" s="302">
        <f t="shared" si="5"/>
        <v>0</v>
      </c>
      <c r="U50" s="773" t="str">
        <f t="shared" si="6"/>
        <v>V</v>
      </c>
      <c r="V50" s="304"/>
      <c r="W50" s="305">
        <f>(Q50+R50)*'1.0-Contractblad'!$L$37</f>
        <v>0</v>
      </c>
      <c r="X50" s="305">
        <f ca="1">VLOOKUP(E50,'1.1a-Jaarprijzen'!$B$33:$Q$51,16,FALSE)*K50</f>
        <v>0</v>
      </c>
      <c r="Z50" s="775">
        <f t="shared" si="12"/>
        <v>296</v>
      </c>
      <c r="AA50" s="494" t="str">
        <f t="shared" si="13"/>
        <v>9200-200</v>
      </c>
    </row>
    <row r="51" spans="2:27" s="492" customFormat="1" ht="15">
      <c r="B51" s="331"/>
      <c r="C51" s="332"/>
      <c r="D51" s="296">
        <f>VLOOKUP(E51,'1.1a-Jaarprijzen'!$B$13:$G$30,6,FALSE)</f>
        <v>1</v>
      </c>
      <c r="E51" s="772" t="s">
        <v>500</v>
      </c>
      <c r="F51" s="296" t="s">
        <v>675</v>
      </c>
      <c r="G51" s="296" t="s">
        <v>538</v>
      </c>
      <c r="H51" s="714" t="s">
        <v>409</v>
      </c>
      <c r="I51" s="298" t="str">
        <f t="shared" si="14"/>
        <v>trappenhuis</v>
      </c>
      <c r="J51" s="296" t="s">
        <v>998</v>
      </c>
      <c r="K51" s="299">
        <v>1.48</v>
      </c>
      <c r="L51" s="299"/>
      <c r="M51" s="300">
        <v>9200</v>
      </c>
      <c r="N51" s="301">
        <f t="shared" si="9"/>
        <v>200</v>
      </c>
      <c r="O51" s="486">
        <v>1</v>
      </c>
      <c r="P51" s="486">
        <v>1</v>
      </c>
      <c r="Q51" s="293">
        <f t="shared" si="10"/>
        <v>0</v>
      </c>
      <c r="R51" s="293">
        <f t="shared" si="11"/>
        <v>0</v>
      </c>
      <c r="S51" s="302">
        <f t="shared" si="4"/>
        <v>0</v>
      </c>
      <c r="T51" s="302">
        <f t="shared" si="5"/>
        <v>0</v>
      </c>
      <c r="U51" s="773" t="str">
        <f t="shared" si="6"/>
        <v>V</v>
      </c>
      <c r="V51" s="304"/>
      <c r="W51" s="305">
        <f>(Q51+R51)*'1.0-Contractblad'!$L$37</f>
        <v>0</v>
      </c>
      <c r="X51" s="305">
        <f ca="1">VLOOKUP(E51,'1.1a-Jaarprijzen'!$B$33:$Q$51,16,FALSE)*K51</f>
        <v>0</v>
      </c>
      <c r="Z51" s="775">
        <f t="shared" si="12"/>
        <v>296</v>
      </c>
      <c r="AA51" s="494" t="str">
        <f t="shared" si="13"/>
        <v>9200-200</v>
      </c>
    </row>
    <row r="52" spans="2:27" s="492" customFormat="1" ht="15">
      <c r="B52" s="331"/>
      <c r="C52" s="332"/>
      <c r="D52" s="296">
        <f>VLOOKUP(E52,'1.1a-Jaarprijzen'!$B$13:$G$30,6,FALSE)</f>
        <v>1</v>
      </c>
      <c r="E52" s="772" t="s">
        <v>500</v>
      </c>
      <c r="F52" s="296" t="s">
        <v>675</v>
      </c>
      <c r="G52" s="296" t="s">
        <v>539</v>
      </c>
      <c r="H52" s="714" t="s">
        <v>409</v>
      </c>
      <c r="I52" s="298" t="str">
        <f t="shared" si="14"/>
        <v>trappenhuis</v>
      </c>
      <c r="J52" s="296" t="s">
        <v>998</v>
      </c>
      <c r="K52" s="299">
        <v>2.19</v>
      </c>
      <c r="L52" s="299"/>
      <c r="M52" s="300">
        <v>9200</v>
      </c>
      <c r="N52" s="301">
        <f t="shared" si="9"/>
        <v>200</v>
      </c>
      <c r="O52" s="486">
        <v>1</v>
      </c>
      <c r="P52" s="486">
        <v>1</v>
      </c>
      <c r="Q52" s="293">
        <f t="shared" si="10"/>
        <v>0</v>
      </c>
      <c r="R52" s="293">
        <f t="shared" si="11"/>
        <v>0</v>
      </c>
      <c r="S52" s="302">
        <f t="shared" si="4"/>
        <v>0</v>
      </c>
      <c r="T52" s="302">
        <f t="shared" si="5"/>
        <v>0</v>
      </c>
      <c r="U52" s="773" t="str">
        <f t="shared" si="6"/>
        <v>V</v>
      </c>
      <c r="V52" s="304"/>
      <c r="W52" s="305">
        <f>(Q52+R52)*'1.0-Contractblad'!$L$37</f>
        <v>0</v>
      </c>
      <c r="X52" s="305">
        <f ca="1">VLOOKUP(E52,'1.1a-Jaarprijzen'!$B$33:$Q$51,16,FALSE)*K52</f>
        <v>0</v>
      </c>
      <c r="Z52" s="775">
        <f t="shared" si="12"/>
        <v>438</v>
      </c>
      <c r="AA52" s="494" t="str">
        <f t="shared" si="13"/>
        <v>9200-200</v>
      </c>
    </row>
    <row r="53" spans="2:27" s="492" customFormat="1" ht="15">
      <c r="B53" s="331"/>
      <c r="C53" s="332"/>
      <c r="D53" s="296">
        <f>VLOOKUP(E53,'1.1a-Jaarprijzen'!$B$13:$G$30,6,FALSE)</f>
        <v>1</v>
      </c>
      <c r="E53" s="772" t="s">
        <v>500</v>
      </c>
      <c r="F53" s="296" t="s">
        <v>675</v>
      </c>
      <c r="G53" s="296" t="s">
        <v>540</v>
      </c>
      <c r="H53" s="714" t="s">
        <v>402</v>
      </c>
      <c r="I53" s="298" t="str">
        <f t="shared" si="14"/>
        <v>entree, gang, hal, repro</v>
      </c>
      <c r="J53" s="296" t="s">
        <v>998</v>
      </c>
      <c r="K53" s="299">
        <v>41.61</v>
      </c>
      <c r="L53" s="299"/>
      <c r="M53" s="300">
        <v>3200</v>
      </c>
      <c r="N53" s="301">
        <f t="shared" si="9"/>
        <v>200</v>
      </c>
      <c r="O53" s="486">
        <v>1</v>
      </c>
      <c r="P53" s="486">
        <v>1</v>
      </c>
      <c r="Q53" s="293">
        <f t="shared" si="10"/>
        <v>0</v>
      </c>
      <c r="R53" s="293">
        <f t="shared" si="11"/>
        <v>0</v>
      </c>
      <c r="S53" s="302">
        <f t="shared" si="4"/>
        <v>0</v>
      </c>
      <c r="T53" s="302">
        <f t="shared" si="5"/>
        <v>0</v>
      </c>
      <c r="U53" s="773" t="str">
        <f t="shared" si="6"/>
        <v>V</v>
      </c>
      <c r="V53" s="304"/>
      <c r="W53" s="305">
        <f>(Q53+R53)*'1.0-Contractblad'!$L$37</f>
        <v>0</v>
      </c>
      <c r="X53" s="305">
        <f ca="1">VLOOKUP(E53,'1.1a-Jaarprijzen'!$B$33:$Q$51,16,FALSE)*K53</f>
        <v>0</v>
      </c>
      <c r="Z53" s="775">
        <f t="shared" si="12"/>
        <v>8322</v>
      </c>
      <c r="AA53" s="494" t="str">
        <f t="shared" si="13"/>
        <v>3200-200</v>
      </c>
    </row>
    <row r="54" spans="2:27" s="492" customFormat="1" ht="15">
      <c r="B54" s="331"/>
      <c r="C54" s="332"/>
      <c r="D54" s="296">
        <f>VLOOKUP(E54,'1.1a-Jaarprijzen'!$B$13:$G$30,6,FALSE)</f>
        <v>1</v>
      </c>
      <c r="E54" s="772" t="s">
        <v>500</v>
      </c>
      <c r="F54" s="296" t="s">
        <v>675</v>
      </c>
      <c r="G54" s="296" t="s">
        <v>541</v>
      </c>
      <c r="H54" s="714" t="s">
        <v>402</v>
      </c>
      <c r="I54" s="298" t="str">
        <f t="shared" si="14"/>
        <v>entree, gang, hal, repro</v>
      </c>
      <c r="J54" s="296" t="s">
        <v>998</v>
      </c>
      <c r="K54" s="299">
        <v>18.739999999999998</v>
      </c>
      <c r="L54" s="299"/>
      <c r="M54" s="300">
        <v>3200</v>
      </c>
      <c r="N54" s="301">
        <f t="shared" si="9"/>
        <v>200</v>
      </c>
      <c r="O54" s="486">
        <v>1</v>
      </c>
      <c r="P54" s="486">
        <v>1</v>
      </c>
      <c r="Q54" s="293">
        <f t="shared" si="10"/>
        <v>0</v>
      </c>
      <c r="R54" s="293">
        <f t="shared" si="11"/>
        <v>0</v>
      </c>
      <c r="S54" s="302">
        <f t="shared" si="4"/>
        <v>0</v>
      </c>
      <c r="T54" s="302">
        <f t="shared" si="5"/>
        <v>0</v>
      </c>
      <c r="U54" s="773" t="str">
        <f t="shared" si="6"/>
        <v>V</v>
      </c>
      <c r="V54" s="304"/>
      <c r="W54" s="305">
        <f>(Q54+R54)*'1.0-Contractblad'!$L$37</f>
        <v>0</v>
      </c>
      <c r="X54" s="305">
        <f ca="1">VLOOKUP(E54,'1.1a-Jaarprijzen'!$B$33:$Q$51,16,FALSE)*K54</f>
        <v>0</v>
      </c>
      <c r="Z54" s="775">
        <f t="shared" si="12"/>
        <v>3747.9999999999995</v>
      </c>
      <c r="AA54" s="494" t="str">
        <f t="shared" si="13"/>
        <v>3200-200</v>
      </c>
    </row>
    <row r="55" spans="2:27" s="492" customFormat="1" ht="15">
      <c r="B55" s="331"/>
      <c r="C55" s="332"/>
      <c r="D55" s="296">
        <f>VLOOKUP(E55,'1.1a-Jaarprijzen'!$B$13:$G$30,6,FALSE)</f>
        <v>1</v>
      </c>
      <c r="E55" s="772" t="s">
        <v>500</v>
      </c>
      <c r="F55" s="296" t="s">
        <v>675</v>
      </c>
      <c r="G55" s="296" t="s">
        <v>542</v>
      </c>
      <c r="H55" s="714" t="s">
        <v>402</v>
      </c>
      <c r="I55" s="298" t="str">
        <f t="shared" si="14"/>
        <v>niet van toepassing</v>
      </c>
      <c r="J55" s="296" t="s">
        <v>998</v>
      </c>
      <c r="K55" s="299"/>
      <c r="L55" s="299">
        <v>6.61</v>
      </c>
      <c r="M55" s="300" t="s">
        <v>17</v>
      </c>
      <c r="N55" s="301">
        <f t="shared" si="9"/>
        <v>0</v>
      </c>
      <c r="O55" s="486">
        <v>1</v>
      </c>
      <c r="P55" s="486">
        <v>1</v>
      </c>
      <c r="Q55" s="293">
        <f t="shared" si="10"/>
        <v>0</v>
      </c>
      <c r="R55" s="293">
        <f t="shared" si="11"/>
        <v>0</v>
      </c>
      <c r="S55" s="302">
        <f t="shared" si="4"/>
        <v>0</v>
      </c>
      <c r="T55" s="302">
        <f t="shared" si="5"/>
        <v>0</v>
      </c>
      <c r="U55" s="773">
        <f t="shared" si="6"/>
        <v>0</v>
      </c>
      <c r="V55" s="304"/>
      <c r="W55" s="305">
        <f>(Q55+R55)*'1.0-Contractblad'!$L$37</f>
        <v>0</v>
      </c>
      <c r="X55" s="305">
        <f ca="1">VLOOKUP(E55,'1.1a-Jaarprijzen'!$B$33:$Q$51,16,FALSE)*K55</f>
        <v>0</v>
      </c>
      <c r="Z55" s="775">
        <f t="shared" si="12"/>
        <v>0</v>
      </c>
      <c r="AA55" s="494" t="str">
        <f t="shared" si="13"/>
        <v>nvt-0</v>
      </c>
    </row>
    <row r="56" spans="2:27" s="492" customFormat="1" ht="15">
      <c r="B56" s="331"/>
      <c r="C56" s="332"/>
      <c r="D56" s="296">
        <f>VLOOKUP(E56,'1.1a-Jaarprijzen'!$B$13:$G$30,6,FALSE)</f>
        <v>1</v>
      </c>
      <c r="E56" s="772" t="s">
        <v>500</v>
      </c>
      <c r="F56" s="296" t="s">
        <v>675</v>
      </c>
      <c r="G56" s="296" t="s">
        <v>543</v>
      </c>
      <c r="H56" s="714" t="s">
        <v>393</v>
      </c>
      <c r="I56" s="298" t="str">
        <f t="shared" si="14"/>
        <v>entree, gang, hal, repro</v>
      </c>
      <c r="J56" s="296" t="s">
        <v>998</v>
      </c>
      <c r="K56" s="299">
        <v>46.57</v>
      </c>
      <c r="L56" s="299"/>
      <c r="M56" s="300">
        <v>3200</v>
      </c>
      <c r="N56" s="301">
        <f t="shared" si="9"/>
        <v>200</v>
      </c>
      <c r="O56" s="486">
        <v>1</v>
      </c>
      <c r="P56" s="486">
        <v>1</v>
      </c>
      <c r="Q56" s="293">
        <f t="shared" si="10"/>
        <v>0</v>
      </c>
      <c r="R56" s="293">
        <f t="shared" si="11"/>
        <v>0</v>
      </c>
      <c r="S56" s="302">
        <f t="shared" si="4"/>
        <v>0</v>
      </c>
      <c r="T56" s="302">
        <f t="shared" si="5"/>
        <v>0</v>
      </c>
      <c r="U56" s="773" t="str">
        <f t="shared" si="6"/>
        <v>V</v>
      </c>
      <c r="V56" s="304"/>
      <c r="W56" s="305">
        <f>(Q56+R56)*'1.0-Contractblad'!$L$37</f>
        <v>0</v>
      </c>
      <c r="X56" s="305">
        <f ca="1">VLOOKUP(E56,'1.1a-Jaarprijzen'!$B$33:$Q$51,16,FALSE)*K56</f>
        <v>0</v>
      </c>
      <c r="Z56" s="775">
        <f t="shared" si="12"/>
        <v>9314</v>
      </c>
      <c r="AA56" s="494" t="str">
        <f t="shared" si="13"/>
        <v>3200-200</v>
      </c>
    </row>
    <row r="57" spans="2:27" s="492" customFormat="1" ht="15">
      <c r="B57" s="331"/>
      <c r="C57" s="332"/>
      <c r="D57" s="296">
        <f>VLOOKUP(E57,'1.1a-Jaarprijzen'!$B$13:$G$30,6,FALSE)</f>
        <v>1</v>
      </c>
      <c r="E57" s="772" t="s">
        <v>500</v>
      </c>
      <c r="F57" s="296" t="s">
        <v>675</v>
      </c>
      <c r="G57" s="296" t="s">
        <v>544</v>
      </c>
      <c r="H57" s="714" t="s">
        <v>393</v>
      </c>
      <c r="I57" s="298" t="str">
        <f t="shared" si="14"/>
        <v>entree, gang, hal, repro</v>
      </c>
      <c r="J57" s="296" t="s">
        <v>998</v>
      </c>
      <c r="K57" s="299">
        <v>125.45</v>
      </c>
      <c r="L57" s="299"/>
      <c r="M57" s="300">
        <v>3200</v>
      </c>
      <c r="N57" s="301">
        <f t="shared" si="9"/>
        <v>200</v>
      </c>
      <c r="O57" s="486">
        <v>1</v>
      </c>
      <c r="P57" s="486">
        <v>1</v>
      </c>
      <c r="Q57" s="293">
        <f t="shared" si="10"/>
        <v>0</v>
      </c>
      <c r="R57" s="293">
        <f t="shared" si="11"/>
        <v>0</v>
      </c>
      <c r="S57" s="302">
        <f t="shared" si="4"/>
        <v>0</v>
      </c>
      <c r="T57" s="302">
        <f t="shared" si="5"/>
        <v>0</v>
      </c>
      <c r="U57" s="773" t="str">
        <f t="shared" si="6"/>
        <v>V</v>
      </c>
      <c r="V57" s="304"/>
      <c r="W57" s="305">
        <f>(Q57+R57)*'1.0-Contractblad'!$L$37</f>
        <v>0</v>
      </c>
      <c r="X57" s="305">
        <f ca="1">VLOOKUP(E57,'1.1a-Jaarprijzen'!$B$33:$Q$51,16,FALSE)*K57</f>
        <v>0</v>
      </c>
      <c r="Z57" s="775">
        <f t="shared" si="12"/>
        <v>25090</v>
      </c>
      <c r="AA57" s="494" t="str">
        <f t="shared" si="13"/>
        <v>3200-200</v>
      </c>
    </row>
    <row r="58" spans="2:27" s="492" customFormat="1" ht="15">
      <c r="B58" s="331"/>
      <c r="C58" s="332"/>
      <c r="D58" s="296">
        <f>VLOOKUP(E58,'1.1a-Jaarprijzen'!$B$13:$G$30,6,FALSE)</f>
        <v>1</v>
      </c>
      <c r="E58" s="772" t="s">
        <v>500</v>
      </c>
      <c r="F58" s="296" t="s">
        <v>675</v>
      </c>
      <c r="G58" s="296" t="s">
        <v>545</v>
      </c>
      <c r="H58" s="714" t="s">
        <v>393</v>
      </c>
      <c r="I58" s="298" t="str">
        <f t="shared" si="14"/>
        <v>entree, gang, hal, repro</v>
      </c>
      <c r="J58" s="296" t="s">
        <v>998</v>
      </c>
      <c r="K58" s="299">
        <v>46.11</v>
      </c>
      <c r="L58" s="299"/>
      <c r="M58" s="300">
        <v>3200</v>
      </c>
      <c r="N58" s="301">
        <f t="shared" si="9"/>
        <v>200</v>
      </c>
      <c r="O58" s="486">
        <v>1</v>
      </c>
      <c r="P58" s="486">
        <v>1</v>
      </c>
      <c r="Q58" s="293">
        <f t="shared" si="10"/>
        <v>0</v>
      </c>
      <c r="R58" s="293">
        <f t="shared" si="11"/>
        <v>0</v>
      </c>
      <c r="S58" s="302">
        <f t="shared" si="4"/>
        <v>0</v>
      </c>
      <c r="T58" s="302">
        <f t="shared" si="5"/>
        <v>0</v>
      </c>
      <c r="U58" s="773" t="str">
        <f t="shared" si="6"/>
        <v>V</v>
      </c>
      <c r="V58" s="304"/>
      <c r="W58" s="305">
        <f>(Q58+R58)*'1.0-Contractblad'!$L$37</f>
        <v>0</v>
      </c>
      <c r="X58" s="305">
        <f ca="1">VLOOKUP(E58,'1.1a-Jaarprijzen'!$B$33:$Q$51,16,FALSE)*K58</f>
        <v>0</v>
      </c>
      <c r="Z58" s="775">
        <f t="shared" si="12"/>
        <v>9222</v>
      </c>
      <c r="AA58" s="494" t="str">
        <f t="shared" si="13"/>
        <v>3200-200</v>
      </c>
    </row>
    <row r="59" spans="2:27" s="492" customFormat="1" ht="15">
      <c r="B59" s="331"/>
      <c r="C59" s="332"/>
      <c r="D59" s="296">
        <f>VLOOKUP(E59,'1.1a-Jaarprijzen'!$B$13:$G$30,6,FALSE)</f>
        <v>1</v>
      </c>
      <c r="E59" s="772" t="s">
        <v>500</v>
      </c>
      <c r="F59" s="296" t="s">
        <v>675</v>
      </c>
      <c r="G59" s="296" t="s">
        <v>546</v>
      </c>
      <c r="H59" s="714" t="s">
        <v>393</v>
      </c>
      <c r="I59" s="298" t="str">
        <f t="shared" si="14"/>
        <v>entree, gang, hal, repro</v>
      </c>
      <c r="J59" s="296" t="s">
        <v>998</v>
      </c>
      <c r="K59" s="299">
        <v>96.83</v>
      </c>
      <c r="L59" s="299"/>
      <c r="M59" s="300">
        <v>3200</v>
      </c>
      <c r="N59" s="301">
        <f t="shared" si="9"/>
        <v>200</v>
      </c>
      <c r="O59" s="486">
        <v>1</v>
      </c>
      <c r="P59" s="486">
        <v>1</v>
      </c>
      <c r="Q59" s="293">
        <f t="shared" si="10"/>
        <v>0</v>
      </c>
      <c r="R59" s="293">
        <f t="shared" si="11"/>
        <v>0</v>
      </c>
      <c r="S59" s="302">
        <f t="shared" si="4"/>
        <v>0</v>
      </c>
      <c r="T59" s="302">
        <f t="shared" si="5"/>
        <v>0</v>
      </c>
      <c r="U59" s="773" t="str">
        <f t="shared" si="6"/>
        <v>V</v>
      </c>
      <c r="V59" s="304"/>
      <c r="W59" s="305">
        <f>(Q59+R59)*'1.0-Contractblad'!$L$37</f>
        <v>0</v>
      </c>
      <c r="X59" s="305">
        <f ca="1">VLOOKUP(E59,'1.1a-Jaarprijzen'!$B$33:$Q$51,16,FALSE)*K59</f>
        <v>0</v>
      </c>
      <c r="Z59" s="775">
        <f t="shared" si="12"/>
        <v>19366</v>
      </c>
      <c r="AA59" s="494" t="str">
        <f t="shared" si="13"/>
        <v>3200-200</v>
      </c>
    </row>
    <row r="60" spans="2:27" s="492" customFormat="1" ht="15">
      <c r="B60" s="331"/>
      <c r="C60" s="332"/>
      <c r="D60" s="296">
        <f>VLOOKUP(E60,'1.1a-Jaarprijzen'!$B$13:$G$30,6,FALSE)</f>
        <v>1</v>
      </c>
      <c r="E60" s="772" t="s">
        <v>500</v>
      </c>
      <c r="F60" s="296" t="s">
        <v>675</v>
      </c>
      <c r="G60" s="296" t="s">
        <v>547</v>
      </c>
      <c r="H60" s="714" t="s">
        <v>393</v>
      </c>
      <c r="I60" s="298" t="str">
        <f t="shared" si="14"/>
        <v>entree, gang, hal, repro</v>
      </c>
      <c r="J60" s="296" t="s">
        <v>998</v>
      </c>
      <c r="K60" s="299">
        <v>43.71</v>
      </c>
      <c r="L60" s="299"/>
      <c r="M60" s="300">
        <v>3200</v>
      </c>
      <c r="N60" s="301">
        <f t="shared" si="9"/>
        <v>200</v>
      </c>
      <c r="O60" s="486">
        <v>1</v>
      </c>
      <c r="P60" s="486">
        <v>1</v>
      </c>
      <c r="Q60" s="293">
        <f t="shared" si="10"/>
        <v>0</v>
      </c>
      <c r="R60" s="293">
        <f t="shared" si="11"/>
        <v>0</v>
      </c>
      <c r="S60" s="302">
        <f t="shared" si="4"/>
        <v>0</v>
      </c>
      <c r="T60" s="302">
        <f t="shared" si="5"/>
        <v>0</v>
      </c>
      <c r="U60" s="773" t="str">
        <f t="shared" si="6"/>
        <v>V</v>
      </c>
      <c r="V60" s="304"/>
      <c r="W60" s="305">
        <f>(Q60+R60)*'1.0-Contractblad'!$L$37</f>
        <v>0</v>
      </c>
      <c r="X60" s="305">
        <f ca="1">VLOOKUP(E60,'1.1a-Jaarprijzen'!$B$33:$Q$51,16,FALSE)*K60</f>
        <v>0</v>
      </c>
      <c r="Z60" s="775">
        <f t="shared" si="12"/>
        <v>8742</v>
      </c>
      <c r="AA60" s="494" t="str">
        <f t="shared" si="13"/>
        <v>3200-200</v>
      </c>
    </row>
    <row r="61" spans="2:27" s="492" customFormat="1" ht="15">
      <c r="B61" s="331"/>
      <c r="C61" s="332"/>
      <c r="D61" s="296">
        <f>VLOOKUP(E61,'1.1a-Jaarprijzen'!$B$13:$G$30,6,FALSE)</f>
        <v>1</v>
      </c>
      <c r="E61" s="772" t="s">
        <v>500</v>
      </c>
      <c r="F61" s="296" t="s">
        <v>675</v>
      </c>
      <c r="G61" s="296" t="s">
        <v>548</v>
      </c>
      <c r="H61" s="714" t="s">
        <v>393</v>
      </c>
      <c r="I61" s="298" t="str">
        <f t="shared" si="14"/>
        <v>entree, gang, hal, repro</v>
      </c>
      <c r="J61" s="296" t="s">
        <v>998</v>
      </c>
      <c r="K61" s="299">
        <v>24.97</v>
      </c>
      <c r="L61" s="299"/>
      <c r="M61" s="300">
        <v>3200</v>
      </c>
      <c r="N61" s="301">
        <f t="shared" si="9"/>
        <v>200</v>
      </c>
      <c r="O61" s="486">
        <v>1</v>
      </c>
      <c r="P61" s="486">
        <v>1</v>
      </c>
      <c r="Q61" s="293">
        <f t="shared" si="10"/>
        <v>0</v>
      </c>
      <c r="R61" s="293">
        <f t="shared" si="11"/>
        <v>0</v>
      </c>
      <c r="S61" s="302">
        <f t="shared" si="4"/>
        <v>0</v>
      </c>
      <c r="T61" s="302">
        <f t="shared" si="5"/>
        <v>0</v>
      </c>
      <c r="U61" s="773" t="str">
        <f t="shared" si="6"/>
        <v>V</v>
      </c>
      <c r="V61" s="304"/>
      <c r="W61" s="305">
        <f>(Q61+R61)*'1.0-Contractblad'!$L$37</f>
        <v>0</v>
      </c>
      <c r="X61" s="305">
        <f ca="1">VLOOKUP(E61,'1.1a-Jaarprijzen'!$B$33:$Q$51,16,FALSE)*K61</f>
        <v>0</v>
      </c>
      <c r="Z61" s="775">
        <f t="shared" si="12"/>
        <v>4994</v>
      </c>
      <c r="AA61" s="494" t="str">
        <f t="shared" si="13"/>
        <v>3200-200</v>
      </c>
    </row>
    <row r="62" spans="2:27" s="492" customFormat="1" ht="15">
      <c r="B62" s="331"/>
      <c r="C62" s="332"/>
      <c r="D62" s="296">
        <f>VLOOKUP(E62,'1.1a-Jaarprijzen'!$B$13:$G$30,6,FALSE)</f>
        <v>1</v>
      </c>
      <c r="E62" s="772" t="s">
        <v>500</v>
      </c>
      <c r="F62" s="296" t="s">
        <v>675</v>
      </c>
      <c r="G62" s="296" t="s">
        <v>549</v>
      </c>
      <c r="H62" s="714" t="s">
        <v>393</v>
      </c>
      <c r="I62" s="298" t="str">
        <f t="shared" si="14"/>
        <v>niet van toepassing</v>
      </c>
      <c r="J62" s="296" t="s">
        <v>998</v>
      </c>
      <c r="K62" s="299"/>
      <c r="L62" s="299">
        <v>51.09</v>
      </c>
      <c r="M62" s="300" t="s">
        <v>17</v>
      </c>
      <c r="N62" s="301">
        <f t="shared" si="9"/>
        <v>0</v>
      </c>
      <c r="O62" s="486">
        <v>1</v>
      </c>
      <c r="P62" s="486">
        <v>1</v>
      </c>
      <c r="Q62" s="293">
        <f t="shared" si="10"/>
        <v>0</v>
      </c>
      <c r="R62" s="293">
        <f t="shared" si="11"/>
        <v>0</v>
      </c>
      <c r="S62" s="302">
        <f t="shared" si="4"/>
        <v>0</v>
      </c>
      <c r="T62" s="302">
        <f t="shared" si="5"/>
        <v>0</v>
      </c>
      <c r="U62" s="773">
        <f t="shared" si="6"/>
        <v>0</v>
      </c>
      <c r="V62" s="304"/>
      <c r="W62" s="305">
        <f>(Q62+R62)*'1.0-Contractblad'!$L$37</f>
        <v>0</v>
      </c>
      <c r="X62" s="305">
        <f ca="1">VLOOKUP(E62,'1.1a-Jaarprijzen'!$B$33:$Q$51,16,FALSE)*K62</f>
        <v>0</v>
      </c>
      <c r="Z62" s="775">
        <f t="shared" si="12"/>
        <v>0</v>
      </c>
      <c r="AA62" s="494" t="str">
        <f t="shared" si="13"/>
        <v>nvt-0</v>
      </c>
    </row>
    <row r="63" spans="2:27" s="492" customFormat="1" ht="15">
      <c r="B63" s="331"/>
      <c r="C63" s="332"/>
      <c r="D63" s="296">
        <f>VLOOKUP(E63,'1.1a-Jaarprijzen'!$B$13:$G$30,6,FALSE)</f>
        <v>1</v>
      </c>
      <c r="E63" s="772" t="s">
        <v>500</v>
      </c>
      <c r="F63" s="296" t="s">
        <v>675</v>
      </c>
      <c r="G63" s="296" t="s">
        <v>550</v>
      </c>
      <c r="H63" s="714" t="s">
        <v>393</v>
      </c>
      <c r="I63" s="298" t="str">
        <f t="shared" si="14"/>
        <v>entree, gang, hal, repro</v>
      </c>
      <c r="J63" s="296" t="s">
        <v>998</v>
      </c>
      <c r="K63" s="299">
        <v>65.510000000000005</v>
      </c>
      <c r="L63" s="299"/>
      <c r="M63" s="300">
        <v>3200</v>
      </c>
      <c r="N63" s="301">
        <f t="shared" si="9"/>
        <v>200</v>
      </c>
      <c r="O63" s="486">
        <v>1</v>
      </c>
      <c r="P63" s="486">
        <v>1</v>
      </c>
      <c r="Q63" s="293">
        <f t="shared" si="10"/>
        <v>0</v>
      </c>
      <c r="R63" s="293">
        <f t="shared" si="11"/>
        <v>0</v>
      </c>
      <c r="S63" s="302">
        <f t="shared" si="4"/>
        <v>0</v>
      </c>
      <c r="T63" s="302">
        <f t="shared" si="5"/>
        <v>0</v>
      </c>
      <c r="U63" s="773" t="str">
        <f t="shared" si="6"/>
        <v>V</v>
      </c>
      <c r="V63" s="304"/>
      <c r="W63" s="305">
        <f>(Q63+R63)*'1.0-Contractblad'!$L$37</f>
        <v>0</v>
      </c>
      <c r="X63" s="305">
        <f ca="1">VLOOKUP(E63,'1.1a-Jaarprijzen'!$B$33:$Q$51,16,FALSE)*K63</f>
        <v>0</v>
      </c>
      <c r="Z63" s="775">
        <f t="shared" si="12"/>
        <v>13102.000000000002</v>
      </c>
      <c r="AA63" s="494" t="str">
        <f t="shared" si="13"/>
        <v>3200-200</v>
      </c>
    </row>
    <row r="64" spans="2:27" s="492" customFormat="1" ht="15">
      <c r="B64" s="331"/>
      <c r="C64" s="332"/>
      <c r="D64" s="296">
        <f>VLOOKUP(E64,'1.1a-Jaarprijzen'!$B$13:$G$30,6,FALSE)</f>
        <v>1</v>
      </c>
      <c r="E64" s="772" t="s">
        <v>500</v>
      </c>
      <c r="F64" s="296" t="s">
        <v>675</v>
      </c>
      <c r="G64" s="296" t="s">
        <v>551</v>
      </c>
      <c r="H64" s="714" t="s">
        <v>552</v>
      </c>
      <c r="I64" s="298" t="str">
        <f t="shared" si="14"/>
        <v>sanitaire ruimte (toilet-/doucheruimte)</v>
      </c>
      <c r="J64" s="296" t="s">
        <v>483</v>
      </c>
      <c r="K64" s="299">
        <v>1.32</v>
      </c>
      <c r="L64" s="299"/>
      <c r="M64" s="300">
        <v>4200</v>
      </c>
      <c r="N64" s="301">
        <f t="shared" si="9"/>
        <v>200</v>
      </c>
      <c r="O64" s="486">
        <v>1</v>
      </c>
      <c r="P64" s="486">
        <v>1</v>
      </c>
      <c r="Q64" s="293">
        <f t="shared" si="10"/>
        <v>0</v>
      </c>
      <c r="R64" s="293">
        <f t="shared" si="11"/>
        <v>0</v>
      </c>
      <c r="S64" s="302">
        <f t="shared" si="4"/>
        <v>0</v>
      </c>
      <c r="T64" s="302">
        <f t="shared" si="5"/>
        <v>0</v>
      </c>
      <c r="U64" s="773" t="str">
        <f t="shared" si="6"/>
        <v>S</v>
      </c>
      <c r="V64" s="304"/>
      <c r="W64" s="305">
        <f>(Q64+R64)*'1.0-Contractblad'!$L$37</f>
        <v>0</v>
      </c>
      <c r="X64" s="305">
        <f ca="1">VLOOKUP(E64,'1.1a-Jaarprijzen'!$B$33:$Q$51,16,FALSE)*K64</f>
        <v>0</v>
      </c>
      <c r="Z64" s="775">
        <f t="shared" si="12"/>
        <v>264</v>
      </c>
      <c r="AA64" s="494" t="str">
        <f t="shared" si="13"/>
        <v>4200-200</v>
      </c>
    </row>
    <row r="65" spans="2:27" s="492" customFormat="1" ht="15">
      <c r="B65" s="331"/>
      <c r="C65" s="332"/>
      <c r="D65" s="296">
        <f>VLOOKUP(E65,'1.1a-Jaarprijzen'!$B$13:$G$30,6,FALSE)</f>
        <v>1</v>
      </c>
      <c r="E65" s="772" t="s">
        <v>500</v>
      </c>
      <c r="F65" s="296" t="s">
        <v>675</v>
      </c>
      <c r="G65" s="296" t="s">
        <v>553</v>
      </c>
      <c r="H65" s="714" t="s">
        <v>552</v>
      </c>
      <c r="I65" s="298" t="str">
        <f t="shared" si="14"/>
        <v>sanitaire ruimte (toilet-/doucheruimte)</v>
      </c>
      <c r="J65" s="296" t="s">
        <v>483</v>
      </c>
      <c r="K65" s="299">
        <v>1.31</v>
      </c>
      <c r="L65" s="299"/>
      <c r="M65" s="300">
        <v>4200</v>
      </c>
      <c r="N65" s="301">
        <f t="shared" si="9"/>
        <v>200</v>
      </c>
      <c r="O65" s="486">
        <v>1</v>
      </c>
      <c r="P65" s="486">
        <v>1</v>
      </c>
      <c r="Q65" s="293">
        <f t="shared" si="10"/>
        <v>0</v>
      </c>
      <c r="R65" s="293">
        <f t="shared" si="11"/>
        <v>0</v>
      </c>
      <c r="S65" s="302">
        <f t="shared" si="4"/>
        <v>0</v>
      </c>
      <c r="T65" s="302">
        <f t="shared" si="5"/>
        <v>0</v>
      </c>
      <c r="U65" s="773" t="str">
        <f t="shared" si="6"/>
        <v>S</v>
      </c>
      <c r="V65" s="304"/>
      <c r="W65" s="305">
        <f>(Q65+R65)*'1.0-Contractblad'!$L$37</f>
        <v>0</v>
      </c>
      <c r="X65" s="305">
        <f ca="1">VLOOKUP(E65,'1.1a-Jaarprijzen'!$B$33:$Q$51,16,FALSE)*K65</f>
        <v>0</v>
      </c>
      <c r="Z65" s="775">
        <f t="shared" si="12"/>
        <v>262</v>
      </c>
      <c r="AA65" s="494" t="str">
        <f t="shared" si="13"/>
        <v>4200-200</v>
      </c>
    </row>
    <row r="66" spans="2:27" s="492" customFormat="1" ht="15">
      <c r="B66" s="331"/>
      <c r="C66" s="332"/>
      <c r="D66" s="296">
        <f>VLOOKUP(E66,'1.1a-Jaarprijzen'!$B$13:$G$30,6,FALSE)</f>
        <v>1</v>
      </c>
      <c r="E66" s="772" t="s">
        <v>500</v>
      </c>
      <c r="F66" s="296" t="s">
        <v>675</v>
      </c>
      <c r="G66" s="296" t="s">
        <v>554</v>
      </c>
      <c r="H66" s="714" t="s">
        <v>552</v>
      </c>
      <c r="I66" s="298" t="str">
        <f t="shared" si="14"/>
        <v>sanitaire ruimte (toilet-/doucheruimte)</v>
      </c>
      <c r="J66" s="296" t="s">
        <v>483</v>
      </c>
      <c r="K66" s="299">
        <v>4.08</v>
      </c>
      <c r="L66" s="299"/>
      <c r="M66" s="300">
        <v>4200</v>
      </c>
      <c r="N66" s="301">
        <f t="shared" si="9"/>
        <v>200</v>
      </c>
      <c r="O66" s="486">
        <v>1</v>
      </c>
      <c r="P66" s="486">
        <v>1</v>
      </c>
      <c r="Q66" s="293">
        <f t="shared" si="10"/>
        <v>0</v>
      </c>
      <c r="R66" s="293">
        <f t="shared" si="11"/>
        <v>0</v>
      </c>
      <c r="S66" s="302">
        <f t="shared" si="4"/>
        <v>0</v>
      </c>
      <c r="T66" s="302">
        <f t="shared" si="5"/>
        <v>0</v>
      </c>
      <c r="U66" s="773" t="str">
        <f t="shared" si="6"/>
        <v>S</v>
      </c>
      <c r="V66" s="304"/>
      <c r="W66" s="305">
        <f>(Q66+R66)*'1.0-Contractblad'!$L$37</f>
        <v>0</v>
      </c>
      <c r="X66" s="305">
        <f ca="1">VLOOKUP(E66,'1.1a-Jaarprijzen'!$B$33:$Q$51,16,FALSE)*K66</f>
        <v>0</v>
      </c>
      <c r="Z66" s="775">
        <f t="shared" si="12"/>
        <v>816</v>
      </c>
      <c r="AA66" s="494" t="str">
        <f t="shared" si="13"/>
        <v>4200-200</v>
      </c>
    </row>
    <row r="67" spans="2:27" s="492" customFormat="1" ht="15">
      <c r="B67" s="331"/>
      <c r="C67" s="332"/>
      <c r="D67" s="296">
        <f>VLOOKUP(E67,'1.1a-Jaarprijzen'!$B$13:$G$30,6,FALSE)</f>
        <v>1</v>
      </c>
      <c r="E67" s="772" t="s">
        <v>500</v>
      </c>
      <c r="F67" s="296" t="s">
        <v>675</v>
      </c>
      <c r="G67" s="296" t="s">
        <v>555</v>
      </c>
      <c r="H67" s="714" t="s">
        <v>552</v>
      </c>
      <c r="I67" s="298" t="str">
        <f t="shared" si="14"/>
        <v>sanitaire ruimte (toilet-/doucheruimte)</v>
      </c>
      <c r="J67" s="296" t="s">
        <v>483</v>
      </c>
      <c r="K67" s="299">
        <v>1.31</v>
      </c>
      <c r="L67" s="299"/>
      <c r="M67" s="300">
        <v>4200</v>
      </c>
      <c r="N67" s="301">
        <f t="shared" si="9"/>
        <v>200</v>
      </c>
      <c r="O67" s="486">
        <v>1</v>
      </c>
      <c r="P67" s="486">
        <v>1</v>
      </c>
      <c r="Q67" s="293">
        <f t="shared" si="10"/>
        <v>0</v>
      </c>
      <c r="R67" s="293">
        <f t="shared" si="11"/>
        <v>0</v>
      </c>
      <c r="S67" s="302">
        <f t="shared" si="4"/>
        <v>0</v>
      </c>
      <c r="T67" s="302">
        <f t="shared" si="5"/>
        <v>0</v>
      </c>
      <c r="U67" s="773" t="str">
        <f t="shared" si="6"/>
        <v>S</v>
      </c>
      <c r="V67" s="304"/>
      <c r="W67" s="305">
        <f>(Q67+R67)*'1.0-Contractblad'!$L$37</f>
        <v>0</v>
      </c>
      <c r="X67" s="305">
        <f ca="1">VLOOKUP(E67,'1.1a-Jaarprijzen'!$B$33:$Q$51,16,FALSE)*K67</f>
        <v>0</v>
      </c>
      <c r="Z67" s="775">
        <f t="shared" si="12"/>
        <v>262</v>
      </c>
      <c r="AA67" s="494" t="str">
        <f t="shared" si="13"/>
        <v>4200-200</v>
      </c>
    </row>
    <row r="68" spans="2:27" s="492" customFormat="1" ht="15">
      <c r="B68" s="331"/>
      <c r="C68" s="332"/>
      <c r="D68" s="296">
        <f>VLOOKUP(E68,'1.1a-Jaarprijzen'!$B$13:$G$30,6,FALSE)</f>
        <v>1</v>
      </c>
      <c r="E68" s="772" t="s">
        <v>500</v>
      </c>
      <c r="F68" s="296" t="s">
        <v>675</v>
      </c>
      <c r="G68" s="296" t="s">
        <v>556</v>
      </c>
      <c r="H68" s="714" t="s">
        <v>557</v>
      </c>
      <c r="I68" s="298" t="str">
        <f t="shared" si="14"/>
        <v>sanitaire ruimte (toilet-/doucheruimte)</v>
      </c>
      <c r="J68" s="296" t="s">
        <v>483</v>
      </c>
      <c r="K68" s="299">
        <v>5.57</v>
      </c>
      <c r="L68" s="299"/>
      <c r="M68" s="300">
        <v>4200</v>
      </c>
      <c r="N68" s="301">
        <f t="shared" si="9"/>
        <v>200</v>
      </c>
      <c r="O68" s="486">
        <v>1</v>
      </c>
      <c r="P68" s="486">
        <v>1</v>
      </c>
      <c r="Q68" s="293">
        <f t="shared" si="10"/>
        <v>0</v>
      </c>
      <c r="R68" s="293">
        <f t="shared" si="11"/>
        <v>0</v>
      </c>
      <c r="S68" s="302">
        <f t="shared" si="4"/>
        <v>0</v>
      </c>
      <c r="T68" s="302">
        <f t="shared" si="5"/>
        <v>0</v>
      </c>
      <c r="U68" s="773" t="str">
        <f t="shared" si="6"/>
        <v>S</v>
      </c>
      <c r="V68" s="304"/>
      <c r="W68" s="305">
        <f>(Q68+R68)*'1.0-Contractblad'!$L$37</f>
        <v>0</v>
      </c>
      <c r="X68" s="305">
        <f ca="1">VLOOKUP(E68,'1.1a-Jaarprijzen'!$B$33:$Q$51,16,FALSE)*K68</f>
        <v>0</v>
      </c>
      <c r="Z68" s="775">
        <f t="shared" si="12"/>
        <v>1114</v>
      </c>
      <c r="AA68" s="494" t="str">
        <f t="shared" si="13"/>
        <v>4200-200</v>
      </c>
    </row>
    <row r="69" spans="2:27" s="492" customFormat="1" ht="15">
      <c r="B69" s="331"/>
      <c r="C69" s="332"/>
      <c r="D69" s="296">
        <f>VLOOKUP(E69,'1.1a-Jaarprijzen'!$B$13:$G$30,6,FALSE)</f>
        <v>1</v>
      </c>
      <c r="E69" s="772" t="s">
        <v>500</v>
      </c>
      <c r="F69" s="296" t="s">
        <v>675</v>
      </c>
      <c r="G69" s="296" t="s">
        <v>558</v>
      </c>
      <c r="H69" s="714" t="s">
        <v>557</v>
      </c>
      <c r="I69" s="298" t="str">
        <f t="shared" si="14"/>
        <v>sanitaire ruimte (toilet-/doucheruimte)</v>
      </c>
      <c r="J69" s="296" t="s">
        <v>483</v>
      </c>
      <c r="K69" s="299">
        <v>4.95</v>
      </c>
      <c r="L69" s="299"/>
      <c r="M69" s="300">
        <v>4200</v>
      </c>
      <c r="N69" s="301">
        <f t="shared" si="9"/>
        <v>200</v>
      </c>
      <c r="O69" s="486">
        <v>1</v>
      </c>
      <c r="P69" s="486">
        <v>1</v>
      </c>
      <c r="Q69" s="293">
        <f t="shared" si="10"/>
        <v>0</v>
      </c>
      <c r="R69" s="293">
        <f t="shared" si="11"/>
        <v>0</v>
      </c>
      <c r="S69" s="302">
        <f t="shared" si="4"/>
        <v>0</v>
      </c>
      <c r="T69" s="302">
        <f t="shared" si="5"/>
        <v>0</v>
      </c>
      <c r="U69" s="773" t="str">
        <f t="shared" si="6"/>
        <v>S</v>
      </c>
      <c r="V69" s="304"/>
      <c r="W69" s="305">
        <f>(Q69+R69)*'1.0-Contractblad'!$L$37</f>
        <v>0</v>
      </c>
      <c r="X69" s="305">
        <f ca="1">VLOOKUP(E69,'1.1a-Jaarprijzen'!$B$33:$Q$51,16,FALSE)*K69</f>
        <v>0</v>
      </c>
      <c r="Z69" s="775">
        <f t="shared" si="12"/>
        <v>990</v>
      </c>
      <c r="AA69" s="494" t="str">
        <f t="shared" si="13"/>
        <v>4200-200</v>
      </c>
    </row>
    <row r="70" spans="2:27" s="492" customFormat="1" ht="15">
      <c r="B70" s="331"/>
      <c r="C70" s="332"/>
      <c r="D70" s="296">
        <f>VLOOKUP(E70,'1.1a-Jaarprijzen'!$B$13:$G$30,6,FALSE)</f>
        <v>1</v>
      </c>
      <c r="E70" s="772" t="s">
        <v>500</v>
      </c>
      <c r="F70" s="296" t="s">
        <v>675</v>
      </c>
      <c r="G70" s="296" t="s">
        <v>559</v>
      </c>
      <c r="H70" s="714" t="s">
        <v>557</v>
      </c>
      <c r="I70" s="298" t="str">
        <f t="shared" si="14"/>
        <v>sanitaire ruimte (toilet-/doucheruimte)</v>
      </c>
      <c r="J70" s="296" t="s">
        <v>483</v>
      </c>
      <c r="K70" s="299">
        <v>4.95</v>
      </c>
      <c r="L70" s="299"/>
      <c r="M70" s="300">
        <v>4200</v>
      </c>
      <c r="N70" s="301">
        <f t="shared" si="9"/>
        <v>200</v>
      </c>
      <c r="O70" s="486">
        <v>1</v>
      </c>
      <c r="P70" s="486">
        <v>1</v>
      </c>
      <c r="Q70" s="293">
        <f t="shared" si="10"/>
        <v>0</v>
      </c>
      <c r="R70" s="293">
        <f t="shared" si="11"/>
        <v>0</v>
      </c>
      <c r="S70" s="302">
        <f t="shared" si="4"/>
        <v>0</v>
      </c>
      <c r="T70" s="302">
        <f t="shared" si="5"/>
        <v>0</v>
      </c>
      <c r="U70" s="773" t="str">
        <f t="shared" si="6"/>
        <v>S</v>
      </c>
      <c r="V70" s="304"/>
      <c r="W70" s="305">
        <f>(Q70+R70)*'1.0-Contractblad'!$L$37</f>
        <v>0</v>
      </c>
      <c r="X70" s="305">
        <f ca="1">VLOOKUP(E70,'1.1a-Jaarprijzen'!$B$33:$Q$51,16,FALSE)*K70</f>
        <v>0</v>
      </c>
      <c r="Z70" s="775">
        <f t="shared" si="12"/>
        <v>990</v>
      </c>
      <c r="AA70" s="494" t="str">
        <f t="shared" si="13"/>
        <v>4200-200</v>
      </c>
    </row>
    <row r="71" spans="2:27" s="492" customFormat="1" ht="15">
      <c r="B71" s="331"/>
      <c r="C71" s="332"/>
      <c r="D71" s="296">
        <f>VLOOKUP(E71,'1.1a-Jaarprijzen'!$B$13:$G$30,6,FALSE)</f>
        <v>1</v>
      </c>
      <c r="E71" s="772" t="s">
        <v>500</v>
      </c>
      <c r="F71" s="296" t="s">
        <v>675</v>
      </c>
      <c r="G71" s="296" t="s">
        <v>560</v>
      </c>
      <c r="H71" s="714" t="s">
        <v>557</v>
      </c>
      <c r="I71" s="298" t="str">
        <f t="shared" si="14"/>
        <v>sanitaire ruimte (toilet-/doucheruimte)</v>
      </c>
      <c r="J71" s="296" t="s">
        <v>483</v>
      </c>
      <c r="K71" s="299">
        <v>5.54</v>
      </c>
      <c r="L71" s="299"/>
      <c r="M71" s="300">
        <v>4200</v>
      </c>
      <c r="N71" s="301">
        <f t="shared" si="9"/>
        <v>200</v>
      </c>
      <c r="O71" s="486">
        <v>1</v>
      </c>
      <c r="P71" s="486">
        <v>1</v>
      </c>
      <c r="Q71" s="293">
        <f t="shared" si="10"/>
        <v>0</v>
      </c>
      <c r="R71" s="293">
        <f t="shared" si="11"/>
        <v>0</v>
      </c>
      <c r="S71" s="302">
        <f t="shared" ref="S71:S134" si="15">IF($M71=0,0,VLOOKUP($M71,Kengetal,6,FALSE))</f>
        <v>0</v>
      </c>
      <c r="T71" s="302">
        <f t="shared" ref="T71:T134" si="16">IF($M71=0,0,VLOOKUP($M71,Kengetal,7,FALSE))</f>
        <v>0</v>
      </c>
      <c r="U71" s="773" t="str">
        <f t="shared" si="6"/>
        <v>S</v>
      </c>
      <c r="V71" s="304"/>
      <c r="W71" s="305">
        <f>(Q71+R71)*'1.0-Contractblad'!$L$37</f>
        <v>0</v>
      </c>
      <c r="X71" s="305">
        <f ca="1">VLOOKUP(E71,'1.1a-Jaarprijzen'!$B$33:$Q$51,16,FALSE)*K71</f>
        <v>0</v>
      </c>
      <c r="Z71" s="775">
        <f t="shared" si="12"/>
        <v>1108</v>
      </c>
      <c r="AA71" s="494" t="str">
        <f t="shared" si="13"/>
        <v>4200-200</v>
      </c>
    </row>
    <row r="72" spans="2:27" s="492" customFormat="1" ht="15">
      <c r="B72" s="331"/>
      <c r="C72" s="332"/>
      <c r="D72" s="296">
        <f>VLOOKUP(E72,'1.1a-Jaarprijzen'!$B$13:$G$30,6,FALSE)</f>
        <v>1</v>
      </c>
      <c r="E72" s="772" t="s">
        <v>500</v>
      </c>
      <c r="F72" s="296" t="s">
        <v>675</v>
      </c>
      <c r="G72" s="296" t="s">
        <v>561</v>
      </c>
      <c r="H72" s="714" t="s">
        <v>557</v>
      </c>
      <c r="I72" s="298" t="str">
        <f t="shared" si="14"/>
        <v>sanitaire ruimte (toilet-/doucheruimte)</v>
      </c>
      <c r="J72" s="296" t="s">
        <v>483</v>
      </c>
      <c r="K72" s="299">
        <v>4.9400000000000004</v>
      </c>
      <c r="L72" s="299"/>
      <c r="M72" s="300">
        <v>4200</v>
      </c>
      <c r="N72" s="301">
        <f t="shared" si="9"/>
        <v>200</v>
      </c>
      <c r="O72" s="486">
        <v>1</v>
      </c>
      <c r="P72" s="486">
        <v>1</v>
      </c>
      <c r="Q72" s="293">
        <f t="shared" si="10"/>
        <v>0</v>
      </c>
      <c r="R72" s="293">
        <f t="shared" si="11"/>
        <v>0</v>
      </c>
      <c r="S72" s="302">
        <f t="shared" si="15"/>
        <v>0</v>
      </c>
      <c r="T72" s="302">
        <f t="shared" si="16"/>
        <v>0</v>
      </c>
      <c r="U72" s="773" t="str">
        <f t="shared" si="6"/>
        <v>S</v>
      </c>
      <c r="V72" s="304"/>
      <c r="W72" s="305">
        <f>(Q72+R72)*'1.0-Contractblad'!$L$37</f>
        <v>0</v>
      </c>
      <c r="X72" s="305">
        <f ca="1">VLOOKUP(E72,'1.1a-Jaarprijzen'!$B$33:$Q$51,16,FALSE)*K72</f>
        <v>0</v>
      </c>
      <c r="Z72" s="775">
        <f t="shared" si="12"/>
        <v>988.00000000000011</v>
      </c>
      <c r="AA72" s="494" t="str">
        <f t="shared" si="13"/>
        <v>4200-200</v>
      </c>
    </row>
    <row r="73" spans="2:27" s="492" customFormat="1" ht="15">
      <c r="B73" s="331"/>
      <c r="C73" s="332"/>
      <c r="D73" s="296">
        <f>VLOOKUP(E73,'1.1a-Jaarprijzen'!$B$13:$G$30,6,FALSE)</f>
        <v>1</v>
      </c>
      <c r="E73" s="772" t="s">
        <v>500</v>
      </c>
      <c r="F73" s="296" t="s">
        <v>675</v>
      </c>
      <c r="G73" s="296" t="s">
        <v>562</v>
      </c>
      <c r="H73" s="714" t="s">
        <v>557</v>
      </c>
      <c r="I73" s="298" t="str">
        <f t="shared" si="14"/>
        <v>sanitaire ruimte (toilet-/doucheruimte)</v>
      </c>
      <c r="J73" s="296" t="s">
        <v>483</v>
      </c>
      <c r="K73" s="299">
        <v>5.13</v>
      </c>
      <c r="L73" s="299"/>
      <c r="M73" s="300">
        <v>4200</v>
      </c>
      <c r="N73" s="301">
        <f t="shared" si="9"/>
        <v>200</v>
      </c>
      <c r="O73" s="486">
        <v>1</v>
      </c>
      <c r="P73" s="486">
        <v>1</v>
      </c>
      <c r="Q73" s="293">
        <f t="shared" si="10"/>
        <v>0</v>
      </c>
      <c r="R73" s="293">
        <f t="shared" si="11"/>
        <v>0</v>
      </c>
      <c r="S73" s="302">
        <f t="shared" si="15"/>
        <v>0</v>
      </c>
      <c r="T73" s="302">
        <f t="shared" si="16"/>
        <v>0</v>
      </c>
      <c r="U73" s="773" t="str">
        <f t="shared" si="6"/>
        <v>S</v>
      </c>
      <c r="V73" s="304"/>
      <c r="W73" s="305">
        <f>(Q73+R73)*'1.0-Contractblad'!$L$37</f>
        <v>0</v>
      </c>
      <c r="X73" s="305">
        <f ca="1">VLOOKUP(E73,'1.1a-Jaarprijzen'!$B$33:$Q$51,16,FALSE)*K73</f>
        <v>0</v>
      </c>
      <c r="Z73" s="775">
        <f t="shared" si="12"/>
        <v>1026</v>
      </c>
      <c r="AA73" s="494" t="str">
        <f t="shared" si="13"/>
        <v>4200-200</v>
      </c>
    </row>
    <row r="74" spans="2:27" s="492" customFormat="1" ht="15">
      <c r="B74" s="331"/>
      <c r="C74" s="332"/>
      <c r="D74" s="296">
        <f>VLOOKUP(E74,'1.1a-Jaarprijzen'!$B$13:$G$30,6,FALSE)</f>
        <v>1</v>
      </c>
      <c r="E74" s="772" t="s">
        <v>500</v>
      </c>
      <c r="F74" s="296" t="s">
        <v>675</v>
      </c>
      <c r="G74" s="296" t="s">
        <v>563</v>
      </c>
      <c r="H74" s="714" t="s">
        <v>557</v>
      </c>
      <c r="I74" s="298" t="str">
        <f t="shared" si="14"/>
        <v>sanitaire ruimte (toilet-/doucheruimte)</v>
      </c>
      <c r="J74" s="296" t="s">
        <v>483</v>
      </c>
      <c r="K74" s="299">
        <v>5.14</v>
      </c>
      <c r="L74" s="299"/>
      <c r="M74" s="300">
        <v>4200</v>
      </c>
      <c r="N74" s="301">
        <f t="shared" si="9"/>
        <v>200</v>
      </c>
      <c r="O74" s="486">
        <v>1</v>
      </c>
      <c r="P74" s="486">
        <v>1</v>
      </c>
      <c r="Q74" s="293">
        <f t="shared" si="10"/>
        <v>0</v>
      </c>
      <c r="R74" s="293">
        <f t="shared" si="11"/>
        <v>0</v>
      </c>
      <c r="S74" s="302">
        <f t="shared" si="15"/>
        <v>0</v>
      </c>
      <c r="T74" s="302">
        <f t="shared" si="16"/>
        <v>0</v>
      </c>
      <c r="U74" s="773" t="str">
        <f t="shared" si="6"/>
        <v>S</v>
      </c>
      <c r="V74" s="304"/>
      <c r="W74" s="305">
        <f>(Q74+R74)*'1.0-Contractblad'!$L$37</f>
        <v>0</v>
      </c>
      <c r="X74" s="305">
        <f ca="1">VLOOKUP(E74,'1.1a-Jaarprijzen'!$B$33:$Q$51,16,FALSE)*K74</f>
        <v>0</v>
      </c>
      <c r="Z74" s="775">
        <f t="shared" si="12"/>
        <v>1028</v>
      </c>
      <c r="AA74" s="494" t="str">
        <f t="shared" si="13"/>
        <v>4200-200</v>
      </c>
    </row>
    <row r="75" spans="2:27" s="492" customFormat="1" ht="15">
      <c r="B75" s="331"/>
      <c r="C75" s="332"/>
      <c r="D75" s="296">
        <f>VLOOKUP(E75,'1.1a-Jaarprijzen'!$B$13:$G$30,6,FALSE)</f>
        <v>1</v>
      </c>
      <c r="E75" s="772" t="s">
        <v>500</v>
      </c>
      <c r="F75" s="296" t="s">
        <v>675</v>
      </c>
      <c r="G75" s="296" t="s">
        <v>564</v>
      </c>
      <c r="H75" s="714" t="s">
        <v>557</v>
      </c>
      <c r="I75" s="298" t="str">
        <f t="shared" si="14"/>
        <v>sanitaire ruimte (toilet-/doucheruimte)</v>
      </c>
      <c r="J75" s="296" t="s">
        <v>483</v>
      </c>
      <c r="K75" s="299">
        <v>4.9400000000000004</v>
      </c>
      <c r="L75" s="299"/>
      <c r="M75" s="300">
        <v>4200</v>
      </c>
      <c r="N75" s="301">
        <f t="shared" si="9"/>
        <v>200</v>
      </c>
      <c r="O75" s="486">
        <v>1</v>
      </c>
      <c r="P75" s="486">
        <v>1</v>
      </c>
      <c r="Q75" s="293">
        <f t="shared" si="10"/>
        <v>0</v>
      </c>
      <c r="R75" s="293">
        <f t="shared" si="11"/>
        <v>0</v>
      </c>
      <c r="S75" s="302">
        <f t="shared" si="15"/>
        <v>0</v>
      </c>
      <c r="T75" s="302">
        <f t="shared" si="16"/>
        <v>0</v>
      </c>
      <c r="U75" s="773" t="str">
        <f t="shared" si="6"/>
        <v>S</v>
      </c>
      <c r="V75" s="304"/>
      <c r="W75" s="305">
        <f>(Q75+R75)*'1.0-Contractblad'!$L$37</f>
        <v>0</v>
      </c>
      <c r="X75" s="305">
        <f ca="1">VLOOKUP(E75,'1.1a-Jaarprijzen'!$B$33:$Q$51,16,FALSE)*K75</f>
        <v>0</v>
      </c>
      <c r="Z75" s="775">
        <f t="shared" si="12"/>
        <v>988.00000000000011</v>
      </c>
      <c r="AA75" s="494" t="str">
        <f t="shared" si="13"/>
        <v>4200-200</v>
      </c>
    </row>
    <row r="76" spans="2:27" s="492" customFormat="1" ht="15">
      <c r="B76" s="331"/>
      <c r="C76" s="332"/>
      <c r="D76" s="296">
        <f>VLOOKUP(E76,'1.1a-Jaarprijzen'!$B$13:$G$30,6,FALSE)</f>
        <v>1</v>
      </c>
      <c r="E76" s="774" t="s">
        <v>500</v>
      </c>
      <c r="F76" s="296" t="s">
        <v>675</v>
      </c>
      <c r="G76" s="296" t="s">
        <v>565</v>
      </c>
      <c r="H76" s="714" t="s">
        <v>566</v>
      </c>
      <c r="I76" s="298" t="str">
        <f t="shared" si="14"/>
        <v>sanitaire ruimte (toilet-/doucheruimte)</v>
      </c>
      <c r="J76" s="296" t="s">
        <v>483</v>
      </c>
      <c r="K76" s="299">
        <v>9.39</v>
      </c>
      <c r="L76" s="299"/>
      <c r="M76" s="300">
        <v>4260</v>
      </c>
      <c r="N76" s="301">
        <f t="shared" si="9"/>
        <v>260</v>
      </c>
      <c r="O76" s="486">
        <v>1</v>
      </c>
      <c r="P76" s="486">
        <v>1</v>
      </c>
      <c r="Q76" s="293">
        <f t="shared" si="10"/>
        <v>0</v>
      </c>
      <c r="R76" s="293">
        <f t="shared" si="11"/>
        <v>0</v>
      </c>
      <c r="S76" s="302">
        <f t="shared" si="15"/>
        <v>0</v>
      </c>
      <c r="T76" s="302">
        <f t="shared" si="16"/>
        <v>0</v>
      </c>
      <c r="U76" s="773" t="str">
        <f t="shared" si="6"/>
        <v>S</v>
      </c>
      <c r="V76" s="304"/>
      <c r="W76" s="305">
        <f>(Q76+R76)*'1.0-Contractblad'!$L$37</f>
        <v>0</v>
      </c>
      <c r="X76" s="305">
        <f ca="1">VLOOKUP(E76,'1.1a-Jaarprijzen'!$B$33:$Q$51,16,FALSE)*K76</f>
        <v>0</v>
      </c>
      <c r="Z76" s="775">
        <f t="shared" si="12"/>
        <v>2441.4</v>
      </c>
      <c r="AA76" s="494" t="str">
        <f t="shared" si="13"/>
        <v>4260-260</v>
      </c>
    </row>
    <row r="77" spans="2:27" s="492" customFormat="1" ht="15">
      <c r="B77" s="331"/>
      <c r="C77" s="332"/>
      <c r="D77" s="296">
        <f>VLOOKUP(E77,'1.1a-Jaarprijzen'!$B$13:$G$30,6,FALSE)</f>
        <v>1</v>
      </c>
      <c r="E77" s="774" t="s">
        <v>500</v>
      </c>
      <c r="F77" s="296" t="s">
        <v>675</v>
      </c>
      <c r="G77" s="296" t="s">
        <v>567</v>
      </c>
      <c r="H77" s="714" t="s">
        <v>566</v>
      </c>
      <c r="I77" s="298" t="str">
        <f t="shared" si="14"/>
        <v>sanitaire ruimte (toilet-/doucheruimte)</v>
      </c>
      <c r="J77" s="296" t="s">
        <v>483</v>
      </c>
      <c r="K77" s="299">
        <v>9.52</v>
      </c>
      <c r="L77" s="299"/>
      <c r="M77" s="300">
        <v>4260</v>
      </c>
      <c r="N77" s="301">
        <f t="shared" si="9"/>
        <v>260</v>
      </c>
      <c r="O77" s="486">
        <v>1</v>
      </c>
      <c r="P77" s="486">
        <v>1</v>
      </c>
      <c r="Q77" s="293">
        <f t="shared" si="10"/>
        <v>0</v>
      </c>
      <c r="R77" s="293">
        <f t="shared" si="11"/>
        <v>0</v>
      </c>
      <c r="S77" s="302">
        <f t="shared" si="15"/>
        <v>0</v>
      </c>
      <c r="T77" s="302">
        <f t="shared" si="16"/>
        <v>0</v>
      </c>
      <c r="U77" s="773" t="str">
        <f t="shared" si="6"/>
        <v>S</v>
      </c>
      <c r="V77" s="304"/>
      <c r="W77" s="305">
        <f>(Q77+R77)*'1.0-Contractblad'!$L$37</f>
        <v>0</v>
      </c>
      <c r="X77" s="305">
        <f ca="1">VLOOKUP(E77,'1.1a-Jaarprijzen'!$B$33:$Q$51,16,FALSE)*K77</f>
        <v>0</v>
      </c>
      <c r="Z77" s="775">
        <f t="shared" si="12"/>
        <v>2475.1999999999998</v>
      </c>
      <c r="AA77" s="494" t="str">
        <f t="shared" si="13"/>
        <v>4260-260</v>
      </c>
    </row>
    <row r="78" spans="2:27" s="492" customFormat="1" ht="15">
      <c r="B78" s="331"/>
      <c r="C78" s="332"/>
      <c r="D78" s="296">
        <f>VLOOKUP(E78,'1.1a-Jaarprijzen'!$B$13:$G$30,6,FALSE)</f>
        <v>1</v>
      </c>
      <c r="E78" s="772" t="s">
        <v>500</v>
      </c>
      <c r="F78" s="296" t="s">
        <v>675</v>
      </c>
      <c r="G78" s="296" t="s">
        <v>568</v>
      </c>
      <c r="H78" s="714" t="s">
        <v>552</v>
      </c>
      <c r="I78" s="298" t="str">
        <f t="shared" si="14"/>
        <v>sanitaire ruimte (toilet-/doucheruimte)</v>
      </c>
      <c r="J78" s="296" t="s">
        <v>483</v>
      </c>
      <c r="K78" s="299">
        <v>6.43</v>
      </c>
      <c r="L78" s="299"/>
      <c r="M78" s="300">
        <v>4200</v>
      </c>
      <c r="N78" s="301">
        <f t="shared" si="9"/>
        <v>200</v>
      </c>
      <c r="O78" s="486">
        <v>1</v>
      </c>
      <c r="P78" s="486">
        <v>1</v>
      </c>
      <c r="Q78" s="293">
        <f t="shared" si="10"/>
        <v>0</v>
      </c>
      <c r="R78" s="293">
        <f t="shared" si="11"/>
        <v>0</v>
      </c>
      <c r="S78" s="302">
        <f t="shared" si="15"/>
        <v>0</v>
      </c>
      <c r="T78" s="302">
        <f t="shared" si="16"/>
        <v>0</v>
      </c>
      <c r="U78" s="773" t="str">
        <f t="shared" ref="U78:U141" si="17">IF(M78="","",VLOOKUP(M78,Kengetal,14,FALSE))</f>
        <v>S</v>
      </c>
      <c r="V78" s="304"/>
      <c r="W78" s="305">
        <f>(Q78+R78)*'1.0-Contractblad'!$L$37</f>
        <v>0</v>
      </c>
      <c r="X78" s="305">
        <f ca="1">VLOOKUP(E78,'1.1a-Jaarprijzen'!$B$33:$Q$51,16,FALSE)*K78</f>
        <v>0</v>
      </c>
      <c r="Z78" s="775">
        <f t="shared" si="12"/>
        <v>1286</v>
      </c>
      <c r="AA78" s="494" t="str">
        <f t="shared" si="13"/>
        <v>4200-200</v>
      </c>
    </row>
    <row r="79" spans="2:27" s="492" customFormat="1" ht="15">
      <c r="B79" s="331"/>
      <c r="C79" s="332"/>
      <c r="D79" s="296">
        <f>VLOOKUP(E79,'1.1a-Jaarprijzen'!$B$13:$G$30,6,FALSE)</f>
        <v>1</v>
      </c>
      <c r="E79" s="772" t="s">
        <v>500</v>
      </c>
      <c r="F79" s="296" t="s">
        <v>675</v>
      </c>
      <c r="G79" s="296" t="s">
        <v>569</v>
      </c>
      <c r="H79" s="714" t="s">
        <v>566</v>
      </c>
      <c r="I79" s="298" t="str">
        <f t="shared" si="14"/>
        <v>sanitaire ruimte (toilet-/doucheruimte)</v>
      </c>
      <c r="J79" s="296" t="s">
        <v>483</v>
      </c>
      <c r="K79" s="299">
        <v>10.37</v>
      </c>
      <c r="L79" s="299"/>
      <c r="M79" s="300">
        <v>4200</v>
      </c>
      <c r="N79" s="301">
        <f t="shared" ref="N79:N142" si="18">VLOOKUP(M79,Kengetal,3,FALSE)</f>
        <v>200</v>
      </c>
      <c r="O79" s="486">
        <v>1</v>
      </c>
      <c r="P79" s="486">
        <v>1</v>
      </c>
      <c r="Q79" s="293">
        <f t="shared" ref="Q79:Q142" si="19">S79*K79*O79</f>
        <v>0</v>
      </c>
      <c r="R79" s="293">
        <f t="shared" ref="R79:R142" si="20">T79*K79*P79</f>
        <v>0</v>
      </c>
      <c r="S79" s="302">
        <f t="shared" si="15"/>
        <v>0</v>
      </c>
      <c r="T79" s="302">
        <f t="shared" si="16"/>
        <v>0</v>
      </c>
      <c r="U79" s="773" t="str">
        <f t="shared" si="17"/>
        <v>S</v>
      </c>
      <c r="V79" s="304"/>
      <c r="W79" s="305">
        <f>(Q79+R79)*'1.0-Contractblad'!$L$37</f>
        <v>0</v>
      </c>
      <c r="X79" s="305">
        <f ca="1">VLOOKUP(E79,'1.1a-Jaarprijzen'!$B$33:$Q$51,16,FALSE)*K79</f>
        <v>0</v>
      </c>
      <c r="Z79" s="775">
        <f t="shared" ref="Z79:Z142" si="21">K79*N79</f>
        <v>2074</v>
      </c>
      <c r="AA79" s="494" t="str">
        <f t="shared" ref="AA79:AA142" si="22">CONCATENATE(M79,"-",N79)</f>
        <v>4200-200</v>
      </c>
    </row>
    <row r="80" spans="2:27" s="492" customFormat="1" ht="15">
      <c r="B80" s="331"/>
      <c r="C80" s="332"/>
      <c r="D80" s="296">
        <f>VLOOKUP(E80,'1.1a-Jaarprijzen'!$B$13:$G$30,6,FALSE)</f>
        <v>1</v>
      </c>
      <c r="E80" s="772" t="s">
        <v>500</v>
      </c>
      <c r="F80" s="296" t="s">
        <v>675</v>
      </c>
      <c r="G80" s="296" t="s">
        <v>570</v>
      </c>
      <c r="H80" s="714" t="s">
        <v>552</v>
      </c>
      <c r="I80" s="298" t="str">
        <f t="shared" si="14"/>
        <v>sanitaire ruimte (toilet-/doucheruimte)</v>
      </c>
      <c r="J80" s="296" t="s">
        <v>483</v>
      </c>
      <c r="K80" s="299">
        <v>4.7</v>
      </c>
      <c r="L80" s="299"/>
      <c r="M80" s="300">
        <v>4200</v>
      </c>
      <c r="N80" s="301">
        <f t="shared" si="18"/>
        <v>200</v>
      </c>
      <c r="O80" s="486">
        <v>1</v>
      </c>
      <c r="P80" s="486">
        <v>1</v>
      </c>
      <c r="Q80" s="293">
        <f t="shared" si="19"/>
        <v>0</v>
      </c>
      <c r="R80" s="293">
        <f t="shared" si="20"/>
        <v>0</v>
      </c>
      <c r="S80" s="302">
        <f t="shared" si="15"/>
        <v>0</v>
      </c>
      <c r="T80" s="302">
        <f t="shared" si="16"/>
        <v>0</v>
      </c>
      <c r="U80" s="773" t="str">
        <f t="shared" si="17"/>
        <v>S</v>
      </c>
      <c r="V80" s="304"/>
      <c r="W80" s="305">
        <f>(Q80+R80)*'1.0-Contractblad'!$L$37</f>
        <v>0</v>
      </c>
      <c r="X80" s="305">
        <f ca="1">VLOOKUP(E80,'1.1a-Jaarprijzen'!$B$33:$Q$51,16,FALSE)*K80</f>
        <v>0</v>
      </c>
      <c r="Z80" s="775">
        <f t="shared" si="21"/>
        <v>940</v>
      </c>
      <c r="AA80" s="494" t="str">
        <f t="shared" si="22"/>
        <v>4200-200</v>
      </c>
    </row>
    <row r="81" spans="2:27" s="492" customFormat="1" ht="15">
      <c r="B81" s="331"/>
      <c r="C81" s="332"/>
      <c r="D81" s="296">
        <f>VLOOKUP(E81,'1.1a-Jaarprijzen'!$B$13:$G$30,6,FALSE)</f>
        <v>1</v>
      </c>
      <c r="E81" s="772" t="s">
        <v>500</v>
      </c>
      <c r="F81" s="296" t="s">
        <v>675</v>
      </c>
      <c r="G81" s="296" t="s">
        <v>571</v>
      </c>
      <c r="H81" s="714" t="s">
        <v>557</v>
      </c>
      <c r="I81" s="298" t="str">
        <f t="shared" si="14"/>
        <v>sanitaire ruimte (toilet-/doucheruimte)</v>
      </c>
      <c r="J81" s="296" t="s">
        <v>483</v>
      </c>
      <c r="K81" s="299">
        <v>5.98</v>
      </c>
      <c r="L81" s="299"/>
      <c r="M81" s="300">
        <v>4200</v>
      </c>
      <c r="N81" s="301">
        <f t="shared" si="18"/>
        <v>200</v>
      </c>
      <c r="O81" s="486">
        <v>1</v>
      </c>
      <c r="P81" s="486">
        <v>1</v>
      </c>
      <c r="Q81" s="293">
        <f t="shared" si="19"/>
        <v>0</v>
      </c>
      <c r="R81" s="293">
        <f t="shared" si="20"/>
        <v>0</v>
      </c>
      <c r="S81" s="302">
        <f t="shared" si="15"/>
        <v>0</v>
      </c>
      <c r="T81" s="302">
        <f t="shared" si="16"/>
        <v>0</v>
      </c>
      <c r="U81" s="773" t="str">
        <f t="shared" si="17"/>
        <v>S</v>
      </c>
      <c r="V81" s="304"/>
      <c r="W81" s="305">
        <f>(Q81+R81)*'1.0-Contractblad'!$L$37</f>
        <v>0</v>
      </c>
      <c r="X81" s="305">
        <f ca="1">VLOOKUP(E81,'1.1a-Jaarprijzen'!$B$33:$Q$51,16,FALSE)*K81</f>
        <v>0</v>
      </c>
      <c r="Z81" s="775">
        <f t="shared" si="21"/>
        <v>1196</v>
      </c>
      <c r="AA81" s="494" t="str">
        <f t="shared" si="22"/>
        <v>4200-200</v>
      </c>
    </row>
    <row r="82" spans="2:27" s="492" customFormat="1" ht="15">
      <c r="B82" s="331"/>
      <c r="C82" s="332"/>
      <c r="D82" s="296">
        <f>VLOOKUP(E82,'1.1a-Jaarprijzen'!$B$13:$G$30,6,FALSE)</f>
        <v>1</v>
      </c>
      <c r="E82" s="772" t="s">
        <v>500</v>
      </c>
      <c r="F82" s="296" t="s">
        <v>675</v>
      </c>
      <c r="G82" s="296" t="s">
        <v>572</v>
      </c>
      <c r="H82" s="714" t="s">
        <v>557</v>
      </c>
      <c r="I82" s="298" t="str">
        <f t="shared" si="14"/>
        <v>sanitaire ruimte (toilet-/doucheruimte)</v>
      </c>
      <c r="J82" s="296" t="s">
        <v>483</v>
      </c>
      <c r="K82" s="299">
        <v>6.24</v>
      </c>
      <c r="L82" s="299"/>
      <c r="M82" s="300">
        <v>4200</v>
      </c>
      <c r="N82" s="301">
        <f t="shared" si="18"/>
        <v>200</v>
      </c>
      <c r="O82" s="486">
        <v>1</v>
      </c>
      <c r="P82" s="486">
        <v>1</v>
      </c>
      <c r="Q82" s="293">
        <f t="shared" si="19"/>
        <v>0</v>
      </c>
      <c r="R82" s="293">
        <f t="shared" si="20"/>
        <v>0</v>
      </c>
      <c r="S82" s="302">
        <f t="shared" si="15"/>
        <v>0</v>
      </c>
      <c r="T82" s="302">
        <f t="shared" si="16"/>
        <v>0</v>
      </c>
      <c r="U82" s="773" t="str">
        <f t="shared" si="17"/>
        <v>S</v>
      </c>
      <c r="V82" s="304"/>
      <c r="W82" s="305">
        <f>(Q82+R82)*'1.0-Contractblad'!$L$37</f>
        <v>0</v>
      </c>
      <c r="X82" s="305">
        <f ca="1">VLOOKUP(E82,'1.1a-Jaarprijzen'!$B$33:$Q$51,16,FALSE)*K82</f>
        <v>0</v>
      </c>
      <c r="Z82" s="775">
        <f t="shared" si="21"/>
        <v>1248</v>
      </c>
      <c r="AA82" s="494" t="str">
        <f t="shared" si="22"/>
        <v>4200-200</v>
      </c>
    </row>
    <row r="83" spans="2:27" s="492" customFormat="1" ht="15">
      <c r="B83" s="331"/>
      <c r="C83" s="332"/>
      <c r="D83" s="296">
        <f>VLOOKUP(E83,'1.1a-Jaarprijzen'!$B$13:$G$30,6,FALSE)</f>
        <v>1</v>
      </c>
      <c r="E83" s="772" t="s">
        <v>500</v>
      </c>
      <c r="F83" s="296" t="s">
        <v>675</v>
      </c>
      <c r="G83" s="296" t="s">
        <v>573</v>
      </c>
      <c r="H83" s="714" t="s">
        <v>552</v>
      </c>
      <c r="I83" s="298" t="str">
        <f t="shared" si="14"/>
        <v>sanitaire ruimte (toilet-/doucheruimte)</v>
      </c>
      <c r="J83" s="296" t="s">
        <v>483</v>
      </c>
      <c r="K83" s="299">
        <v>3.13</v>
      </c>
      <c r="L83" s="299"/>
      <c r="M83" s="300">
        <v>4200</v>
      </c>
      <c r="N83" s="301">
        <f t="shared" si="18"/>
        <v>200</v>
      </c>
      <c r="O83" s="486">
        <v>1</v>
      </c>
      <c r="P83" s="486">
        <v>1</v>
      </c>
      <c r="Q83" s="293">
        <f t="shared" si="19"/>
        <v>0</v>
      </c>
      <c r="R83" s="293">
        <f t="shared" si="20"/>
        <v>0</v>
      </c>
      <c r="S83" s="302">
        <f t="shared" si="15"/>
        <v>0</v>
      </c>
      <c r="T83" s="302">
        <f t="shared" si="16"/>
        <v>0</v>
      </c>
      <c r="U83" s="773" t="str">
        <f t="shared" si="17"/>
        <v>S</v>
      </c>
      <c r="V83" s="304"/>
      <c r="W83" s="305">
        <f>(Q83+R83)*'1.0-Contractblad'!$L$37</f>
        <v>0</v>
      </c>
      <c r="X83" s="305">
        <f ca="1">VLOOKUP(E83,'1.1a-Jaarprijzen'!$B$33:$Q$51,16,FALSE)*K83</f>
        <v>0</v>
      </c>
      <c r="Z83" s="775">
        <f t="shared" si="21"/>
        <v>626</v>
      </c>
      <c r="AA83" s="494" t="str">
        <f t="shared" si="22"/>
        <v>4200-200</v>
      </c>
    </row>
    <row r="84" spans="2:27" s="492" customFormat="1" ht="15">
      <c r="B84" s="331"/>
      <c r="C84" s="332"/>
      <c r="D84" s="296">
        <f>VLOOKUP(E84,'1.1a-Jaarprijzen'!$B$13:$G$30,6,FALSE)</f>
        <v>1</v>
      </c>
      <c r="E84" s="772" t="s">
        <v>500</v>
      </c>
      <c r="F84" s="296" t="s">
        <v>675</v>
      </c>
      <c r="G84" s="296" t="s">
        <v>574</v>
      </c>
      <c r="H84" s="714" t="s">
        <v>575</v>
      </c>
      <c r="I84" s="298" t="str">
        <f t="shared" si="14"/>
        <v>administratieve -,  vergaderruimte</v>
      </c>
      <c r="J84" s="296" t="s">
        <v>469</v>
      </c>
      <c r="K84" s="299">
        <v>19.989999999999998</v>
      </c>
      <c r="L84" s="299"/>
      <c r="M84" s="300">
        <v>1200</v>
      </c>
      <c r="N84" s="301">
        <f t="shared" si="18"/>
        <v>200</v>
      </c>
      <c r="O84" s="486">
        <v>1</v>
      </c>
      <c r="P84" s="486">
        <v>1</v>
      </c>
      <c r="Q84" s="293">
        <f t="shared" si="19"/>
        <v>0</v>
      </c>
      <c r="R84" s="293">
        <f t="shared" si="20"/>
        <v>0</v>
      </c>
      <c r="S84" s="302">
        <f t="shared" si="15"/>
        <v>0</v>
      </c>
      <c r="T84" s="302">
        <f t="shared" si="16"/>
        <v>0</v>
      </c>
      <c r="U84" s="773" t="str">
        <f t="shared" si="17"/>
        <v>V</v>
      </c>
      <c r="V84" s="304"/>
      <c r="W84" s="305">
        <f>(Q84+R84)*'1.0-Contractblad'!$L$37</f>
        <v>0</v>
      </c>
      <c r="X84" s="305">
        <f ca="1">VLOOKUP(E84,'1.1a-Jaarprijzen'!$B$33:$Q$51,16,FALSE)*K84</f>
        <v>0</v>
      </c>
      <c r="Z84" s="775">
        <f t="shared" si="21"/>
        <v>3997.9999999999995</v>
      </c>
      <c r="AA84" s="494" t="str">
        <f t="shared" si="22"/>
        <v>1200-200</v>
      </c>
    </row>
    <row r="85" spans="2:27" s="492" customFormat="1" ht="15">
      <c r="B85" s="331"/>
      <c r="C85" s="332"/>
      <c r="D85" s="296">
        <f>VLOOKUP(E85,'1.1a-Jaarprijzen'!$B$13:$G$30,6,FALSE)</f>
        <v>1</v>
      </c>
      <c r="E85" s="772" t="s">
        <v>500</v>
      </c>
      <c r="F85" s="296" t="s">
        <v>675</v>
      </c>
      <c r="G85" s="297" t="s">
        <v>576</v>
      </c>
      <c r="H85" s="295" t="s">
        <v>577</v>
      </c>
      <c r="I85" s="298" t="str">
        <f t="shared" si="14"/>
        <v>administratieve -,  vergaderruimte</v>
      </c>
      <c r="J85" s="296" t="s">
        <v>469</v>
      </c>
      <c r="K85" s="299">
        <v>13.46</v>
      </c>
      <c r="L85" s="299"/>
      <c r="M85" s="300">
        <v>1200</v>
      </c>
      <c r="N85" s="301">
        <f t="shared" si="18"/>
        <v>200</v>
      </c>
      <c r="O85" s="486">
        <v>1</v>
      </c>
      <c r="P85" s="486">
        <v>1</v>
      </c>
      <c r="Q85" s="293">
        <f t="shared" si="19"/>
        <v>0</v>
      </c>
      <c r="R85" s="293">
        <f t="shared" si="20"/>
        <v>0</v>
      </c>
      <c r="S85" s="302">
        <f t="shared" si="15"/>
        <v>0</v>
      </c>
      <c r="T85" s="302">
        <f t="shared" si="16"/>
        <v>0</v>
      </c>
      <c r="U85" s="773" t="str">
        <f t="shared" si="17"/>
        <v>V</v>
      </c>
      <c r="V85" s="304"/>
      <c r="W85" s="305">
        <f>(Q85+R85)*'1.0-Contractblad'!$L$37</f>
        <v>0</v>
      </c>
      <c r="X85" s="305">
        <f ca="1">VLOOKUP(E85,'1.1a-Jaarprijzen'!$B$33:$Q$51,16,FALSE)*K85</f>
        <v>0</v>
      </c>
      <c r="Z85" s="775">
        <f t="shared" si="21"/>
        <v>2692</v>
      </c>
      <c r="AA85" s="494" t="str">
        <f t="shared" si="22"/>
        <v>1200-200</v>
      </c>
    </row>
    <row r="86" spans="2:27" s="492" customFormat="1" ht="15">
      <c r="B86" s="331"/>
      <c r="C86" s="332"/>
      <c r="D86" s="296">
        <f>VLOOKUP(E86,'1.1a-Jaarprijzen'!$B$13:$G$30,6,FALSE)</f>
        <v>1</v>
      </c>
      <c r="E86" s="772" t="s">
        <v>500</v>
      </c>
      <c r="F86" s="296" t="s">
        <v>675</v>
      </c>
      <c r="G86" s="297" t="s">
        <v>578</v>
      </c>
      <c r="H86" s="295" t="s">
        <v>579</v>
      </c>
      <c r="I86" s="298" t="str">
        <f t="shared" si="14"/>
        <v>leslokaal groep 1 t/m 3</v>
      </c>
      <c r="J86" s="296" t="s">
        <v>469</v>
      </c>
      <c r="K86" s="299">
        <v>47.23</v>
      </c>
      <c r="L86" s="299"/>
      <c r="M86" s="300">
        <v>7200</v>
      </c>
      <c r="N86" s="301">
        <f t="shared" si="18"/>
        <v>200</v>
      </c>
      <c r="O86" s="486">
        <v>1</v>
      </c>
      <c r="P86" s="486">
        <v>1</v>
      </c>
      <c r="Q86" s="293">
        <f t="shared" si="19"/>
        <v>0</v>
      </c>
      <c r="R86" s="293">
        <f t="shared" si="20"/>
        <v>0</v>
      </c>
      <c r="S86" s="302">
        <f t="shared" si="15"/>
        <v>0</v>
      </c>
      <c r="T86" s="302">
        <f t="shared" si="16"/>
        <v>0</v>
      </c>
      <c r="U86" s="773" t="str">
        <f t="shared" si="17"/>
        <v>L</v>
      </c>
      <c r="V86" s="304"/>
      <c r="W86" s="305">
        <f>(Q86+R86)*'1.0-Contractblad'!$L$37</f>
        <v>0</v>
      </c>
      <c r="X86" s="305">
        <f ca="1">VLOOKUP(E86,'1.1a-Jaarprijzen'!$B$33:$Q$51,16,FALSE)*K86</f>
        <v>0</v>
      </c>
      <c r="Z86" s="775">
        <f t="shared" si="21"/>
        <v>9446</v>
      </c>
      <c r="AA86" s="494" t="str">
        <f t="shared" si="22"/>
        <v>7200-200</v>
      </c>
    </row>
    <row r="87" spans="2:27" s="492" customFormat="1" ht="15">
      <c r="B87" s="331"/>
      <c r="C87" s="332"/>
      <c r="D87" s="296">
        <f>VLOOKUP(E87,'1.1a-Jaarprijzen'!$B$13:$G$30,6,FALSE)</f>
        <v>1</v>
      </c>
      <c r="E87" s="772" t="s">
        <v>500</v>
      </c>
      <c r="F87" s="296" t="s">
        <v>675</v>
      </c>
      <c r="G87" s="297" t="s">
        <v>580</v>
      </c>
      <c r="H87" s="295" t="s">
        <v>403</v>
      </c>
      <c r="I87" s="298" t="str">
        <f t="shared" si="14"/>
        <v>administratieve -,  vergaderruimte</v>
      </c>
      <c r="J87" s="296" t="s">
        <v>469</v>
      </c>
      <c r="K87" s="299">
        <v>11.23</v>
      </c>
      <c r="L87" s="299"/>
      <c r="M87" s="300">
        <v>1200</v>
      </c>
      <c r="N87" s="301">
        <f t="shared" si="18"/>
        <v>200</v>
      </c>
      <c r="O87" s="486">
        <v>1</v>
      </c>
      <c r="P87" s="486">
        <v>1</v>
      </c>
      <c r="Q87" s="293">
        <f t="shared" si="19"/>
        <v>0</v>
      </c>
      <c r="R87" s="293">
        <f t="shared" si="20"/>
        <v>0</v>
      </c>
      <c r="S87" s="302">
        <f t="shared" si="15"/>
        <v>0</v>
      </c>
      <c r="T87" s="302">
        <f t="shared" si="16"/>
        <v>0</v>
      </c>
      <c r="U87" s="773" t="str">
        <f t="shared" si="17"/>
        <v>V</v>
      </c>
      <c r="V87" s="304"/>
      <c r="W87" s="305">
        <f>(Q87+R87)*'1.0-Contractblad'!$L$37</f>
        <v>0</v>
      </c>
      <c r="X87" s="305">
        <f ca="1">VLOOKUP(E87,'1.1a-Jaarprijzen'!$B$33:$Q$51,16,FALSE)*K87</f>
        <v>0</v>
      </c>
      <c r="Z87" s="775">
        <f t="shared" si="21"/>
        <v>2246</v>
      </c>
      <c r="AA87" s="494" t="str">
        <f t="shared" si="22"/>
        <v>1200-200</v>
      </c>
    </row>
    <row r="88" spans="2:27" s="492" customFormat="1" ht="15">
      <c r="B88" s="331"/>
      <c r="C88" s="332"/>
      <c r="D88" s="296">
        <f>VLOOKUP(E88,'1.1a-Jaarprijzen'!$B$13:$G$30,6,FALSE)</f>
        <v>1</v>
      </c>
      <c r="E88" s="772" t="s">
        <v>500</v>
      </c>
      <c r="F88" s="296" t="s">
        <v>675</v>
      </c>
      <c r="G88" s="297" t="s">
        <v>581</v>
      </c>
      <c r="H88" s="295" t="s">
        <v>582</v>
      </c>
      <c r="I88" s="298" t="str">
        <f t="shared" si="14"/>
        <v>pantry/keuken</v>
      </c>
      <c r="J88" s="296" t="s">
        <v>998</v>
      </c>
      <c r="K88" s="299">
        <v>7.67</v>
      </c>
      <c r="L88" s="299"/>
      <c r="M88" s="300">
        <v>5200</v>
      </c>
      <c r="N88" s="301">
        <f t="shared" si="18"/>
        <v>200</v>
      </c>
      <c r="O88" s="486">
        <v>1</v>
      </c>
      <c r="P88" s="486">
        <v>1</v>
      </c>
      <c r="Q88" s="293">
        <f t="shared" si="19"/>
        <v>0</v>
      </c>
      <c r="R88" s="293">
        <f t="shared" si="20"/>
        <v>0</v>
      </c>
      <c r="S88" s="302">
        <f t="shared" si="15"/>
        <v>0</v>
      </c>
      <c r="T88" s="302">
        <f t="shared" si="16"/>
        <v>0</v>
      </c>
      <c r="U88" s="773" t="str">
        <f t="shared" si="17"/>
        <v>V</v>
      </c>
      <c r="V88" s="304"/>
      <c r="W88" s="305">
        <f>(Q88+R88)*'1.0-Contractblad'!$L$37</f>
        <v>0</v>
      </c>
      <c r="X88" s="305">
        <f ca="1">VLOOKUP(E88,'1.1a-Jaarprijzen'!$B$33:$Q$51,16,FALSE)*K88</f>
        <v>0</v>
      </c>
      <c r="Z88" s="775">
        <f t="shared" si="21"/>
        <v>1534</v>
      </c>
      <c r="AA88" s="494" t="str">
        <f t="shared" si="22"/>
        <v>5200-200</v>
      </c>
    </row>
    <row r="89" spans="2:27" s="492" customFormat="1" ht="15">
      <c r="B89" s="331"/>
      <c r="C89" s="332"/>
      <c r="D89" s="296">
        <f>VLOOKUP(E89,'1.1a-Jaarprijzen'!$B$13:$G$30,6,FALSE)</f>
        <v>1</v>
      </c>
      <c r="E89" s="772" t="s">
        <v>500</v>
      </c>
      <c r="F89" s="296" t="s">
        <v>675</v>
      </c>
      <c r="G89" s="297" t="s">
        <v>583</v>
      </c>
      <c r="H89" s="295" t="s">
        <v>584</v>
      </c>
      <c r="I89" s="298" t="str">
        <f t="shared" si="14"/>
        <v>administratieve -,  vergaderruimte</v>
      </c>
      <c r="J89" s="296" t="s">
        <v>469</v>
      </c>
      <c r="K89" s="299">
        <v>15.91</v>
      </c>
      <c r="L89" s="299"/>
      <c r="M89" s="300">
        <v>1200</v>
      </c>
      <c r="N89" s="301">
        <f t="shared" si="18"/>
        <v>200</v>
      </c>
      <c r="O89" s="486">
        <v>1</v>
      </c>
      <c r="P89" s="486">
        <v>1</v>
      </c>
      <c r="Q89" s="293">
        <f t="shared" si="19"/>
        <v>0</v>
      </c>
      <c r="R89" s="293">
        <f t="shared" si="20"/>
        <v>0</v>
      </c>
      <c r="S89" s="302">
        <f t="shared" si="15"/>
        <v>0</v>
      </c>
      <c r="T89" s="302">
        <f t="shared" si="16"/>
        <v>0</v>
      </c>
      <c r="U89" s="773" t="str">
        <f t="shared" si="17"/>
        <v>V</v>
      </c>
      <c r="V89" s="304"/>
      <c r="W89" s="305">
        <f>(Q89+R89)*'1.0-Contractblad'!$L$37</f>
        <v>0</v>
      </c>
      <c r="X89" s="305">
        <f ca="1">VLOOKUP(E89,'1.1a-Jaarprijzen'!$B$33:$Q$51,16,FALSE)*K89</f>
        <v>0</v>
      </c>
      <c r="Z89" s="775">
        <f t="shared" si="21"/>
        <v>3182</v>
      </c>
      <c r="AA89" s="494" t="str">
        <f t="shared" si="22"/>
        <v>1200-200</v>
      </c>
    </row>
    <row r="90" spans="2:27" s="492" customFormat="1" ht="15">
      <c r="B90" s="331"/>
      <c r="C90" s="332"/>
      <c r="D90" s="296">
        <f>VLOOKUP(E90,'1.1a-Jaarprijzen'!$B$13:$G$30,6,FALSE)</f>
        <v>1</v>
      </c>
      <c r="E90" s="772" t="s">
        <v>500</v>
      </c>
      <c r="F90" s="296" t="s">
        <v>675</v>
      </c>
      <c r="G90" s="297" t="s">
        <v>585</v>
      </c>
      <c r="H90" s="295" t="s">
        <v>575</v>
      </c>
      <c r="I90" s="298" t="str">
        <f t="shared" si="14"/>
        <v>administratieve -,  vergaderruimte</v>
      </c>
      <c r="J90" s="296" t="s">
        <v>469</v>
      </c>
      <c r="K90" s="299">
        <v>13.03</v>
      </c>
      <c r="L90" s="299"/>
      <c r="M90" s="300">
        <v>1200</v>
      </c>
      <c r="N90" s="301">
        <f t="shared" si="18"/>
        <v>200</v>
      </c>
      <c r="O90" s="486">
        <v>1</v>
      </c>
      <c r="P90" s="486">
        <v>1</v>
      </c>
      <c r="Q90" s="293">
        <f t="shared" si="19"/>
        <v>0</v>
      </c>
      <c r="R90" s="293">
        <f t="shared" si="20"/>
        <v>0</v>
      </c>
      <c r="S90" s="302">
        <f t="shared" si="15"/>
        <v>0</v>
      </c>
      <c r="T90" s="302">
        <f t="shared" si="16"/>
        <v>0</v>
      </c>
      <c r="U90" s="773" t="str">
        <f t="shared" si="17"/>
        <v>V</v>
      </c>
      <c r="V90" s="304"/>
      <c r="W90" s="305">
        <f>(Q90+R90)*'1.0-Contractblad'!$L$37</f>
        <v>0</v>
      </c>
      <c r="X90" s="305">
        <f ca="1">VLOOKUP(E90,'1.1a-Jaarprijzen'!$B$33:$Q$51,16,FALSE)*K90</f>
        <v>0</v>
      </c>
      <c r="Z90" s="775">
        <f t="shared" si="21"/>
        <v>2606</v>
      </c>
      <c r="AA90" s="494" t="str">
        <f t="shared" si="22"/>
        <v>1200-200</v>
      </c>
    </row>
    <row r="91" spans="2:27" s="492" customFormat="1" ht="15">
      <c r="B91" s="331"/>
      <c r="C91" s="332"/>
      <c r="D91" s="296">
        <f>VLOOKUP(E91,'1.1a-Jaarprijzen'!$B$13:$G$30,6,FALSE)</f>
        <v>1</v>
      </c>
      <c r="E91" s="772" t="s">
        <v>500</v>
      </c>
      <c r="F91" s="296" t="s">
        <v>675</v>
      </c>
      <c r="G91" s="297" t="s">
        <v>586</v>
      </c>
      <c r="H91" s="295" t="s">
        <v>403</v>
      </c>
      <c r="I91" s="298" t="str">
        <f t="shared" si="14"/>
        <v>administratieve -,  vergaderruimte</v>
      </c>
      <c r="J91" s="296" t="s">
        <v>469</v>
      </c>
      <c r="K91" s="299">
        <v>9.02</v>
      </c>
      <c r="L91" s="299"/>
      <c r="M91" s="300">
        <v>1200</v>
      </c>
      <c r="N91" s="301">
        <f t="shared" si="18"/>
        <v>200</v>
      </c>
      <c r="O91" s="486">
        <v>1</v>
      </c>
      <c r="P91" s="486">
        <v>1</v>
      </c>
      <c r="Q91" s="293">
        <f t="shared" si="19"/>
        <v>0</v>
      </c>
      <c r="R91" s="293">
        <f t="shared" si="20"/>
        <v>0</v>
      </c>
      <c r="S91" s="302">
        <f t="shared" si="15"/>
        <v>0</v>
      </c>
      <c r="T91" s="302">
        <f t="shared" si="16"/>
        <v>0</v>
      </c>
      <c r="U91" s="773" t="str">
        <f t="shared" si="17"/>
        <v>V</v>
      </c>
      <c r="V91" s="304"/>
      <c r="W91" s="305">
        <f>(Q91+R91)*'1.0-Contractblad'!$L$37</f>
        <v>0</v>
      </c>
      <c r="X91" s="305">
        <f ca="1">VLOOKUP(E91,'1.1a-Jaarprijzen'!$B$33:$Q$51,16,FALSE)*K91</f>
        <v>0</v>
      </c>
      <c r="Z91" s="775">
        <f t="shared" si="21"/>
        <v>1804</v>
      </c>
      <c r="AA91" s="494" t="str">
        <f t="shared" si="22"/>
        <v>1200-200</v>
      </c>
    </row>
    <row r="92" spans="2:27" s="492" customFormat="1" ht="15">
      <c r="B92" s="331"/>
      <c r="C92" s="332"/>
      <c r="D92" s="296">
        <f>VLOOKUP(E92,'1.1a-Jaarprijzen'!$B$13:$G$30,6,FALSE)</f>
        <v>1</v>
      </c>
      <c r="E92" s="772" t="s">
        <v>500</v>
      </c>
      <c r="F92" s="296" t="s">
        <v>675</v>
      </c>
      <c r="G92" s="297" t="s">
        <v>587</v>
      </c>
      <c r="H92" s="295" t="s">
        <v>584</v>
      </c>
      <c r="I92" s="298" t="str">
        <f t="shared" si="14"/>
        <v>administratieve -,  vergaderruimte</v>
      </c>
      <c r="J92" s="296" t="s">
        <v>469</v>
      </c>
      <c r="K92" s="299">
        <v>16.16</v>
      </c>
      <c r="L92" s="299"/>
      <c r="M92" s="300">
        <v>1200</v>
      </c>
      <c r="N92" s="301">
        <f t="shared" si="18"/>
        <v>200</v>
      </c>
      <c r="O92" s="486">
        <v>1</v>
      </c>
      <c r="P92" s="486">
        <v>1</v>
      </c>
      <c r="Q92" s="293">
        <f t="shared" si="19"/>
        <v>0</v>
      </c>
      <c r="R92" s="293">
        <f t="shared" si="20"/>
        <v>0</v>
      </c>
      <c r="S92" s="302">
        <f t="shared" si="15"/>
        <v>0</v>
      </c>
      <c r="T92" s="302">
        <f t="shared" si="16"/>
        <v>0</v>
      </c>
      <c r="U92" s="773" t="str">
        <f t="shared" si="17"/>
        <v>V</v>
      </c>
      <c r="V92" s="304"/>
      <c r="W92" s="305">
        <f>(Q92+R92)*'1.0-Contractblad'!$L$37</f>
        <v>0</v>
      </c>
      <c r="X92" s="305">
        <f ca="1">VLOOKUP(E92,'1.1a-Jaarprijzen'!$B$33:$Q$51,16,FALSE)*K92</f>
        <v>0</v>
      </c>
      <c r="Z92" s="775">
        <f t="shared" si="21"/>
        <v>3232</v>
      </c>
      <c r="AA92" s="494" t="str">
        <f t="shared" si="22"/>
        <v>1200-200</v>
      </c>
    </row>
    <row r="93" spans="2:27" s="492" customFormat="1" ht="15">
      <c r="B93" s="331"/>
      <c r="C93" s="332"/>
      <c r="D93" s="296">
        <f>VLOOKUP(E93,'1.1a-Jaarprijzen'!$B$13:$G$30,6,FALSE)</f>
        <v>1</v>
      </c>
      <c r="E93" s="772" t="s">
        <v>500</v>
      </c>
      <c r="F93" s="296" t="s">
        <v>675</v>
      </c>
      <c r="G93" s="297" t="s">
        <v>588</v>
      </c>
      <c r="H93" s="295" t="s">
        <v>589</v>
      </c>
      <c r="I93" s="298" t="str">
        <f t="shared" si="14"/>
        <v>niet van toepassing</v>
      </c>
      <c r="J93" s="296" t="s">
        <v>17</v>
      </c>
      <c r="K93" s="299"/>
      <c r="L93" s="299">
        <v>1.67</v>
      </c>
      <c r="M93" s="300" t="s">
        <v>17</v>
      </c>
      <c r="N93" s="301">
        <f t="shared" si="18"/>
        <v>0</v>
      </c>
      <c r="O93" s="486">
        <v>1</v>
      </c>
      <c r="P93" s="486">
        <v>1</v>
      </c>
      <c r="Q93" s="293">
        <f t="shared" si="19"/>
        <v>0</v>
      </c>
      <c r="R93" s="293">
        <f t="shared" si="20"/>
        <v>0</v>
      </c>
      <c r="S93" s="302">
        <f t="shared" si="15"/>
        <v>0</v>
      </c>
      <c r="T93" s="302">
        <f t="shared" si="16"/>
        <v>0</v>
      </c>
      <c r="U93" s="773">
        <f t="shared" si="17"/>
        <v>0</v>
      </c>
      <c r="V93" s="304"/>
      <c r="W93" s="305">
        <f>(Q93+R93)*'1.0-Contractblad'!$L$37</f>
        <v>0</v>
      </c>
      <c r="X93" s="305">
        <f ca="1">VLOOKUP(E93,'1.1a-Jaarprijzen'!$B$33:$Q$51,16,FALSE)*K93</f>
        <v>0</v>
      </c>
      <c r="Z93" s="775">
        <f t="shared" si="21"/>
        <v>0</v>
      </c>
      <c r="AA93" s="494" t="str">
        <f t="shared" si="22"/>
        <v>nvt-0</v>
      </c>
    </row>
    <row r="94" spans="2:27" s="492" customFormat="1" ht="15">
      <c r="B94" s="331"/>
      <c r="C94" s="332"/>
      <c r="D94" s="296">
        <f>VLOOKUP(E94,'1.1a-Jaarprijzen'!$B$13:$G$30,6,FALSE)</f>
        <v>1</v>
      </c>
      <c r="E94" s="772" t="s">
        <v>500</v>
      </c>
      <c r="F94" s="296" t="s">
        <v>675</v>
      </c>
      <c r="G94" s="297" t="s">
        <v>590</v>
      </c>
      <c r="H94" s="295" t="s">
        <v>591</v>
      </c>
      <c r="I94" s="298" t="str">
        <f t="shared" si="14"/>
        <v>kleedruimten</v>
      </c>
      <c r="J94" s="296" t="s">
        <v>483</v>
      </c>
      <c r="K94" s="299">
        <v>19.13</v>
      </c>
      <c r="L94" s="299"/>
      <c r="M94" s="300">
        <v>13200</v>
      </c>
      <c r="N94" s="301">
        <f t="shared" si="18"/>
        <v>200</v>
      </c>
      <c r="O94" s="486">
        <v>1</v>
      </c>
      <c r="P94" s="486">
        <v>1</v>
      </c>
      <c r="Q94" s="293">
        <f t="shared" si="19"/>
        <v>0</v>
      </c>
      <c r="R94" s="293">
        <f t="shared" si="20"/>
        <v>0</v>
      </c>
      <c r="S94" s="302">
        <f t="shared" si="15"/>
        <v>0</v>
      </c>
      <c r="T94" s="302">
        <f t="shared" si="16"/>
        <v>0</v>
      </c>
      <c r="U94" s="773" t="str">
        <f t="shared" si="17"/>
        <v>V</v>
      </c>
      <c r="V94" s="304"/>
      <c r="W94" s="305">
        <f>(Q94+R94)*'1.0-Contractblad'!$L$37</f>
        <v>0</v>
      </c>
      <c r="X94" s="305">
        <f ca="1">VLOOKUP(E94,'1.1a-Jaarprijzen'!$B$33:$Q$51,16,FALSE)*K94</f>
        <v>0</v>
      </c>
      <c r="Z94" s="775">
        <f t="shared" si="21"/>
        <v>3826</v>
      </c>
      <c r="AA94" s="494" t="str">
        <f t="shared" si="22"/>
        <v>13200-200</v>
      </c>
    </row>
    <row r="95" spans="2:27" s="492" customFormat="1" ht="15">
      <c r="B95" s="331"/>
      <c r="C95" s="332"/>
      <c r="D95" s="296">
        <f>VLOOKUP(E95,'1.1a-Jaarprijzen'!$B$13:$G$30,6,FALSE)</f>
        <v>1</v>
      </c>
      <c r="E95" s="772" t="s">
        <v>500</v>
      </c>
      <c r="F95" s="296" t="s">
        <v>675</v>
      </c>
      <c r="G95" s="297" t="s">
        <v>592</v>
      </c>
      <c r="H95" s="295" t="s">
        <v>593</v>
      </c>
      <c r="I95" s="298" t="str">
        <f t="shared" si="14"/>
        <v>sanitaire ruimte (toilet-/doucheruimte)</v>
      </c>
      <c r="J95" s="296" t="s">
        <v>483</v>
      </c>
      <c r="K95" s="299">
        <v>6.33</v>
      </c>
      <c r="L95" s="299"/>
      <c r="M95" s="300">
        <v>4200</v>
      </c>
      <c r="N95" s="301">
        <f t="shared" si="18"/>
        <v>200</v>
      </c>
      <c r="O95" s="486">
        <v>1</v>
      </c>
      <c r="P95" s="486">
        <v>1</v>
      </c>
      <c r="Q95" s="293">
        <f t="shared" si="19"/>
        <v>0</v>
      </c>
      <c r="R95" s="293">
        <f t="shared" si="20"/>
        <v>0</v>
      </c>
      <c r="S95" s="302">
        <f t="shared" si="15"/>
        <v>0</v>
      </c>
      <c r="T95" s="302">
        <f t="shared" si="16"/>
        <v>0</v>
      </c>
      <c r="U95" s="773" t="str">
        <f t="shared" si="17"/>
        <v>S</v>
      </c>
      <c r="V95" s="304"/>
      <c r="W95" s="305">
        <f>(Q95+R95)*'1.0-Contractblad'!$L$37</f>
        <v>0</v>
      </c>
      <c r="X95" s="305">
        <f ca="1">VLOOKUP(E95,'1.1a-Jaarprijzen'!$B$33:$Q$51,16,FALSE)*K95</f>
        <v>0</v>
      </c>
      <c r="Z95" s="775">
        <f t="shared" si="21"/>
        <v>1266</v>
      </c>
      <c r="AA95" s="494" t="str">
        <f t="shared" si="22"/>
        <v>4200-200</v>
      </c>
    </row>
    <row r="96" spans="2:27" s="492" customFormat="1" ht="15">
      <c r="B96" s="331"/>
      <c r="C96" s="332"/>
      <c r="D96" s="296">
        <f>VLOOKUP(E96,'1.1a-Jaarprijzen'!$B$13:$G$30,6,FALSE)</f>
        <v>1</v>
      </c>
      <c r="E96" s="772" t="s">
        <v>500</v>
      </c>
      <c r="F96" s="296" t="s">
        <v>675</v>
      </c>
      <c r="G96" s="297" t="s">
        <v>594</v>
      </c>
      <c r="H96" s="295" t="s">
        <v>591</v>
      </c>
      <c r="I96" s="298" t="str">
        <f t="shared" si="14"/>
        <v>kleedruimten</v>
      </c>
      <c r="J96" s="296" t="s">
        <v>483</v>
      </c>
      <c r="K96" s="299">
        <v>9.76</v>
      </c>
      <c r="L96" s="299"/>
      <c r="M96" s="300">
        <v>13200</v>
      </c>
      <c r="N96" s="301">
        <f t="shared" si="18"/>
        <v>200</v>
      </c>
      <c r="O96" s="486">
        <v>1</v>
      </c>
      <c r="P96" s="486">
        <v>1</v>
      </c>
      <c r="Q96" s="293">
        <f t="shared" si="19"/>
        <v>0</v>
      </c>
      <c r="R96" s="293">
        <f t="shared" si="20"/>
        <v>0</v>
      </c>
      <c r="S96" s="302">
        <f t="shared" si="15"/>
        <v>0</v>
      </c>
      <c r="T96" s="302">
        <f t="shared" si="16"/>
        <v>0</v>
      </c>
      <c r="U96" s="773" t="str">
        <f t="shared" si="17"/>
        <v>V</v>
      </c>
      <c r="V96" s="304"/>
      <c r="W96" s="305">
        <f>(Q96+R96)*'1.0-Contractblad'!$L$37</f>
        <v>0</v>
      </c>
      <c r="X96" s="305">
        <f ca="1">VLOOKUP(E96,'1.1a-Jaarprijzen'!$B$33:$Q$51,16,FALSE)*K96</f>
        <v>0</v>
      </c>
      <c r="Z96" s="775">
        <f t="shared" si="21"/>
        <v>1952</v>
      </c>
      <c r="AA96" s="494" t="str">
        <f t="shared" si="22"/>
        <v>13200-200</v>
      </c>
    </row>
    <row r="97" spans="2:27" s="492" customFormat="1" ht="15">
      <c r="B97" s="331"/>
      <c r="C97" s="332"/>
      <c r="D97" s="296">
        <f>VLOOKUP(E97,'1.1a-Jaarprijzen'!$B$13:$G$30,6,FALSE)</f>
        <v>1</v>
      </c>
      <c r="E97" s="772" t="s">
        <v>500</v>
      </c>
      <c r="F97" s="296" t="s">
        <v>675</v>
      </c>
      <c r="G97" s="297" t="s">
        <v>595</v>
      </c>
      <c r="H97" s="295" t="s">
        <v>593</v>
      </c>
      <c r="I97" s="298" t="str">
        <f t="shared" si="14"/>
        <v>sanitaire ruimte (toilet-/doucheruimte)</v>
      </c>
      <c r="J97" s="296" t="s">
        <v>483</v>
      </c>
      <c r="K97" s="299">
        <v>6.31</v>
      </c>
      <c r="L97" s="299"/>
      <c r="M97" s="300">
        <v>4200</v>
      </c>
      <c r="N97" s="301">
        <f t="shared" si="18"/>
        <v>200</v>
      </c>
      <c r="O97" s="486">
        <v>1</v>
      </c>
      <c r="P97" s="486">
        <v>1</v>
      </c>
      <c r="Q97" s="293">
        <f t="shared" si="19"/>
        <v>0</v>
      </c>
      <c r="R97" s="293">
        <f t="shared" si="20"/>
        <v>0</v>
      </c>
      <c r="S97" s="302">
        <f t="shared" si="15"/>
        <v>0</v>
      </c>
      <c r="T97" s="302">
        <f t="shared" si="16"/>
        <v>0</v>
      </c>
      <c r="U97" s="773" t="str">
        <f t="shared" si="17"/>
        <v>S</v>
      </c>
      <c r="V97" s="304"/>
      <c r="W97" s="305">
        <f>(Q97+R97)*'1.0-Contractblad'!$L$37</f>
        <v>0</v>
      </c>
      <c r="X97" s="305">
        <f ca="1">VLOOKUP(E97,'1.1a-Jaarprijzen'!$B$33:$Q$51,16,FALSE)*K97</f>
        <v>0</v>
      </c>
      <c r="Z97" s="775">
        <f t="shared" si="21"/>
        <v>1262</v>
      </c>
      <c r="AA97" s="494" t="str">
        <f t="shared" si="22"/>
        <v>4200-200</v>
      </c>
    </row>
    <row r="98" spans="2:27" s="492" customFormat="1" ht="15">
      <c r="B98" s="331"/>
      <c r="C98" s="332"/>
      <c r="D98" s="296">
        <f>VLOOKUP(E98,'1.1a-Jaarprijzen'!$B$13:$G$30,6,FALSE)</f>
        <v>1</v>
      </c>
      <c r="E98" s="772" t="s">
        <v>500</v>
      </c>
      <c r="F98" s="296" t="s">
        <v>675</v>
      </c>
      <c r="G98" s="297" t="s">
        <v>596</v>
      </c>
      <c r="H98" s="295" t="s">
        <v>591</v>
      </c>
      <c r="I98" s="298" t="str">
        <f t="shared" si="14"/>
        <v>kleedruimten</v>
      </c>
      <c r="J98" s="296" t="s">
        <v>483</v>
      </c>
      <c r="K98" s="299">
        <v>19.13</v>
      </c>
      <c r="L98" s="299"/>
      <c r="M98" s="300">
        <v>13200</v>
      </c>
      <c r="N98" s="301">
        <f t="shared" si="18"/>
        <v>200</v>
      </c>
      <c r="O98" s="486">
        <v>1</v>
      </c>
      <c r="P98" s="486">
        <v>1</v>
      </c>
      <c r="Q98" s="293">
        <f t="shared" si="19"/>
        <v>0</v>
      </c>
      <c r="R98" s="293">
        <f t="shared" si="20"/>
        <v>0</v>
      </c>
      <c r="S98" s="302">
        <f t="shared" si="15"/>
        <v>0</v>
      </c>
      <c r="T98" s="302">
        <f t="shared" si="16"/>
        <v>0</v>
      </c>
      <c r="U98" s="773" t="str">
        <f t="shared" si="17"/>
        <v>V</v>
      </c>
      <c r="V98" s="304"/>
      <c r="W98" s="305">
        <f>(Q98+R98)*'1.0-Contractblad'!$L$37</f>
        <v>0</v>
      </c>
      <c r="X98" s="305">
        <f ca="1">VLOOKUP(E98,'1.1a-Jaarprijzen'!$B$33:$Q$51,16,FALSE)*K98</f>
        <v>0</v>
      </c>
      <c r="Z98" s="775">
        <f t="shared" si="21"/>
        <v>3826</v>
      </c>
      <c r="AA98" s="494" t="str">
        <f t="shared" si="22"/>
        <v>13200-200</v>
      </c>
    </row>
    <row r="99" spans="2:27" s="492" customFormat="1" ht="15">
      <c r="B99" s="331"/>
      <c r="C99" s="332"/>
      <c r="D99" s="296">
        <f>VLOOKUP(E99,'1.1a-Jaarprijzen'!$B$13:$G$30,6,FALSE)</f>
        <v>1</v>
      </c>
      <c r="E99" s="772" t="s">
        <v>500</v>
      </c>
      <c r="F99" s="296" t="s">
        <v>675</v>
      </c>
      <c r="G99" s="297" t="s">
        <v>597</v>
      </c>
      <c r="H99" s="295" t="s">
        <v>395</v>
      </c>
      <c r="I99" s="298" t="str">
        <f t="shared" si="14"/>
        <v>niet van toepassing</v>
      </c>
      <c r="J99" s="296" t="s">
        <v>483</v>
      </c>
      <c r="K99" s="299"/>
      <c r="L99" s="299">
        <v>1.31</v>
      </c>
      <c r="M99" s="300" t="s">
        <v>17</v>
      </c>
      <c r="N99" s="301">
        <f t="shared" si="18"/>
        <v>0</v>
      </c>
      <c r="O99" s="486">
        <v>1</v>
      </c>
      <c r="P99" s="486">
        <v>1</v>
      </c>
      <c r="Q99" s="293">
        <f t="shared" si="19"/>
        <v>0</v>
      </c>
      <c r="R99" s="293">
        <f t="shared" si="20"/>
        <v>0</v>
      </c>
      <c r="S99" s="302">
        <f t="shared" si="15"/>
        <v>0</v>
      </c>
      <c r="T99" s="302">
        <f t="shared" si="16"/>
        <v>0</v>
      </c>
      <c r="U99" s="773">
        <f t="shared" si="17"/>
        <v>0</v>
      </c>
      <c r="V99" s="304"/>
      <c r="W99" s="305">
        <f>(Q99+R99)*'1.0-Contractblad'!$L$37</f>
        <v>0</v>
      </c>
      <c r="X99" s="305">
        <f ca="1">VLOOKUP(E99,'1.1a-Jaarprijzen'!$B$33:$Q$51,16,FALSE)*K99</f>
        <v>0</v>
      </c>
      <c r="Z99" s="775">
        <f t="shared" si="21"/>
        <v>0</v>
      </c>
      <c r="AA99" s="494" t="str">
        <f t="shared" si="22"/>
        <v>nvt-0</v>
      </c>
    </row>
    <row r="100" spans="2:27" s="492" customFormat="1" ht="15">
      <c r="B100" s="331"/>
      <c r="C100" s="332"/>
      <c r="D100" s="296">
        <f>VLOOKUP(E100,'1.1a-Jaarprijzen'!$B$13:$G$30,6,FALSE)</f>
        <v>1</v>
      </c>
      <c r="E100" s="772" t="s">
        <v>500</v>
      </c>
      <c r="F100" s="296" t="s">
        <v>675</v>
      </c>
      <c r="G100" s="297" t="s">
        <v>598</v>
      </c>
      <c r="H100" s="295" t="s">
        <v>589</v>
      </c>
      <c r="I100" s="298" t="str">
        <f t="shared" si="14"/>
        <v>niet van toepassing</v>
      </c>
      <c r="J100" s="296" t="s">
        <v>17</v>
      </c>
      <c r="K100" s="299"/>
      <c r="L100" s="299">
        <v>1.7</v>
      </c>
      <c r="M100" s="300" t="s">
        <v>17</v>
      </c>
      <c r="N100" s="301">
        <f t="shared" si="18"/>
        <v>0</v>
      </c>
      <c r="O100" s="486">
        <v>1</v>
      </c>
      <c r="P100" s="486">
        <v>1</v>
      </c>
      <c r="Q100" s="293">
        <f t="shared" si="19"/>
        <v>0</v>
      </c>
      <c r="R100" s="293">
        <f t="shared" si="20"/>
        <v>0</v>
      </c>
      <c r="S100" s="302">
        <f t="shared" si="15"/>
        <v>0</v>
      </c>
      <c r="T100" s="302">
        <f t="shared" si="16"/>
        <v>0</v>
      </c>
      <c r="U100" s="773">
        <f t="shared" si="17"/>
        <v>0</v>
      </c>
      <c r="V100" s="304"/>
      <c r="W100" s="305">
        <f>(Q100+R100)*'1.0-Contractblad'!$L$37</f>
        <v>0</v>
      </c>
      <c r="X100" s="305">
        <f ca="1">VLOOKUP(E100,'1.1a-Jaarprijzen'!$B$33:$Q$51,16,FALSE)*K100</f>
        <v>0</v>
      </c>
      <c r="Z100" s="775">
        <f t="shared" si="21"/>
        <v>0</v>
      </c>
      <c r="AA100" s="494" t="str">
        <f t="shared" si="22"/>
        <v>nvt-0</v>
      </c>
    </row>
    <row r="101" spans="2:27" s="492" customFormat="1" ht="15">
      <c r="B101" s="331"/>
      <c r="C101" s="332"/>
      <c r="D101" s="296">
        <f>VLOOKUP(E101,'1.1a-Jaarprijzen'!$B$13:$G$30,6,FALSE)</f>
        <v>1</v>
      </c>
      <c r="E101" s="772" t="s">
        <v>500</v>
      </c>
      <c r="F101" s="296" t="s">
        <v>675</v>
      </c>
      <c r="G101" s="297" t="s">
        <v>599</v>
      </c>
      <c r="H101" s="295" t="s">
        <v>600</v>
      </c>
      <c r="I101" s="298" t="str">
        <f t="shared" si="14"/>
        <v>niet van toepassing</v>
      </c>
      <c r="J101" s="296" t="s">
        <v>17</v>
      </c>
      <c r="K101" s="299"/>
      <c r="L101" s="299">
        <v>1.42</v>
      </c>
      <c r="M101" s="300" t="s">
        <v>17</v>
      </c>
      <c r="N101" s="301">
        <f t="shared" si="18"/>
        <v>0</v>
      </c>
      <c r="O101" s="486">
        <v>1</v>
      </c>
      <c r="P101" s="486">
        <v>1</v>
      </c>
      <c r="Q101" s="293">
        <f t="shared" si="19"/>
        <v>0</v>
      </c>
      <c r="R101" s="293">
        <f t="shared" si="20"/>
        <v>0</v>
      </c>
      <c r="S101" s="302">
        <f t="shared" si="15"/>
        <v>0</v>
      </c>
      <c r="T101" s="302">
        <f t="shared" si="16"/>
        <v>0</v>
      </c>
      <c r="U101" s="773">
        <f t="shared" si="17"/>
        <v>0</v>
      </c>
      <c r="V101" s="304"/>
      <c r="W101" s="305">
        <f>(Q101+R101)*'1.0-Contractblad'!$L$37</f>
        <v>0</v>
      </c>
      <c r="X101" s="305">
        <f ca="1">VLOOKUP(E101,'1.1a-Jaarprijzen'!$B$33:$Q$51,16,FALSE)*K101</f>
        <v>0</v>
      </c>
      <c r="Z101" s="775">
        <f t="shared" si="21"/>
        <v>0</v>
      </c>
      <c r="AA101" s="494" t="str">
        <f t="shared" si="22"/>
        <v>nvt-0</v>
      </c>
    </row>
    <row r="102" spans="2:27" s="492" customFormat="1" ht="15">
      <c r="B102" s="331"/>
      <c r="C102" s="332"/>
      <c r="D102" s="296">
        <f>VLOOKUP(E102,'1.1a-Jaarprijzen'!$B$13:$G$30,6,FALSE)</f>
        <v>1</v>
      </c>
      <c r="E102" s="772" t="s">
        <v>500</v>
      </c>
      <c r="F102" s="296" t="s">
        <v>675</v>
      </c>
      <c r="G102" s="297" t="s">
        <v>601</v>
      </c>
      <c r="H102" s="295" t="s">
        <v>589</v>
      </c>
      <c r="I102" s="298" t="str">
        <f t="shared" si="14"/>
        <v>niet van toepassing</v>
      </c>
      <c r="J102" s="296" t="s">
        <v>17</v>
      </c>
      <c r="K102" s="299"/>
      <c r="L102" s="299">
        <v>0.85</v>
      </c>
      <c r="M102" s="300" t="s">
        <v>17</v>
      </c>
      <c r="N102" s="301">
        <f t="shared" si="18"/>
        <v>0</v>
      </c>
      <c r="O102" s="486">
        <v>1</v>
      </c>
      <c r="P102" s="486">
        <v>1</v>
      </c>
      <c r="Q102" s="293">
        <f t="shared" si="19"/>
        <v>0</v>
      </c>
      <c r="R102" s="293">
        <f t="shared" si="20"/>
        <v>0</v>
      </c>
      <c r="S102" s="302">
        <f t="shared" si="15"/>
        <v>0</v>
      </c>
      <c r="T102" s="302">
        <f t="shared" si="16"/>
        <v>0</v>
      </c>
      <c r="U102" s="773">
        <f t="shared" si="17"/>
        <v>0</v>
      </c>
      <c r="V102" s="304"/>
      <c r="W102" s="305">
        <f>(Q102+R102)*'1.0-Contractblad'!$L$37</f>
        <v>0</v>
      </c>
      <c r="X102" s="305">
        <f ca="1">VLOOKUP(E102,'1.1a-Jaarprijzen'!$B$33:$Q$51,16,FALSE)*K102</f>
        <v>0</v>
      </c>
      <c r="Z102" s="775">
        <f t="shared" si="21"/>
        <v>0</v>
      </c>
      <c r="AA102" s="494" t="str">
        <f t="shared" si="22"/>
        <v>nvt-0</v>
      </c>
    </row>
    <row r="103" spans="2:27" s="492" customFormat="1" ht="15">
      <c r="B103" s="331"/>
      <c r="C103" s="332"/>
      <c r="D103" s="296">
        <f>VLOOKUP(E103,'1.1a-Jaarprijzen'!$B$13:$G$30,6,FALSE)</f>
        <v>1</v>
      </c>
      <c r="E103" s="772" t="s">
        <v>500</v>
      </c>
      <c r="F103" s="296" t="s">
        <v>675</v>
      </c>
      <c r="G103" s="297" t="s">
        <v>602</v>
      </c>
      <c r="H103" s="295" t="s">
        <v>603</v>
      </c>
      <c r="I103" s="298" t="str">
        <f t="shared" si="14"/>
        <v>niet van toepassing</v>
      </c>
      <c r="J103" s="296" t="s">
        <v>17</v>
      </c>
      <c r="K103" s="299"/>
      <c r="L103" s="299">
        <v>5.74</v>
      </c>
      <c r="M103" s="300" t="s">
        <v>17</v>
      </c>
      <c r="N103" s="301">
        <f t="shared" si="18"/>
        <v>0</v>
      </c>
      <c r="O103" s="486">
        <v>1</v>
      </c>
      <c r="P103" s="486">
        <v>1</v>
      </c>
      <c r="Q103" s="293">
        <f t="shared" si="19"/>
        <v>0</v>
      </c>
      <c r="R103" s="293">
        <f t="shared" si="20"/>
        <v>0</v>
      </c>
      <c r="S103" s="302">
        <f t="shared" si="15"/>
        <v>0</v>
      </c>
      <c r="T103" s="302">
        <f t="shared" si="16"/>
        <v>0</v>
      </c>
      <c r="U103" s="773">
        <f t="shared" si="17"/>
        <v>0</v>
      </c>
      <c r="V103" s="304"/>
      <c r="W103" s="305">
        <f>(Q103+R103)*'1.0-Contractblad'!$L$37</f>
        <v>0</v>
      </c>
      <c r="X103" s="305">
        <f ca="1">VLOOKUP(E103,'1.1a-Jaarprijzen'!$B$33:$Q$51,16,FALSE)*K103</f>
        <v>0</v>
      </c>
      <c r="Z103" s="775">
        <f t="shared" si="21"/>
        <v>0</v>
      </c>
      <c r="AA103" s="494" t="str">
        <f t="shared" si="22"/>
        <v>nvt-0</v>
      </c>
    </row>
    <row r="104" spans="2:27" s="492" customFormat="1" ht="15">
      <c r="B104" s="331"/>
      <c r="C104" s="332"/>
      <c r="D104" s="296">
        <f>VLOOKUP(E104,'1.1a-Jaarprijzen'!$B$13:$G$30,6,FALSE)</f>
        <v>1</v>
      </c>
      <c r="E104" s="772" t="s">
        <v>500</v>
      </c>
      <c r="F104" s="296" t="s">
        <v>675</v>
      </c>
      <c r="G104" s="297" t="s">
        <v>604</v>
      </c>
      <c r="H104" s="295" t="s">
        <v>589</v>
      </c>
      <c r="I104" s="298" t="str">
        <f t="shared" si="14"/>
        <v>niet van toepassing</v>
      </c>
      <c r="J104" s="296" t="s">
        <v>17</v>
      </c>
      <c r="K104" s="299"/>
      <c r="L104" s="299">
        <v>1.5</v>
      </c>
      <c r="M104" s="300" t="s">
        <v>17</v>
      </c>
      <c r="N104" s="301">
        <f t="shared" si="18"/>
        <v>0</v>
      </c>
      <c r="O104" s="486">
        <v>1</v>
      </c>
      <c r="P104" s="486">
        <v>1</v>
      </c>
      <c r="Q104" s="293">
        <f t="shared" si="19"/>
        <v>0</v>
      </c>
      <c r="R104" s="293">
        <f t="shared" si="20"/>
        <v>0</v>
      </c>
      <c r="S104" s="302">
        <f t="shared" si="15"/>
        <v>0</v>
      </c>
      <c r="T104" s="302">
        <f t="shared" si="16"/>
        <v>0</v>
      </c>
      <c r="U104" s="773">
        <f t="shared" si="17"/>
        <v>0</v>
      </c>
      <c r="V104" s="304"/>
      <c r="W104" s="305">
        <f>(Q104+R104)*'1.0-Contractblad'!$L$37</f>
        <v>0</v>
      </c>
      <c r="X104" s="305">
        <f ca="1">VLOOKUP(E104,'1.1a-Jaarprijzen'!$B$33:$Q$51,16,FALSE)*K104</f>
        <v>0</v>
      </c>
      <c r="Z104" s="775">
        <f t="shared" si="21"/>
        <v>0</v>
      </c>
      <c r="AA104" s="494" t="str">
        <f t="shared" si="22"/>
        <v>nvt-0</v>
      </c>
    </row>
    <row r="105" spans="2:27" s="492" customFormat="1" ht="15">
      <c r="B105" s="331"/>
      <c r="C105" s="332"/>
      <c r="D105" s="296">
        <f>VLOOKUP(E105,'1.1a-Jaarprijzen'!$B$13:$G$30,6,FALSE)</f>
        <v>1</v>
      </c>
      <c r="E105" s="772" t="s">
        <v>500</v>
      </c>
      <c r="F105" s="296" t="s">
        <v>675</v>
      </c>
      <c r="G105" s="297" t="s">
        <v>605</v>
      </c>
      <c r="H105" s="295" t="s">
        <v>606</v>
      </c>
      <c r="I105" s="298" t="str">
        <f t="shared" si="14"/>
        <v>niet van toepassing</v>
      </c>
      <c r="J105" s="296" t="s">
        <v>483</v>
      </c>
      <c r="K105" s="299"/>
      <c r="L105" s="299">
        <v>1.52</v>
      </c>
      <c r="M105" s="300" t="s">
        <v>17</v>
      </c>
      <c r="N105" s="301">
        <f t="shared" si="18"/>
        <v>0</v>
      </c>
      <c r="O105" s="486">
        <v>1</v>
      </c>
      <c r="P105" s="486">
        <v>1</v>
      </c>
      <c r="Q105" s="293">
        <f t="shared" si="19"/>
        <v>0</v>
      </c>
      <c r="R105" s="293">
        <f t="shared" si="20"/>
        <v>0</v>
      </c>
      <c r="S105" s="302">
        <f t="shared" si="15"/>
        <v>0</v>
      </c>
      <c r="T105" s="302">
        <f t="shared" si="16"/>
        <v>0</v>
      </c>
      <c r="U105" s="773">
        <f t="shared" si="17"/>
        <v>0</v>
      </c>
      <c r="V105" s="304"/>
      <c r="W105" s="305">
        <f>(Q105+R105)*'1.0-Contractblad'!$L$37</f>
        <v>0</v>
      </c>
      <c r="X105" s="305">
        <f ca="1">VLOOKUP(E105,'1.1a-Jaarprijzen'!$B$33:$Q$51,16,FALSE)*K105</f>
        <v>0</v>
      </c>
      <c r="Z105" s="775">
        <f t="shared" si="21"/>
        <v>0</v>
      </c>
      <c r="AA105" s="494" t="str">
        <f t="shared" si="22"/>
        <v>nvt-0</v>
      </c>
    </row>
    <row r="106" spans="2:27" s="492" customFormat="1" ht="15">
      <c r="B106" s="331"/>
      <c r="C106" s="332"/>
      <c r="D106" s="296">
        <f>VLOOKUP(E106,'1.1a-Jaarprijzen'!$B$13:$G$30,6,FALSE)</f>
        <v>1</v>
      </c>
      <c r="E106" s="772" t="s">
        <v>500</v>
      </c>
      <c r="F106" s="296" t="s">
        <v>675</v>
      </c>
      <c r="G106" s="297" t="s">
        <v>607</v>
      </c>
      <c r="H106" s="295" t="s">
        <v>589</v>
      </c>
      <c r="I106" s="298" t="str">
        <f t="shared" si="14"/>
        <v>niet van toepassing</v>
      </c>
      <c r="J106" s="296" t="s">
        <v>17</v>
      </c>
      <c r="K106" s="299"/>
      <c r="L106" s="299">
        <v>0.34</v>
      </c>
      <c r="M106" s="300" t="s">
        <v>17</v>
      </c>
      <c r="N106" s="301">
        <f t="shared" si="18"/>
        <v>0</v>
      </c>
      <c r="O106" s="486">
        <v>1</v>
      </c>
      <c r="P106" s="486">
        <v>1</v>
      </c>
      <c r="Q106" s="293">
        <f t="shared" si="19"/>
        <v>0</v>
      </c>
      <c r="R106" s="293">
        <f t="shared" si="20"/>
        <v>0</v>
      </c>
      <c r="S106" s="302">
        <f t="shared" si="15"/>
        <v>0</v>
      </c>
      <c r="T106" s="302">
        <f t="shared" si="16"/>
        <v>0</v>
      </c>
      <c r="U106" s="773">
        <f t="shared" si="17"/>
        <v>0</v>
      </c>
      <c r="V106" s="304"/>
      <c r="W106" s="305">
        <f>(Q106+R106)*'1.0-Contractblad'!$L$37</f>
        <v>0</v>
      </c>
      <c r="X106" s="305">
        <f ca="1">VLOOKUP(E106,'1.1a-Jaarprijzen'!$B$33:$Q$51,16,FALSE)*K106</f>
        <v>0</v>
      </c>
      <c r="Z106" s="775">
        <f t="shared" si="21"/>
        <v>0</v>
      </c>
      <c r="AA106" s="494" t="str">
        <f t="shared" si="22"/>
        <v>nvt-0</v>
      </c>
    </row>
    <row r="107" spans="2:27" s="492" customFormat="1" ht="15">
      <c r="B107" s="331"/>
      <c r="C107" s="332"/>
      <c r="D107" s="296">
        <f>VLOOKUP(E107,'1.1a-Jaarprijzen'!$B$13:$G$30,6,FALSE)</f>
        <v>1</v>
      </c>
      <c r="E107" s="772" t="s">
        <v>500</v>
      </c>
      <c r="F107" s="296" t="s">
        <v>675</v>
      </c>
      <c r="G107" s="297" t="s">
        <v>608</v>
      </c>
      <c r="H107" s="295" t="s">
        <v>589</v>
      </c>
      <c r="I107" s="298" t="str">
        <f t="shared" si="14"/>
        <v>niet van toepassing</v>
      </c>
      <c r="J107" s="296" t="s">
        <v>17</v>
      </c>
      <c r="K107" s="299"/>
      <c r="L107" s="299">
        <v>0.87</v>
      </c>
      <c r="M107" s="300" t="s">
        <v>17</v>
      </c>
      <c r="N107" s="301">
        <f t="shared" si="18"/>
        <v>0</v>
      </c>
      <c r="O107" s="486">
        <v>1</v>
      </c>
      <c r="P107" s="486">
        <v>1</v>
      </c>
      <c r="Q107" s="293">
        <f t="shared" si="19"/>
        <v>0</v>
      </c>
      <c r="R107" s="293">
        <f t="shared" si="20"/>
        <v>0</v>
      </c>
      <c r="S107" s="302">
        <f t="shared" si="15"/>
        <v>0</v>
      </c>
      <c r="T107" s="302">
        <f t="shared" si="16"/>
        <v>0</v>
      </c>
      <c r="U107" s="773">
        <f t="shared" si="17"/>
        <v>0</v>
      </c>
      <c r="V107" s="304"/>
      <c r="W107" s="305">
        <f>(Q107+R107)*'1.0-Contractblad'!$L$37</f>
        <v>0</v>
      </c>
      <c r="X107" s="305">
        <f ca="1">VLOOKUP(E107,'1.1a-Jaarprijzen'!$B$33:$Q$51,16,FALSE)*K107</f>
        <v>0</v>
      </c>
      <c r="Z107" s="775">
        <f t="shared" si="21"/>
        <v>0</v>
      </c>
      <c r="AA107" s="494" t="str">
        <f t="shared" si="22"/>
        <v>nvt-0</v>
      </c>
    </row>
    <row r="108" spans="2:27" s="492" customFormat="1" ht="15">
      <c r="B108" s="331"/>
      <c r="C108" s="332"/>
      <c r="D108" s="296">
        <f>VLOOKUP(E108,'1.1a-Jaarprijzen'!$B$13:$G$30,6,FALSE)</f>
        <v>1</v>
      </c>
      <c r="E108" s="772" t="s">
        <v>500</v>
      </c>
      <c r="F108" s="296" t="s">
        <v>675</v>
      </c>
      <c r="G108" s="297" t="s">
        <v>609</v>
      </c>
      <c r="H108" s="295" t="s">
        <v>603</v>
      </c>
      <c r="I108" s="298" t="str">
        <f t="shared" si="14"/>
        <v>niet van toepassing</v>
      </c>
      <c r="J108" s="296" t="s">
        <v>17</v>
      </c>
      <c r="K108" s="299"/>
      <c r="L108" s="299">
        <v>5.73</v>
      </c>
      <c r="M108" s="300" t="s">
        <v>17</v>
      </c>
      <c r="N108" s="301">
        <f t="shared" si="18"/>
        <v>0</v>
      </c>
      <c r="O108" s="486">
        <v>1</v>
      </c>
      <c r="P108" s="486">
        <v>1</v>
      </c>
      <c r="Q108" s="293">
        <f t="shared" si="19"/>
        <v>0</v>
      </c>
      <c r="R108" s="293">
        <f t="shared" si="20"/>
        <v>0</v>
      </c>
      <c r="S108" s="302">
        <f t="shared" si="15"/>
        <v>0</v>
      </c>
      <c r="T108" s="302">
        <f t="shared" si="16"/>
        <v>0</v>
      </c>
      <c r="U108" s="773">
        <f t="shared" si="17"/>
        <v>0</v>
      </c>
      <c r="V108" s="304"/>
      <c r="W108" s="305">
        <f>(Q108+R108)*'1.0-Contractblad'!$L$37</f>
        <v>0</v>
      </c>
      <c r="X108" s="305">
        <f ca="1">VLOOKUP(E108,'1.1a-Jaarprijzen'!$B$33:$Q$51,16,FALSE)*K108</f>
        <v>0</v>
      </c>
      <c r="Z108" s="775">
        <f t="shared" si="21"/>
        <v>0</v>
      </c>
      <c r="AA108" s="494" t="str">
        <f t="shared" si="22"/>
        <v>nvt-0</v>
      </c>
    </row>
    <row r="109" spans="2:27" s="492" customFormat="1" ht="15">
      <c r="B109" s="331"/>
      <c r="C109" s="332"/>
      <c r="D109" s="296">
        <f>VLOOKUP(E109,'1.1a-Jaarprijzen'!$B$13:$G$30,6,FALSE)</f>
        <v>1</v>
      </c>
      <c r="E109" s="772" t="s">
        <v>500</v>
      </c>
      <c r="F109" s="296" t="s">
        <v>675</v>
      </c>
      <c r="G109" s="297" t="s">
        <v>610</v>
      </c>
      <c r="H109" s="295" t="s">
        <v>611</v>
      </c>
      <c r="I109" s="298" t="str">
        <f t="shared" si="14"/>
        <v>aula, gemeenschappelijke ruimte, bibliotheek</v>
      </c>
      <c r="J109" s="296" t="s">
        <v>998</v>
      </c>
      <c r="K109" s="299">
        <v>13.37</v>
      </c>
      <c r="L109" s="299"/>
      <c r="M109" s="300">
        <v>2200</v>
      </c>
      <c r="N109" s="301">
        <f t="shared" si="18"/>
        <v>200</v>
      </c>
      <c r="O109" s="486">
        <v>1</v>
      </c>
      <c r="P109" s="486">
        <v>1</v>
      </c>
      <c r="Q109" s="293">
        <f t="shared" si="19"/>
        <v>0</v>
      </c>
      <c r="R109" s="293">
        <f t="shared" si="20"/>
        <v>0</v>
      </c>
      <c r="S109" s="302">
        <f t="shared" si="15"/>
        <v>0</v>
      </c>
      <c r="T109" s="302">
        <f t="shared" si="16"/>
        <v>0</v>
      </c>
      <c r="U109" s="773" t="str">
        <f t="shared" si="17"/>
        <v>V</v>
      </c>
      <c r="V109" s="304"/>
      <c r="W109" s="305">
        <f>(Q109+R109)*'1.0-Contractblad'!$L$37</f>
        <v>0</v>
      </c>
      <c r="X109" s="305">
        <f ca="1">VLOOKUP(E109,'1.1a-Jaarprijzen'!$B$33:$Q$51,16,FALSE)*K109</f>
        <v>0</v>
      </c>
      <c r="Z109" s="775">
        <f t="shared" si="21"/>
        <v>2674</v>
      </c>
      <c r="AA109" s="494" t="str">
        <f t="shared" si="22"/>
        <v>2200-200</v>
      </c>
    </row>
    <row r="110" spans="2:27" s="492" customFormat="1" ht="15">
      <c r="B110" s="331"/>
      <c r="C110" s="332"/>
      <c r="D110" s="296">
        <f>VLOOKUP(E110,'1.1a-Jaarprijzen'!$B$13:$G$30,6,FALSE)</f>
        <v>1</v>
      </c>
      <c r="E110" s="772" t="s">
        <v>500</v>
      </c>
      <c r="F110" s="296" t="s">
        <v>675</v>
      </c>
      <c r="G110" s="297" t="s">
        <v>612</v>
      </c>
      <c r="H110" s="295" t="s">
        <v>611</v>
      </c>
      <c r="I110" s="298" t="str">
        <f t="shared" si="14"/>
        <v>aula, gemeenschappelijke ruimte, bibliotheek</v>
      </c>
      <c r="J110" s="296" t="s">
        <v>998</v>
      </c>
      <c r="K110" s="299">
        <v>13.32</v>
      </c>
      <c r="L110" s="299"/>
      <c r="M110" s="300">
        <v>2200</v>
      </c>
      <c r="N110" s="301">
        <f t="shared" si="18"/>
        <v>200</v>
      </c>
      <c r="O110" s="486">
        <v>1</v>
      </c>
      <c r="P110" s="486">
        <v>1</v>
      </c>
      <c r="Q110" s="293">
        <f t="shared" si="19"/>
        <v>0</v>
      </c>
      <c r="R110" s="293">
        <f t="shared" si="20"/>
        <v>0</v>
      </c>
      <c r="S110" s="302">
        <f t="shared" si="15"/>
        <v>0</v>
      </c>
      <c r="T110" s="302">
        <f t="shared" si="16"/>
        <v>0</v>
      </c>
      <c r="U110" s="773" t="str">
        <f t="shared" si="17"/>
        <v>V</v>
      </c>
      <c r="V110" s="304"/>
      <c r="W110" s="305">
        <f>(Q110+R110)*'1.0-Contractblad'!$L$37</f>
        <v>0</v>
      </c>
      <c r="X110" s="305">
        <f ca="1">VLOOKUP(E110,'1.1a-Jaarprijzen'!$B$33:$Q$51,16,FALSE)*K110</f>
        <v>0</v>
      </c>
      <c r="Z110" s="775">
        <f t="shared" si="21"/>
        <v>2664</v>
      </c>
      <c r="AA110" s="494" t="str">
        <f t="shared" si="22"/>
        <v>2200-200</v>
      </c>
    </row>
    <row r="111" spans="2:27" s="492" customFormat="1" ht="15">
      <c r="B111" s="331"/>
      <c r="C111" s="332"/>
      <c r="D111" s="296">
        <f>VLOOKUP(E111,'1.1a-Jaarprijzen'!$B$13:$G$30,6,FALSE)</f>
        <v>1</v>
      </c>
      <c r="E111" s="772" t="s">
        <v>500</v>
      </c>
      <c r="F111" s="296" t="s">
        <v>675</v>
      </c>
      <c r="G111" s="296" t="s">
        <v>613</v>
      </c>
      <c r="H111" s="295" t="s">
        <v>611</v>
      </c>
      <c r="I111" s="298" t="str">
        <f t="shared" si="14"/>
        <v>aula, gemeenschappelijke ruimte, bibliotheek</v>
      </c>
      <c r="J111" s="296" t="s">
        <v>998</v>
      </c>
      <c r="K111" s="299">
        <v>13.37</v>
      </c>
      <c r="L111" s="299"/>
      <c r="M111" s="300">
        <v>2200</v>
      </c>
      <c r="N111" s="301">
        <f t="shared" si="18"/>
        <v>200</v>
      </c>
      <c r="O111" s="486">
        <v>1</v>
      </c>
      <c r="P111" s="486">
        <v>1</v>
      </c>
      <c r="Q111" s="293">
        <f t="shared" si="19"/>
        <v>0</v>
      </c>
      <c r="R111" s="293">
        <f t="shared" si="20"/>
        <v>0</v>
      </c>
      <c r="S111" s="302">
        <f t="shared" si="15"/>
        <v>0</v>
      </c>
      <c r="T111" s="302">
        <f t="shared" si="16"/>
        <v>0</v>
      </c>
      <c r="U111" s="773" t="str">
        <f t="shared" si="17"/>
        <v>V</v>
      </c>
      <c r="V111" s="304"/>
      <c r="W111" s="305">
        <f>(Q111+R111)*'1.0-Contractblad'!$L$37</f>
        <v>0</v>
      </c>
      <c r="X111" s="305">
        <f ca="1">VLOOKUP(E111,'1.1a-Jaarprijzen'!$B$33:$Q$51,16,FALSE)*K111</f>
        <v>0</v>
      </c>
      <c r="Z111" s="775">
        <f t="shared" si="21"/>
        <v>2674</v>
      </c>
      <c r="AA111" s="494" t="str">
        <f t="shared" si="22"/>
        <v>2200-200</v>
      </c>
    </row>
    <row r="112" spans="2:27" s="492" customFormat="1" ht="15">
      <c r="B112" s="331"/>
      <c r="C112" s="332"/>
      <c r="D112" s="296">
        <f>VLOOKUP(E112,'1.1a-Jaarprijzen'!$B$13:$G$30,6,FALSE)</f>
        <v>1</v>
      </c>
      <c r="E112" s="772" t="s">
        <v>500</v>
      </c>
      <c r="F112" s="296" t="s">
        <v>675</v>
      </c>
      <c r="G112" s="296" t="s">
        <v>614</v>
      </c>
      <c r="H112" s="295" t="s">
        <v>603</v>
      </c>
      <c r="I112" s="298" t="str">
        <f t="shared" si="14"/>
        <v>niet van toepassing</v>
      </c>
      <c r="J112" s="296" t="s">
        <v>17</v>
      </c>
      <c r="K112" s="299"/>
      <c r="L112" s="299">
        <v>8.58</v>
      </c>
      <c r="M112" s="300" t="s">
        <v>17</v>
      </c>
      <c r="N112" s="301">
        <f t="shared" si="18"/>
        <v>0</v>
      </c>
      <c r="O112" s="486">
        <v>1</v>
      </c>
      <c r="P112" s="486">
        <v>1</v>
      </c>
      <c r="Q112" s="293">
        <f t="shared" si="19"/>
        <v>0</v>
      </c>
      <c r="R112" s="293">
        <f t="shared" si="20"/>
        <v>0</v>
      </c>
      <c r="S112" s="302">
        <f t="shared" si="15"/>
        <v>0</v>
      </c>
      <c r="T112" s="302">
        <f t="shared" si="16"/>
        <v>0</v>
      </c>
      <c r="U112" s="773">
        <f t="shared" si="17"/>
        <v>0</v>
      </c>
      <c r="V112" s="304"/>
      <c r="W112" s="305">
        <f>(Q112+R112)*'1.0-Contractblad'!$L$37</f>
        <v>0</v>
      </c>
      <c r="X112" s="305">
        <f ca="1">VLOOKUP(E112,'1.1a-Jaarprijzen'!$B$33:$Q$51,16,FALSE)*K112</f>
        <v>0</v>
      </c>
      <c r="Z112" s="775">
        <f t="shared" si="21"/>
        <v>0</v>
      </c>
      <c r="AA112" s="494" t="str">
        <f t="shared" si="22"/>
        <v>nvt-0</v>
      </c>
    </row>
    <row r="113" spans="2:27" s="492" customFormat="1" ht="15">
      <c r="B113" s="331"/>
      <c r="C113" s="332"/>
      <c r="D113" s="296">
        <f>VLOOKUP(E113,'1.1a-Jaarprijzen'!$B$13:$G$30,6,FALSE)</f>
        <v>1</v>
      </c>
      <c r="E113" s="772" t="s">
        <v>500</v>
      </c>
      <c r="F113" s="296" t="s">
        <v>675</v>
      </c>
      <c r="G113" s="297" t="s">
        <v>615</v>
      </c>
      <c r="H113" s="295" t="s">
        <v>616</v>
      </c>
      <c r="I113" s="298" t="str">
        <f t="shared" si="14"/>
        <v>niet van toepassing</v>
      </c>
      <c r="J113" s="296" t="s">
        <v>17</v>
      </c>
      <c r="K113" s="299"/>
      <c r="L113" s="299">
        <v>8.58</v>
      </c>
      <c r="M113" s="300" t="s">
        <v>17</v>
      </c>
      <c r="N113" s="301">
        <f t="shared" si="18"/>
        <v>0</v>
      </c>
      <c r="O113" s="486">
        <v>1</v>
      </c>
      <c r="P113" s="486">
        <v>1</v>
      </c>
      <c r="Q113" s="293">
        <f t="shared" si="19"/>
        <v>0</v>
      </c>
      <c r="R113" s="293">
        <f t="shared" si="20"/>
        <v>0</v>
      </c>
      <c r="S113" s="302">
        <f t="shared" si="15"/>
        <v>0</v>
      </c>
      <c r="T113" s="302">
        <f t="shared" si="16"/>
        <v>0</v>
      </c>
      <c r="U113" s="773">
        <f t="shared" si="17"/>
        <v>0</v>
      </c>
      <c r="V113" s="304"/>
      <c r="W113" s="305">
        <f>(Q113+R113)*'1.0-Contractblad'!$L$37</f>
        <v>0</v>
      </c>
      <c r="X113" s="305">
        <f ca="1">VLOOKUP(E113,'1.1a-Jaarprijzen'!$B$33:$Q$51,16,FALSE)*K113</f>
        <v>0</v>
      </c>
      <c r="Z113" s="775">
        <f t="shared" si="21"/>
        <v>0</v>
      </c>
      <c r="AA113" s="494" t="str">
        <f t="shared" si="22"/>
        <v>nvt-0</v>
      </c>
    </row>
    <row r="114" spans="2:27" s="492" customFormat="1" ht="15">
      <c r="B114" s="331"/>
      <c r="C114" s="332"/>
      <c r="D114" s="296">
        <f>VLOOKUP(E114,'1.1a-Jaarprijzen'!$B$13:$G$30,6,FALSE)</f>
        <v>1</v>
      </c>
      <c r="E114" s="772" t="s">
        <v>500</v>
      </c>
      <c r="F114" s="296" t="s">
        <v>675</v>
      </c>
      <c r="G114" s="297" t="s">
        <v>617</v>
      </c>
      <c r="H114" s="295" t="s">
        <v>611</v>
      </c>
      <c r="I114" s="298" t="str">
        <f t="shared" si="14"/>
        <v>aula, gemeenschappelijke ruimte, bibliotheek</v>
      </c>
      <c r="J114" s="296" t="s">
        <v>998</v>
      </c>
      <c r="K114" s="299">
        <v>13.37</v>
      </c>
      <c r="L114" s="299"/>
      <c r="M114" s="300">
        <v>2200</v>
      </c>
      <c r="N114" s="301">
        <f t="shared" si="18"/>
        <v>200</v>
      </c>
      <c r="O114" s="486">
        <v>1</v>
      </c>
      <c r="P114" s="486">
        <v>1</v>
      </c>
      <c r="Q114" s="293">
        <f t="shared" si="19"/>
        <v>0</v>
      </c>
      <c r="R114" s="293">
        <f t="shared" si="20"/>
        <v>0</v>
      </c>
      <c r="S114" s="302">
        <f t="shared" si="15"/>
        <v>0</v>
      </c>
      <c r="T114" s="302">
        <f t="shared" si="16"/>
        <v>0</v>
      </c>
      <c r="U114" s="773" t="str">
        <f t="shared" si="17"/>
        <v>V</v>
      </c>
      <c r="V114" s="304"/>
      <c r="W114" s="305">
        <f>(Q114+R114)*'1.0-Contractblad'!$L$37</f>
        <v>0</v>
      </c>
      <c r="X114" s="305">
        <f ca="1">VLOOKUP(E114,'1.1a-Jaarprijzen'!$B$33:$Q$51,16,FALSE)*K114</f>
        <v>0</v>
      </c>
      <c r="Z114" s="775">
        <f t="shared" si="21"/>
        <v>2674</v>
      </c>
      <c r="AA114" s="494" t="str">
        <f t="shared" si="22"/>
        <v>2200-200</v>
      </c>
    </row>
    <row r="115" spans="2:27" s="492" customFormat="1" ht="15">
      <c r="B115" s="331"/>
      <c r="C115" s="332"/>
      <c r="D115" s="296">
        <f>VLOOKUP(E115,'1.1a-Jaarprijzen'!$B$13:$G$30,6,FALSE)</f>
        <v>1</v>
      </c>
      <c r="E115" s="772" t="s">
        <v>500</v>
      </c>
      <c r="F115" s="296" t="s">
        <v>675</v>
      </c>
      <c r="G115" s="297" t="s">
        <v>618</v>
      </c>
      <c r="H115" s="295" t="s">
        <v>611</v>
      </c>
      <c r="I115" s="298" t="str">
        <f t="shared" si="14"/>
        <v>aula, gemeenschappelijke ruimte, bibliotheek</v>
      </c>
      <c r="J115" s="296" t="s">
        <v>998</v>
      </c>
      <c r="K115" s="299">
        <v>13.32</v>
      </c>
      <c r="L115" s="299"/>
      <c r="M115" s="300">
        <v>2200</v>
      </c>
      <c r="N115" s="301">
        <f t="shared" si="18"/>
        <v>200</v>
      </c>
      <c r="O115" s="486">
        <v>1</v>
      </c>
      <c r="P115" s="486">
        <v>1</v>
      </c>
      <c r="Q115" s="293">
        <f t="shared" si="19"/>
        <v>0</v>
      </c>
      <c r="R115" s="293">
        <f t="shared" si="20"/>
        <v>0</v>
      </c>
      <c r="S115" s="302">
        <f t="shared" si="15"/>
        <v>0</v>
      </c>
      <c r="T115" s="302">
        <f t="shared" si="16"/>
        <v>0</v>
      </c>
      <c r="U115" s="773" t="str">
        <f t="shared" si="17"/>
        <v>V</v>
      </c>
      <c r="V115" s="304"/>
      <c r="W115" s="305">
        <f>(Q115+R115)*'1.0-Contractblad'!$L$37</f>
        <v>0</v>
      </c>
      <c r="X115" s="305">
        <f ca="1">VLOOKUP(E115,'1.1a-Jaarprijzen'!$B$33:$Q$51,16,FALSE)*K115</f>
        <v>0</v>
      </c>
      <c r="Z115" s="775">
        <f t="shared" si="21"/>
        <v>2664</v>
      </c>
      <c r="AA115" s="494" t="str">
        <f t="shared" si="22"/>
        <v>2200-200</v>
      </c>
    </row>
    <row r="116" spans="2:27" s="492" customFormat="1" ht="15">
      <c r="B116" s="331"/>
      <c r="C116" s="332"/>
      <c r="D116" s="296">
        <f>VLOOKUP(E116,'1.1a-Jaarprijzen'!$B$13:$G$30,6,FALSE)</f>
        <v>1</v>
      </c>
      <c r="E116" s="772" t="s">
        <v>500</v>
      </c>
      <c r="F116" s="296" t="s">
        <v>675</v>
      </c>
      <c r="G116" s="297" t="s">
        <v>619</v>
      </c>
      <c r="H116" s="295" t="s">
        <v>611</v>
      </c>
      <c r="I116" s="298" t="str">
        <f t="shared" si="14"/>
        <v>aula, gemeenschappelijke ruimte, bibliotheek</v>
      </c>
      <c r="J116" s="296" t="s">
        <v>998</v>
      </c>
      <c r="K116" s="299">
        <v>13.37</v>
      </c>
      <c r="L116" s="299"/>
      <c r="M116" s="300">
        <v>2200</v>
      </c>
      <c r="N116" s="301">
        <f t="shared" si="18"/>
        <v>200</v>
      </c>
      <c r="O116" s="486">
        <v>1</v>
      </c>
      <c r="P116" s="486">
        <v>1</v>
      </c>
      <c r="Q116" s="293">
        <f t="shared" si="19"/>
        <v>0</v>
      </c>
      <c r="R116" s="293">
        <f t="shared" si="20"/>
        <v>0</v>
      </c>
      <c r="S116" s="302">
        <f t="shared" si="15"/>
        <v>0</v>
      </c>
      <c r="T116" s="302">
        <f t="shared" si="16"/>
        <v>0</v>
      </c>
      <c r="U116" s="773" t="str">
        <f t="shared" si="17"/>
        <v>V</v>
      </c>
      <c r="V116" s="304"/>
      <c r="W116" s="305">
        <f>(Q116+R116)*'1.0-Contractblad'!$L$37</f>
        <v>0</v>
      </c>
      <c r="X116" s="305">
        <f ca="1">VLOOKUP(E116,'1.1a-Jaarprijzen'!$B$33:$Q$51,16,FALSE)*K116</f>
        <v>0</v>
      </c>
      <c r="Z116" s="775">
        <f t="shared" si="21"/>
        <v>2674</v>
      </c>
      <c r="AA116" s="494" t="str">
        <f t="shared" si="22"/>
        <v>2200-200</v>
      </c>
    </row>
    <row r="117" spans="2:27" s="492" customFormat="1" ht="15">
      <c r="B117" s="331"/>
      <c r="C117" s="332"/>
      <c r="D117" s="296">
        <f>VLOOKUP(E117,'1.1a-Jaarprijzen'!$B$13:$G$30,6,FALSE)</f>
        <v>1</v>
      </c>
      <c r="E117" s="772" t="s">
        <v>500</v>
      </c>
      <c r="F117" s="296" t="s">
        <v>675</v>
      </c>
      <c r="G117" s="297" t="s">
        <v>620</v>
      </c>
      <c r="H117" s="295" t="s">
        <v>611</v>
      </c>
      <c r="I117" s="298" t="str">
        <f t="shared" si="14"/>
        <v>aula, gemeenschappelijke ruimte, bibliotheek</v>
      </c>
      <c r="J117" s="296" t="s">
        <v>998</v>
      </c>
      <c r="K117" s="299">
        <v>13.32</v>
      </c>
      <c r="L117" s="299"/>
      <c r="M117" s="300">
        <v>2200</v>
      </c>
      <c r="N117" s="301">
        <f t="shared" si="18"/>
        <v>200</v>
      </c>
      <c r="O117" s="486">
        <v>1</v>
      </c>
      <c r="P117" s="486">
        <v>1</v>
      </c>
      <c r="Q117" s="293">
        <f t="shared" si="19"/>
        <v>0</v>
      </c>
      <c r="R117" s="293">
        <f t="shared" si="20"/>
        <v>0</v>
      </c>
      <c r="S117" s="302">
        <f t="shared" si="15"/>
        <v>0</v>
      </c>
      <c r="T117" s="302">
        <f t="shared" si="16"/>
        <v>0</v>
      </c>
      <c r="U117" s="773" t="str">
        <f t="shared" si="17"/>
        <v>V</v>
      </c>
      <c r="V117" s="304"/>
      <c r="W117" s="305">
        <f>(Q117+R117)*'1.0-Contractblad'!$L$37</f>
        <v>0</v>
      </c>
      <c r="X117" s="305">
        <f ca="1">VLOOKUP(E117,'1.1a-Jaarprijzen'!$B$33:$Q$51,16,FALSE)*K117</f>
        <v>0</v>
      </c>
      <c r="Z117" s="775">
        <f t="shared" si="21"/>
        <v>2664</v>
      </c>
      <c r="AA117" s="494" t="str">
        <f t="shared" si="22"/>
        <v>2200-200</v>
      </c>
    </row>
    <row r="118" spans="2:27" s="492" customFormat="1" ht="15">
      <c r="B118" s="331"/>
      <c r="C118" s="332"/>
      <c r="D118" s="296">
        <f>VLOOKUP(E118,'1.1a-Jaarprijzen'!$B$13:$G$30,6,FALSE)</f>
        <v>1</v>
      </c>
      <c r="E118" s="772" t="s">
        <v>500</v>
      </c>
      <c r="F118" s="296" t="s">
        <v>675</v>
      </c>
      <c r="G118" s="297" t="s">
        <v>621</v>
      </c>
      <c r="H118" s="295" t="s">
        <v>611</v>
      </c>
      <c r="I118" s="298" t="str">
        <f t="shared" si="14"/>
        <v>aula, gemeenschappelijke ruimte, bibliotheek</v>
      </c>
      <c r="J118" s="296" t="s">
        <v>998</v>
      </c>
      <c r="K118" s="299">
        <v>13.37</v>
      </c>
      <c r="L118" s="299"/>
      <c r="M118" s="300">
        <v>2200</v>
      </c>
      <c r="N118" s="301">
        <f t="shared" si="18"/>
        <v>200</v>
      </c>
      <c r="O118" s="486">
        <v>1</v>
      </c>
      <c r="P118" s="486">
        <v>1</v>
      </c>
      <c r="Q118" s="293">
        <f t="shared" si="19"/>
        <v>0</v>
      </c>
      <c r="R118" s="293">
        <f t="shared" si="20"/>
        <v>0</v>
      </c>
      <c r="S118" s="302">
        <f t="shared" si="15"/>
        <v>0</v>
      </c>
      <c r="T118" s="302">
        <f t="shared" si="16"/>
        <v>0</v>
      </c>
      <c r="U118" s="773" t="str">
        <f t="shared" si="17"/>
        <v>V</v>
      </c>
      <c r="V118" s="304"/>
      <c r="W118" s="305">
        <f>(Q118+R118)*'1.0-Contractblad'!$L$37</f>
        <v>0</v>
      </c>
      <c r="X118" s="305">
        <f ca="1">VLOOKUP(E118,'1.1a-Jaarprijzen'!$B$33:$Q$51,16,FALSE)*K118</f>
        <v>0</v>
      </c>
      <c r="Z118" s="775">
        <f t="shared" si="21"/>
        <v>2674</v>
      </c>
      <c r="AA118" s="494" t="str">
        <f t="shared" si="22"/>
        <v>2200-200</v>
      </c>
    </row>
    <row r="119" spans="2:27" s="492" customFormat="1" ht="15">
      <c r="B119" s="331"/>
      <c r="C119" s="332"/>
      <c r="D119" s="296">
        <f>VLOOKUP(E119,'1.1a-Jaarprijzen'!$B$13:$G$30,6,FALSE)</f>
        <v>1</v>
      </c>
      <c r="E119" s="772" t="s">
        <v>500</v>
      </c>
      <c r="F119" s="296" t="s">
        <v>675</v>
      </c>
      <c r="G119" s="297" t="s">
        <v>622</v>
      </c>
      <c r="H119" s="295" t="s">
        <v>611</v>
      </c>
      <c r="I119" s="298" t="str">
        <f t="shared" si="14"/>
        <v>aula, gemeenschappelijke ruimte, bibliotheek</v>
      </c>
      <c r="J119" s="296" t="s">
        <v>998</v>
      </c>
      <c r="K119" s="299">
        <v>14.61</v>
      </c>
      <c r="L119" s="299"/>
      <c r="M119" s="300">
        <v>2200</v>
      </c>
      <c r="N119" s="301">
        <f t="shared" si="18"/>
        <v>200</v>
      </c>
      <c r="O119" s="486">
        <v>1</v>
      </c>
      <c r="P119" s="486">
        <v>1</v>
      </c>
      <c r="Q119" s="293">
        <f t="shared" si="19"/>
        <v>0</v>
      </c>
      <c r="R119" s="293">
        <f t="shared" si="20"/>
        <v>0</v>
      </c>
      <c r="S119" s="302">
        <f t="shared" si="15"/>
        <v>0</v>
      </c>
      <c r="T119" s="302">
        <f t="shared" si="16"/>
        <v>0</v>
      </c>
      <c r="U119" s="773" t="str">
        <f t="shared" si="17"/>
        <v>V</v>
      </c>
      <c r="V119" s="304"/>
      <c r="W119" s="305">
        <f>(Q119+R119)*'1.0-Contractblad'!$L$37</f>
        <v>0</v>
      </c>
      <c r="X119" s="305">
        <f ca="1">VLOOKUP(E119,'1.1a-Jaarprijzen'!$B$33:$Q$51,16,FALSE)*K119</f>
        <v>0</v>
      </c>
      <c r="Z119" s="775">
        <f t="shared" si="21"/>
        <v>2922</v>
      </c>
      <c r="AA119" s="494" t="str">
        <f t="shared" si="22"/>
        <v>2200-200</v>
      </c>
    </row>
    <row r="120" spans="2:27" s="492" customFormat="1" ht="15">
      <c r="B120" s="331"/>
      <c r="C120" s="332"/>
      <c r="D120" s="296">
        <f>VLOOKUP(E120,'1.1a-Jaarprijzen'!$B$13:$G$30,6,FALSE)</f>
        <v>1</v>
      </c>
      <c r="E120" s="772" t="s">
        <v>500</v>
      </c>
      <c r="F120" s="296" t="s">
        <v>675</v>
      </c>
      <c r="G120" s="297" t="s">
        <v>623</v>
      </c>
      <c r="H120" s="295" t="s">
        <v>611</v>
      </c>
      <c r="I120" s="298" t="str">
        <f t="shared" si="14"/>
        <v>aula, gemeenschappelijke ruimte, bibliotheek</v>
      </c>
      <c r="J120" s="296" t="s">
        <v>998</v>
      </c>
      <c r="K120" s="299">
        <v>14.61</v>
      </c>
      <c r="L120" s="299"/>
      <c r="M120" s="300">
        <v>2200</v>
      </c>
      <c r="N120" s="301">
        <f t="shared" si="18"/>
        <v>200</v>
      </c>
      <c r="O120" s="486">
        <v>1</v>
      </c>
      <c r="P120" s="486">
        <v>1</v>
      </c>
      <c r="Q120" s="293">
        <f t="shared" si="19"/>
        <v>0</v>
      </c>
      <c r="R120" s="293">
        <f t="shared" si="20"/>
        <v>0</v>
      </c>
      <c r="S120" s="302">
        <f t="shared" si="15"/>
        <v>0</v>
      </c>
      <c r="T120" s="302">
        <f t="shared" si="16"/>
        <v>0</v>
      </c>
      <c r="U120" s="773" t="str">
        <f t="shared" si="17"/>
        <v>V</v>
      </c>
      <c r="V120" s="304"/>
      <c r="W120" s="305">
        <f>(Q120+R120)*'1.0-Contractblad'!$L$37</f>
        <v>0</v>
      </c>
      <c r="X120" s="305">
        <f ca="1">VLOOKUP(E120,'1.1a-Jaarprijzen'!$B$33:$Q$51,16,FALSE)*K120</f>
        <v>0</v>
      </c>
      <c r="Z120" s="775">
        <f t="shared" si="21"/>
        <v>2922</v>
      </c>
      <c r="AA120" s="494" t="str">
        <f t="shared" si="22"/>
        <v>2200-200</v>
      </c>
    </row>
    <row r="121" spans="2:27" s="492" customFormat="1" ht="15">
      <c r="B121" s="331"/>
      <c r="C121" s="332"/>
      <c r="D121" s="296">
        <f>VLOOKUP(E121,'1.1a-Jaarprijzen'!$B$13:$G$30,6,FALSE)</f>
        <v>1</v>
      </c>
      <c r="E121" s="772" t="s">
        <v>500</v>
      </c>
      <c r="F121" s="296" t="s">
        <v>675</v>
      </c>
      <c r="G121" s="297" t="s">
        <v>624</v>
      </c>
      <c r="H121" s="295" t="s">
        <v>611</v>
      </c>
      <c r="I121" s="298" t="str">
        <f t="shared" si="14"/>
        <v>aula, gemeenschappelijke ruimte, bibliotheek</v>
      </c>
      <c r="J121" s="296" t="s">
        <v>998</v>
      </c>
      <c r="K121" s="299">
        <v>13.37</v>
      </c>
      <c r="L121" s="299"/>
      <c r="M121" s="300">
        <v>2200</v>
      </c>
      <c r="N121" s="301">
        <f t="shared" si="18"/>
        <v>200</v>
      </c>
      <c r="O121" s="486">
        <v>1</v>
      </c>
      <c r="P121" s="486">
        <v>1</v>
      </c>
      <c r="Q121" s="293">
        <f t="shared" si="19"/>
        <v>0</v>
      </c>
      <c r="R121" s="293">
        <f t="shared" si="20"/>
        <v>0</v>
      </c>
      <c r="S121" s="302">
        <f t="shared" si="15"/>
        <v>0</v>
      </c>
      <c r="T121" s="302">
        <f t="shared" si="16"/>
        <v>0</v>
      </c>
      <c r="U121" s="773" t="str">
        <f t="shared" si="17"/>
        <v>V</v>
      </c>
      <c r="V121" s="304"/>
      <c r="W121" s="305">
        <f>(Q121+R121)*'1.0-Contractblad'!$L$37</f>
        <v>0</v>
      </c>
      <c r="X121" s="305">
        <f ca="1">VLOOKUP(E121,'1.1a-Jaarprijzen'!$B$33:$Q$51,16,FALSE)*K121</f>
        <v>0</v>
      </c>
      <c r="Z121" s="775">
        <f t="shared" si="21"/>
        <v>2674</v>
      </c>
      <c r="AA121" s="494" t="str">
        <f t="shared" si="22"/>
        <v>2200-200</v>
      </c>
    </row>
    <row r="122" spans="2:27" s="492" customFormat="1" ht="15">
      <c r="B122" s="331"/>
      <c r="C122" s="332"/>
      <c r="D122" s="296">
        <f>VLOOKUP(E122,'1.1a-Jaarprijzen'!$B$13:$G$30,6,FALSE)</f>
        <v>1</v>
      </c>
      <c r="E122" s="772" t="s">
        <v>500</v>
      </c>
      <c r="F122" s="296" t="s">
        <v>675</v>
      </c>
      <c r="G122" s="297" t="s">
        <v>625</v>
      </c>
      <c r="H122" s="295" t="s">
        <v>611</v>
      </c>
      <c r="I122" s="298" t="str">
        <f t="shared" si="14"/>
        <v>aula, gemeenschappelijke ruimte, bibliotheek</v>
      </c>
      <c r="J122" s="296" t="s">
        <v>998</v>
      </c>
      <c r="K122" s="299">
        <v>13.32</v>
      </c>
      <c r="L122" s="299"/>
      <c r="M122" s="300">
        <v>2200</v>
      </c>
      <c r="N122" s="301">
        <f t="shared" si="18"/>
        <v>200</v>
      </c>
      <c r="O122" s="486">
        <v>1</v>
      </c>
      <c r="P122" s="486">
        <v>1</v>
      </c>
      <c r="Q122" s="293">
        <f t="shared" si="19"/>
        <v>0</v>
      </c>
      <c r="R122" s="293">
        <f t="shared" si="20"/>
        <v>0</v>
      </c>
      <c r="S122" s="302">
        <f t="shared" si="15"/>
        <v>0</v>
      </c>
      <c r="T122" s="302">
        <f t="shared" si="16"/>
        <v>0</v>
      </c>
      <c r="U122" s="773" t="str">
        <f t="shared" si="17"/>
        <v>V</v>
      </c>
      <c r="V122" s="304"/>
      <c r="W122" s="305">
        <f>(Q122+R122)*'1.0-Contractblad'!$L$37</f>
        <v>0</v>
      </c>
      <c r="X122" s="305">
        <f ca="1">VLOOKUP(E122,'1.1a-Jaarprijzen'!$B$33:$Q$51,16,FALSE)*K122</f>
        <v>0</v>
      </c>
      <c r="Z122" s="775">
        <f t="shared" si="21"/>
        <v>2664</v>
      </c>
      <c r="AA122" s="494" t="str">
        <f t="shared" si="22"/>
        <v>2200-200</v>
      </c>
    </row>
    <row r="123" spans="2:27" s="492" customFormat="1" ht="15">
      <c r="B123" s="331"/>
      <c r="C123" s="332"/>
      <c r="D123" s="296">
        <f>VLOOKUP(E123,'1.1a-Jaarprijzen'!$B$13:$G$30,6,FALSE)</f>
        <v>1</v>
      </c>
      <c r="E123" s="772" t="s">
        <v>500</v>
      </c>
      <c r="F123" s="296" t="s">
        <v>675</v>
      </c>
      <c r="G123" s="297" t="s">
        <v>626</v>
      </c>
      <c r="H123" s="295" t="s">
        <v>627</v>
      </c>
      <c r="I123" s="298" t="str">
        <f t="shared" si="14"/>
        <v>niet van toepassing</v>
      </c>
      <c r="J123" s="299" t="s">
        <v>17</v>
      </c>
      <c r="K123" s="299"/>
      <c r="L123" s="299">
        <v>12.89</v>
      </c>
      <c r="M123" s="300" t="s">
        <v>17</v>
      </c>
      <c r="N123" s="301">
        <f t="shared" si="18"/>
        <v>0</v>
      </c>
      <c r="O123" s="486">
        <v>1</v>
      </c>
      <c r="P123" s="486">
        <v>1</v>
      </c>
      <c r="Q123" s="293">
        <f t="shared" si="19"/>
        <v>0</v>
      </c>
      <c r="R123" s="293">
        <f t="shared" si="20"/>
        <v>0</v>
      </c>
      <c r="S123" s="302">
        <f t="shared" si="15"/>
        <v>0</v>
      </c>
      <c r="T123" s="302">
        <f t="shared" si="16"/>
        <v>0</v>
      </c>
      <c r="U123" s="773">
        <f t="shared" si="17"/>
        <v>0</v>
      </c>
      <c r="V123" s="304"/>
      <c r="W123" s="305">
        <f>(Q123+R123)*'1.0-Contractblad'!$L$37</f>
        <v>0</v>
      </c>
      <c r="X123" s="305">
        <f ca="1">VLOOKUP(E123,'1.1a-Jaarprijzen'!$B$33:$Q$51,16,FALSE)*K123</f>
        <v>0</v>
      </c>
      <c r="Z123" s="775">
        <f t="shared" si="21"/>
        <v>0</v>
      </c>
      <c r="AA123" s="494" t="str">
        <f t="shared" si="22"/>
        <v>nvt-0</v>
      </c>
    </row>
    <row r="124" spans="2:27" s="492" customFormat="1" ht="15">
      <c r="B124" s="331"/>
      <c r="C124" s="332"/>
      <c r="D124" s="296">
        <f>VLOOKUP(E124,'1.1a-Jaarprijzen'!$B$13:$G$30,6,FALSE)</f>
        <v>1</v>
      </c>
      <c r="E124" s="772" t="s">
        <v>500</v>
      </c>
      <c r="F124" s="296" t="s">
        <v>675</v>
      </c>
      <c r="G124" s="297" t="s">
        <v>628</v>
      </c>
      <c r="H124" s="295" t="s">
        <v>398</v>
      </c>
      <c r="I124" s="298" t="str">
        <f t="shared" si="14"/>
        <v>niet van toepassing</v>
      </c>
      <c r="J124" s="296" t="s">
        <v>17</v>
      </c>
      <c r="K124" s="299"/>
      <c r="L124" s="299">
        <v>11.23</v>
      </c>
      <c r="M124" s="300" t="s">
        <v>17</v>
      </c>
      <c r="N124" s="301">
        <f t="shared" si="18"/>
        <v>0</v>
      </c>
      <c r="O124" s="486">
        <v>1</v>
      </c>
      <c r="P124" s="486">
        <v>1</v>
      </c>
      <c r="Q124" s="293">
        <f t="shared" si="19"/>
        <v>0</v>
      </c>
      <c r="R124" s="293">
        <f t="shared" si="20"/>
        <v>0</v>
      </c>
      <c r="S124" s="302">
        <f t="shared" si="15"/>
        <v>0</v>
      </c>
      <c r="T124" s="302">
        <f t="shared" si="16"/>
        <v>0</v>
      </c>
      <c r="U124" s="773">
        <f t="shared" si="17"/>
        <v>0</v>
      </c>
      <c r="V124" s="304"/>
      <c r="W124" s="305">
        <f>(Q124+R124)*'1.0-Contractblad'!$L$37</f>
        <v>0</v>
      </c>
      <c r="X124" s="305">
        <f ca="1">VLOOKUP(E124,'1.1a-Jaarprijzen'!$B$33:$Q$51,16,FALSE)*K124</f>
        <v>0</v>
      </c>
      <c r="Z124" s="775">
        <f t="shared" si="21"/>
        <v>0</v>
      </c>
      <c r="AA124" s="494" t="str">
        <f t="shared" si="22"/>
        <v>nvt-0</v>
      </c>
    </row>
    <row r="125" spans="2:27" s="492" customFormat="1" ht="15">
      <c r="B125" s="331"/>
      <c r="C125" s="332"/>
      <c r="D125" s="296">
        <f>VLOOKUP(E125,'1.1a-Jaarprijzen'!$B$13:$G$30,6,FALSE)</f>
        <v>1</v>
      </c>
      <c r="E125" s="772" t="s">
        <v>500</v>
      </c>
      <c r="F125" s="296" t="s">
        <v>675</v>
      </c>
      <c r="G125" s="297" t="s">
        <v>629</v>
      </c>
      <c r="H125" s="295" t="s">
        <v>630</v>
      </c>
      <c r="I125" s="298" t="str">
        <f t="shared" si="14"/>
        <v>gymzaal (berging)</v>
      </c>
      <c r="J125" s="296" t="s">
        <v>999</v>
      </c>
      <c r="K125" s="299">
        <v>42.14</v>
      </c>
      <c r="L125" s="299"/>
      <c r="M125" s="300">
        <v>14040</v>
      </c>
      <c r="N125" s="301">
        <f t="shared" si="18"/>
        <v>40</v>
      </c>
      <c r="O125" s="486">
        <v>1</v>
      </c>
      <c r="P125" s="486">
        <v>1</v>
      </c>
      <c r="Q125" s="293">
        <f t="shared" si="19"/>
        <v>0</v>
      </c>
      <c r="R125" s="293">
        <f t="shared" si="20"/>
        <v>0</v>
      </c>
      <c r="S125" s="302">
        <f t="shared" si="15"/>
        <v>0</v>
      </c>
      <c r="T125" s="302">
        <f t="shared" si="16"/>
        <v>0</v>
      </c>
      <c r="U125" s="773" t="str">
        <f t="shared" si="17"/>
        <v>Sp</v>
      </c>
      <c r="V125" s="304"/>
      <c r="W125" s="305">
        <f>(Q125+R125)*'1.0-Contractblad'!$L$37</f>
        <v>0</v>
      </c>
      <c r="X125" s="305">
        <f ca="1">VLOOKUP(E125,'1.1a-Jaarprijzen'!$B$33:$Q$51,16,FALSE)*K125</f>
        <v>0</v>
      </c>
      <c r="Z125" s="775">
        <f t="shared" si="21"/>
        <v>1685.6</v>
      </c>
      <c r="AA125" s="494" t="str">
        <f t="shared" si="22"/>
        <v>14040-40</v>
      </c>
    </row>
    <row r="126" spans="2:27" s="492" customFormat="1" ht="15">
      <c r="B126" s="331"/>
      <c r="C126" s="332"/>
      <c r="D126" s="296">
        <f>VLOOKUP(E126,'1.1a-Jaarprijzen'!$B$13:$G$30,6,FALSE)</f>
        <v>1</v>
      </c>
      <c r="E126" s="772" t="s">
        <v>500</v>
      </c>
      <c r="F126" s="296" t="s">
        <v>675</v>
      </c>
      <c r="G126" s="297" t="s">
        <v>631</v>
      </c>
      <c r="H126" s="295" t="s">
        <v>398</v>
      </c>
      <c r="I126" s="298" t="str">
        <f t="shared" si="14"/>
        <v>niet van toepassing</v>
      </c>
      <c r="J126" s="296" t="s">
        <v>17</v>
      </c>
      <c r="K126" s="299"/>
      <c r="L126" s="299">
        <v>10.92</v>
      </c>
      <c r="M126" s="300" t="s">
        <v>17</v>
      </c>
      <c r="N126" s="301">
        <f t="shared" si="18"/>
        <v>0</v>
      </c>
      <c r="O126" s="486">
        <v>1</v>
      </c>
      <c r="P126" s="486">
        <v>1</v>
      </c>
      <c r="Q126" s="293">
        <f t="shared" si="19"/>
        <v>0</v>
      </c>
      <c r="R126" s="293">
        <f t="shared" si="20"/>
        <v>0</v>
      </c>
      <c r="S126" s="302">
        <f t="shared" si="15"/>
        <v>0</v>
      </c>
      <c r="T126" s="302">
        <f t="shared" si="16"/>
        <v>0</v>
      </c>
      <c r="U126" s="773">
        <f t="shared" si="17"/>
        <v>0</v>
      </c>
      <c r="V126" s="304"/>
      <c r="W126" s="305">
        <f>(Q126+R126)*'1.0-Contractblad'!$L$37</f>
        <v>0</v>
      </c>
      <c r="X126" s="305">
        <f ca="1">VLOOKUP(E126,'1.1a-Jaarprijzen'!$B$33:$Q$51,16,FALSE)*K126</f>
        <v>0</v>
      </c>
      <c r="Z126" s="775">
        <f t="shared" si="21"/>
        <v>0</v>
      </c>
      <c r="AA126" s="494" t="str">
        <f t="shared" si="22"/>
        <v>nvt-0</v>
      </c>
    </row>
    <row r="127" spans="2:27" s="492" customFormat="1" ht="15">
      <c r="B127" s="331"/>
      <c r="C127" s="332"/>
      <c r="D127" s="296">
        <f>VLOOKUP(E127,'1.1a-Jaarprijzen'!$B$13:$G$30,6,FALSE)</f>
        <v>1</v>
      </c>
      <c r="E127" s="772" t="s">
        <v>500</v>
      </c>
      <c r="F127" s="296" t="s">
        <v>675</v>
      </c>
      <c r="G127" s="297" t="s">
        <v>632</v>
      </c>
      <c r="H127" s="295" t="s">
        <v>398</v>
      </c>
      <c r="I127" s="298" t="str">
        <f t="shared" si="14"/>
        <v>niet van toepassing</v>
      </c>
      <c r="J127" s="296" t="s">
        <v>17</v>
      </c>
      <c r="K127" s="299"/>
      <c r="L127" s="299">
        <v>6.25</v>
      </c>
      <c r="M127" s="300" t="s">
        <v>17</v>
      </c>
      <c r="N127" s="301">
        <f t="shared" si="18"/>
        <v>0</v>
      </c>
      <c r="O127" s="486">
        <v>1</v>
      </c>
      <c r="P127" s="486">
        <v>1</v>
      </c>
      <c r="Q127" s="293">
        <f t="shared" si="19"/>
        <v>0</v>
      </c>
      <c r="R127" s="293">
        <f t="shared" si="20"/>
        <v>0</v>
      </c>
      <c r="S127" s="302">
        <f t="shared" si="15"/>
        <v>0</v>
      </c>
      <c r="T127" s="302">
        <f t="shared" si="16"/>
        <v>0</v>
      </c>
      <c r="U127" s="773">
        <f t="shared" si="17"/>
        <v>0</v>
      </c>
      <c r="V127" s="304"/>
      <c r="W127" s="305">
        <f>(Q127+R127)*'1.0-Contractblad'!$L$37</f>
        <v>0</v>
      </c>
      <c r="X127" s="305">
        <f ca="1">VLOOKUP(E127,'1.1a-Jaarprijzen'!$B$33:$Q$51,16,FALSE)*K127</f>
        <v>0</v>
      </c>
      <c r="Z127" s="775">
        <f t="shared" si="21"/>
        <v>0</v>
      </c>
      <c r="AA127" s="494" t="str">
        <f t="shared" si="22"/>
        <v>nvt-0</v>
      </c>
    </row>
    <row r="128" spans="2:27" s="492" customFormat="1" ht="15">
      <c r="B128" s="331"/>
      <c r="C128" s="332"/>
      <c r="D128" s="296">
        <f>VLOOKUP(E128,'1.1a-Jaarprijzen'!$B$13:$G$30,6,FALSE)</f>
        <v>1</v>
      </c>
      <c r="E128" s="772" t="s">
        <v>500</v>
      </c>
      <c r="F128" s="296" t="s">
        <v>675</v>
      </c>
      <c r="G128" s="297" t="s">
        <v>633</v>
      </c>
      <c r="H128" s="295" t="s">
        <v>398</v>
      </c>
      <c r="I128" s="298" t="str">
        <f t="shared" si="14"/>
        <v>niet van toepassing</v>
      </c>
      <c r="J128" s="299" t="s">
        <v>17</v>
      </c>
      <c r="K128" s="299"/>
      <c r="L128" s="299">
        <v>4.95</v>
      </c>
      <c r="M128" s="300" t="s">
        <v>17</v>
      </c>
      <c r="N128" s="301">
        <f t="shared" si="18"/>
        <v>0</v>
      </c>
      <c r="O128" s="486">
        <v>1</v>
      </c>
      <c r="P128" s="486">
        <v>1</v>
      </c>
      <c r="Q128" s="293">
        <f t="shared" si="19"/>
        <v>0</v>
      </c>
      <c r="R128" s="293">
        <f t="shared" si="20"/>
        <v>0</v>
      </c>
      <c r="S128" s="302">
        <f t="shared" si="15"/>
        <v>0</v>
      </c>
      <c r="T128" s="302">
        <f t="shared" si="16"/>
        <v>0</v>
      </c>
      <c r="U128" s="773">
        <f t="shared" si="17"/>
        <v>0</v>
      </c>
      <c r="V128" s="304"/>
      <c r="W128" s="305">
        <f>(Q128+R128)*'1.0-Contractblad'!$L$37</f>
        <v>0</v>
      </c>
      <c r="X128" s="305">
        <f ca="1">VLOOKUP(E128,'1.1a-Jaarprijzen'!$B$33:$Q$51,16,FALSE)*K128</f>
        <v>0</v>
      </c>
      <c r="Z128" s="775">
        <f t="shared" si="21"/>
        <v>0</v>
      </c>
      <c r="AA128" s="494" t="str">
        <f t="shared" si="22"/>
        <v>nvt-0</v>
      </c>
    </row>
    <row r="129" spans="2:27" s="492" customFormat="1" ht="15">
      <c r="B129" s="331"/>
      <c r="C129" s="332"/>
      <c r="D129" s="296">
        <f>VLOOKUP(E129,'1.1a-Jaarprijzen'!$B$13:$G$30,6,FALSE)</f>
        <v>1</v>
      </c>
      <c r="E129" s="772" t="s">
        <v>500</v>
      </c>
      <c r="F129" s="296" t="s">
        <v>675</v>
      </c>
      <c r="G129" s="297" t="s">
        <v>634</v>
      </c>
      <c r="H129" s="295" t="s">
        <v>398</v>
      </c>
      <c r="I129" s="298" t="str">
        <f t="shared" si="14"/>
        <v>niet van toepassing</v>
      </c>
      <c r="J129" s="299" t="s">
        <v>17</v>
      </c>
      <c r="K129" s="299"/>
      <c r="L129" s="299">
        <v>4.93</v>
      </c>
      <c r="M129" s="300" t="s">
        <v>17</v>
      </c>
      <c r="N129" s="301">
        <f t="shared" si="18"/>
        <v>0</v>
      </c>
      <c r="O129" s="486">
        <v>1</v>
      </c>
      <c r="P129" s="486">
        <v>1</v>
      </c>
      <c r="Q129" s="293">
        <f t="shared" si="19"/>
        <v>0</v>
      </c>
      <c r="R129" s="293">
        <f t="shared" si="20"/>
        <v>0</v>
      </c>
      <c r="S129" s="302">
        <f t="shared" si="15"/>
        <v>0</v>
      </c>
      <c r="T129" s="302">
        <f t="shared" si="16"/>
        <v>0</v>
      </c>
      <c r="U129" s="773">
        <f t="shared" si="17"/>
        <v>0</v>
      </c>
      <c r="V129" s="304"/>
      <c r="W129" s="305">
        <f>(Q129+R129)*'1.0-Contractblad'!$L$37</f>
        <v>0</v>
      </c>
      <c r="X129" s="305">
        <f ca="1">VLOOKUP(E129,'1.1a-Jaarprijzen'!$B$33:$Q$51,16,FALSE)*K129</f>
        <v>0</v>
      </c>
      <c r="Z129" s="775">
        <f t="shared" si="21"/>
        <v>0</v>
      </c>
      <c r="AA129" s="494" t="str">
        <f t="shared" si="22"/>
        <v>nvt-0</v>
      </c>
    </row>
    <row r="130" spans="2:27" s="492" customFormat="1" ht="15">
      <c r="B130" s="331"/>
      <c r="C130" s="332"/>
      <c r="D130" s="296">
        <f>VLOOKUP(E130,'1.1a-Jaarprijzen'!$B$13:$G$30,6,FALSE)</f>
        <v>1</v>
      </c>
      <c r="E130" s="772" t="s">
        <v>500</v>
      </c>
      <c r="F130" s="296" t="s">
        <v>675</v>
      </c>
      <c r="G130" s="297" t="s">
        <v>635</v>
      </c>
      <c r="H130" s="295" t="s">
        <v>398</v>
      </c>
      <c r="I130" s="298" t="str">
        <f t="shared" si="14"/>
        <v>niet van toepassing</v>
      </c>
      <c r="J130" s="299" t="s">
        <v>17</v>
      </c>
      <c r="K130" s="299"/>
      <c r="L130" s="299">
        <v>4.93</v>
      </c>
      <c r="M130" s="300" t="s">
        <v>17</v>
      </c>
      <c r="N130" s="301">
        <f t="shared" si="18"/>
        <v>0</v>
      </c>
      <c r="O130" s="486">
        <v>1</v>
      </c>
      <c r="P130" s="486">
        <v>1</v>
      </c>
      <c r="Q130" s="293">
        <f t="shared" si="19"/>
        <v>0</v>
      </c>
      <c r="R130" s="293">
        <f t="shared" si="20"/>
        <v>0</v>
      </c>
      <c r="S130" s="302">
        <f t="shared" si="15"/>
        <v>0</v>
      </c>
      <c r="T130" s="302">
        <f t="shared" si="16"/>
        <v>0</v>
      </c>
      <c r="U130" s="773">
        <f t="shared" si="17"/>
        <v>0</v>
      </c>
      <c r="V130" s="304"/>
      <c r="W130" s="305">
        <f>(Q130+R130)*'1.0-Contractblad'!$L$37</f>
        <v>0</v>
      </c>
      <c r="X130" s="305">
        <f ca="1">VLOOKUP(E130,'1.1a-Jaarprijzen'!$B$33:$Q$51,16,FALSE)*K130</f>
        <v>0</v>
      </c>
      <c r="Z130" s="775">
        <f t="shared" si="21"/>
        <v>0</v>
      </c>
      <c r="AA130" s="494" t="str">
        <f t="shared" si="22"/>
        <v>nvt-0</v>
      </c>
    </row>
    <row r="131" spans="2:27" s="492" customFormat="1" ht="15">
      <c r="B131" s="331"/>
      <c r="C131" s="332"/>
      <c r="D131" s="296">
        <f>VLOOKUP(E131,'1.1a-Jaarprijzen'!$B$13:$G$30,6,FALSE)</f>
        <v>1</v>
      </c>
      <c r="E131" s="772" t="s">
        <v>500</v>
      </c>
      <c r="F131" s="296" t="s">
        <v>675</v>
      </c>
      <c r="G131" s="297" t="s">
        <v>636</v>
      </c>
      <c r="H131" s="295" t="s">
        <v>398</v>
      </c>
      <c r="I131" s="298" t="str">
        <f t="shared" si="14"/>
        <v>niet van toepassing</v>
      </c>
      <c r="J131" s="296" t="s">
        <v>17</v>
      </c>
      <c r="K131" s="299"/>
      <c r="L131" s="299">
        <v>4.95</v>
      </c>
      <c r="M131" s="300" t="s">
        <v>17</v>
      </c>
      <c r="N131" s="301">
        <f t="shared" si="18"/>
        <v>0</v>
      </c>
      <c r="O131" s="486">
        <v>1</v>
      </c>
      <c r="P131" s="486">
        <v>1</v>
      </c>
      <c r="Q131" s="293">
        <f t="shared" si="19"/>
        <v>0</v>
      </c>
      <c r="R131" s="293">
        <f t="shared" si="20"/>
        <v>0</v>
      </c>
      <c r="S131" s="302">
        <f t="shared" si="15"/>
        <v>0</v>
      </c>
      <c r="T131" s="302">
        <f t="shared" si="16"/>
        <v>0</v>
      </c>
      <c r="U131" s="773">
        <f t="shared" si="17"/>
        <v>0</v>
      </c>
      <c r="V131" s="304"/>
      <c r="W131" s="305">
        <f>(Q131+R131)*'1.0-Contractblad'!$L$37</f>
        <v>0</v>
      </c>
      <c r="X131" s="305">
        <f ca="1">VLOOKUP(E131,'1.1a-Jaarprijzen'!$B$33:$Q$51,16,FALSE)*K131</f>
        <v>0</v>
      </c>
      <c r="Z131" s="775">
        <f t="shared" si="21"/>
        <v>0</v>
      </c>
      <c r="AA131" s="494" t="str">
        <f t="shared" si="22"/>
        <v>nvt-0</v>
      </c>
    </row>
    <row r="132" spans="2:27" s="492" customFormat="1" ht="15">
      <c r="B132" s="331"/>
      <c r="C132" s="332"/>
      <c r="D132" s="296">
        <f>VLOOKUP(E132,'1.1a-Jaarprijzen'!$B$13:$G$30,6,FALSE)</f>
        <v>1</v>
      </c>
      <c r="E132" s="772" t="s">
        <v>500</v>
      </c>
      <c r="F132" s="296" t="s">
        <v>675</v>
      </c>
      <c r="G132" s="297" t="s">
        <v>637</v>
      </c>
      <c r="H132" s="295" t="s">
        <v>398</v>
      </c>
      <c r="I132" s="298" t="str">
        <f t="shared" si="14"/>
        <v>niet van toepassing</v>
      </c>
      <c r="J132" s="296" t="s">
        <v>17</v>
      </c>
      <c r="K132" s="299"/>
      <c r="L132" s="299">
        <v>9.35</v>
      </c>
      <c r="M132" s="300" t="s">
        <v>17</v>
      </c>
      <c r="N132" s="301">
        <f t="shared" si="18"/>
        <v>0</v>
      </c>
      <c r="O132" s="486">
        <v>1</v>
      </c>
      <c r="P132" s="486">
        <v>1</v>
      </c>
      <c r="Q132" s="293">
        <f t="shared" si="19"/>
        <v>0</v>
      </c>
      <c r="R132" s="293">
        <f t="shared" si="20"/>
        <v>0</v>
      </c>
      <c r="S132" s="302">
        <f t="shared" si="15"/>
        <v>0</v>
      </c>
      <c r="T132" s="302">
        <f t="shared" si="16"/>
        <v>0</v>
      </c>
      <c r="U132" s="773">
        <f t="shared" si="17"/>
        <v>0</v>
      </c>
      <c r="V132" s="304"/>
      <c r="W132" s="305">
        <f>(Q132+R132)*'1.0-Contractblad'!$L$37</f>
        <v>0</v>
      </c>
      <c r="X132" s="305">
        <f ca="1">VLOOKUP(E132,'1.1a-Jaarprijzen'!$B$33:$Q$51,16,FALSE)*K132</f>
        <v>0</v>
      </c>
      <c r="Z132" s="775">
        <f t="shared" si="21"/>
        <v>0</v>
      </c>
      <c r="AA132" s="494" t="str">
        <f t="shared" si="22"/>
        <v>nvt-0</v>
      </c>
    </row>
    <row r="133" spans="2:27" s="492" customFormat="1" ht="15">
      <c r="B133" s="331"/>
      <c r="C133" s="332"/>
      <c r="D133" s="296">
        <f>VLOOKUP(E133,'1.1a-Jaarprijzen'!$B$13:$G$30,6,FALSE)</f>
        <v>1</v>
      </c>
      <c r="E133" s="772" t="s">
        <v>500</v>
      </c>
      <c r="F133" s="296" t="s">
        <v>675</v>
      </c>
      <c r="G133" s="297" t="s">
        <v>638</v>
      </c>
      <c r="H133" s="295" t="s">
        <v>398</v>
      </c>
      <c r="I133" s="298" t="str">
        <f t="shared" si="14"/>
        <v>niet van toepassing</v>
      </c>
      <c r="J133" s="296" t="s">
        <v>17</v>
      </c>
      <c r="K133" s="299"/>
      <c r="L133" s="299">
        <v>3.13</v>
      </c>
      <c r="M133" s="300" t="s">
        <v>17</v>
      </c>
      <c r="N133" s="301">
        <f t="shared" si="18"/>
        <v>0</v>
      </c>
      <c r="O133" s="486">
        <v>1</v>
      </c>
      <c r="P133" s="486">
        <v>1</v>
      </c>
      <c r="Q133" s="293">
        <f t="shared" si="19"/>
        <v>0</v>
      </c>
      <c r="R133" s="293">
        <f t="shared" si="20"/>
        <v>0</v>
      </c>
      <c r="S133" s="302">
        <f t="shared" si="15"/>
        <v>0</v>
      </c>
      <c r="T133" s="302">
        <f t="shared" si="16"/>
        <v>0</v>
      </c>
      <c r="U133" s="773">
        <f t="shared" si="17"/>
        <v>0</v>
      </c>
      <c r="V133" s="304"/>
      <c r="W133" s="305">
        <f>(Q133+R133)*'1.0-Contractblad'!$L$37</f>
        <v>0</v>
      </c>
      <c r="X133" s="305">
        <f ca="1">VLOOKUP(E133,'1.1a-Jaarprijzen'!$B$33:$Q$51,16,FALSE)*K133</f>
        <v>0</v>
      </c>
      <c r="Z133" s="775">
        <f t="shared" si="21"/>
        <v>0</v>
      </c>
      <c r="AA133" s="494" t="str">
        <f t="shared" si="22"/>
        <v>nvt-0</v>
      </c>
    </row>
    <row r="134" spans="2:27" s="492" customFormat="1" ht="15">
      <c r="B134" s="331"/>
      <c r="C134" s="332"/>
      <c r="D134" s="296">
        <f>VLOOKUP(E134,'1.1a-Jaarprijzen'!$B$13:$G$30,6,FALSE)</f>
        <v>1</v>
      </c>
      <c r="E134" s="772" t="s">
        <v>500</v>
      </c>
      <c r="F134" s="296" t="s">
        <v>675</v>
      </c>
      <c r="G134" s="297" t="s">
        <v>639</v>
      </c>
      <c r="H134" s="295" t="s">
        <v>398</v>
      </c>
      <c r="I134" s="298" t="str">
        <f t="shared" si="14"/>
        <v>niet van toepassing</v>
      </c>
      <c r="J134" s="296" t="s">
        <v>17</v>
      </c>
      <c r="K134" s="299"/>
      <c r="L134" s="299">
        <v>3.11</v>
      </c>
      <c r="M134" s="300" t="s">
        <v>17</v>
      </c>
      <c r="N134" s="301">
        <f t="shared" si="18"/>
        <v>0</v>
      </c>
      <c r="O134" s="486">
        <v>1</v>
      </c>
      <c r="P134" s="486">
        <v>1</v>
      </c>
      <c r="Q134" s="293">
        <f t="shared" si="19"/>
        <v>0</v>
      </c>
      <c r="R134" s="293">
        <f t="shared" si="20"/>
        <v>0</v>
      </c>
      <c r="S134" s="302">
        <f t="shared" si="15"/>
        <v>0</v>
      </c>
      <c r="T134" s="302">
        <f t="shared" si="16"/>
        <v>0</v>
      </c>
      <c r="U134" s="773">
        <f t="shared" si="17"/>
        <v>0</v>
      </c>
      <c r="V134" s="304"/>
      <c r="W134" s="305">
        <f>(Q134+R134)*'1.0-Contractblad'!$L$37</f>
        <v>0</v>
      </c>
      <c r="X134" s="305">
        <f ca="1">VLOOKUP(E134,'1.1a-Jaarprijzen'!$B$33:$Q$51,16,FALSE)*K134</f>
        <v>0</v>
      </c>
      <c r="Z134" s="775">
        <f t="shared" si="21"/>
        <v>0</v>
      </c>
      <c r="AA134" s="494" t="str">
        <f t="shared" si="22"/>
        <v>nvt-0</v>
      </c>
    </row>
    <row r="135" spans="2:27" s="492" customFormat="1" ht="15">
      <c r="B135" s="331"/>
      <c r="C135" s="332"/>
      <c r="D135" s="296">
        <f>VLOOKUP(E135,'1.1a-Jaarprijzen'!$B$13:$G$30,6,FALSE)</f>
        <v>1</v>
      </c>
      <c r="E135" s="772" t="s">
        <v>500</v>
      </c>
      <c r="F135" s="296" t="s">
        <v>675</v>
      </c>
      <c r="G135" s="297" t="s">
        <v>640</v>
      </c>
      <c r="H135" s="295" t="s">
        <v>398</v>
      </c>
      <c r="I135" s="298" t="str">
        <f t="shared" si="14"/>
        <v>niet van toepassing</v>
      </c>
      <c r="J135" s="296" t="s">
        <v>17</v>
      </c>
      <c r="K135" s="299"/>
      <c r="L135" s="299">
        <v>3.12</v>
      </c>
      <c r="M135" s="300" t="s">
        <v>17</v>
      </c>
      <c r="N135" s="301">
        <f t="shared" si="18"/>
        <v>0</v>
      </c>
      <c r="O135" s="486">
        <v>1</v>
      </c>
      <c r="P135" s="486">
        <v>1</v>
      </c>
      <c r="Q135" s="293">
        <f t="shared" si="19"/>
        <v>0</v>
      </c>
      <c r="R135" s="293">
        <f t="shared" si="20"/>
        <v>0</v>
      </c>
      <c r="S135" s="302">
        <f t="shared" ref="S135:S198" si="23">IF($M135=0,0,VLOOKUP($M135,Kengetal,6,FALSE))</f>
        <v>0</v>
      </c>
      <c r="T135" s="302">
        <f t="shared" ref="T135:T198" si="24">IF($M135=0,0,VLOOKUP($M135,Kengetal,7,FALSE))</f>
        <v>0</v>
      </c>
      <c r="U135" s="773">
        <f t="shared" si="17"/>
        <v>0</v>
      </c>
      <c r="V135" s="304"/>
      <c r="W135" s="305">
        <f>(Q135+R135)*'1.0-Contractblad'!$L$37</f>
        <v>0</v>
      </c>
      <c r="X135" s="305">
        <f ca="1">VLOOKUP(E135,'1.1a-Jaarprijzen'!$B$33:$Q$51,16,FALSE)*K135</f>
        <v>0</v>
      </c>
      <c r="Z135" s="775">
        <f t="shared" si="21"/>
        <v>0</v>
      </c>
      <c r="AA135" s="494" t="str">
        <f t="shared" si="22"/>
        <v>nvt-0</v>
      </c>
    </row>
    <row r="136" spans="2:27" s="492" customFormat="1" ht="15">
      <c r="B136" s="331"/>
      <c r="C136" s="332"/>
      <c r="D136" s="296">
        <f>VLOOKUP(E136,'1.1a-Jaarprijzen'!$B$13:$G$30,6,FALSE)</f>
        <v>1</v>
      </c>
      <c r="E136" s="772" t="s">
        <v>500</v>
      </c>
      <c r="F136" s="296" t="s">
        <v>675</v>
      </c>
      <c r="G136" s="297" t="s">
        <v>641</v>
      </c>
      <c r="H136" s="295" t="s">
        <v>407</v>
      </c>
      <c r="I136" s="298" t="str">
        <f t="shared" si="14"/>
        <v>niet van toepassing</v>
      </c>
      <c r="J136" s="296" t="s">
        <v>17</v>
      </c>
      <c r="K136" s="299"/>
      <c r="L136" s="299">
        <v>9.73</v>
      </c>
      <c r="M136" s="300" t="s">
        <v>17</v>
      </c>
      <c r="N136" s="301">
        <f t="shared" si="18"/>
        <v>0</v>
      </c>
      <c r="O136" s="486">
        <v>1</v>
      </c>
      <c r="P136" s="486">
        <v>1</v>
      </c>
      <c r="Q136" s="293">
        <f t="shared" si="19"/>
        <v>0</v>
      </c>
      <c r="R136" s="293">
        <f t="shared" si="20"/>
        <v>0</v>
      </c>
      <c r="S136" s="302">
        <f t="shared" si="23"/>
        <v>0</v>
      </c>
      <c r="T136" s="302">
        <f t="shared" si="24"/>
        <v>0</v>
      </c>
      <c r="U136" s="773">
        <f t="shared" si="17"/>
        <v>0</v>
      </c>
      <c r="V136" s="304"/>
      <c r="W136" s="305">
        <f>(Q136+R136)*'1.0-Contractblad'!$L$37</f>
        <v>0</v>
      </c>
      <c r="X136" s="305">
        <f ca="1">VLOOKUP(E136,'1.1a-Jaarprijzen'!$B$33:$Q$51,16,FALSE)*K136</f>
        <v>0</v>
      </c>
      <c r="Z136" s="775">
        <f t="shared" si="21"/>
        <v>0</v>
      </c>
      <c r="AA136" s="494" t="str">
        <f t="shared" si="22"/>
        <v>nvt-0</v>
      </c>
    </row>
    <row r="137" spans="2:27" s="492" customFormat="1" ht="15">
      <c r="B137" s="331"/>
      <c r="C137" s="332"/>
      <c r="D137" s="296">
        <f>VLOOKUP(E137,'1.1a-Jaarprijzen'!$B$13:$G$30,6,FALSE)</f>
        <v>1</v>
      </c>
      <c r="E137" s="772" t="s">
        <v>500</v>
      </c>
      <c r="F137" s="296" t="s">
        <v>675</v>
      </c>
      <c r="G137" s="297" t="s">
        <v>642</v>
      </c>
      <c r="H137" s="295" t="s">
        <v>398</v>
      </c>
      <c r="I137" s="298" t="str">
        <f t="shared" si="14"/>
        <v>niet van toepassing</v>
      </c>
      <c r="J137" s="296" t="s">
        <v>17</v>
      </c>
      <c r="K137" s="299"/>
      <c r="L137" s="299">
        <v>6.24</v>
      </c>
      <c r="M137" s="300" t="s">
        <v>17</v>
      </c>
      <c r="N137" s="301">
        <f t="shared" si="18"/>
        <v>0</v>
      </c>
      <c r="O137" s="486">
        <v>1</v>
      </c>
      <c r="P137" s="486">
        <v>1</v>
      </c>
      <c r="Q137" s="293">
        <f t="shared" si="19"/>
        <v>0</v>
      </c>
      <c r="R137" s="293">
        <f t="shared" si="20"/>
        <v>0</v>
      </c>
      <c r="S137" s="302">
        <f t="shared" si="23"/>
        <v>0</v>
      </c>
      <c r="T137" s="302">
        <f t="shared" si="24"/>
        <v>0</v>
      </c>
      <c r="U137" s="773">
        <f t="shared" si="17"/>
        <v>0</v>
      </c>
      <c r="V137" s="304"/>
      <c r="W137" s="305">
        <f>(Q137+R137)*'1.0-Contractblad'!$L$37</f>
        <v>0</v>
      </c>
      <c r="X137" s="305">
        <f ca="1">VLOOKUP(E137,'1.1a-Jaarprijzen'!$B$33:$Q$51,16,FALSE)*K137</f>
        <v>0</v>
      </c>
      <c r="Z137" s="775">
        <f t="shared" si="21"/>
        <v>0</v>
      </c>
      <c r="AA137" s="494" t="str">
        <f t="shared" si="22"/>
        <v>nvt-0</v>
      </c>
    </row>
    <row r="138" spans="2:27" s="492" customFormat="1" ht="15">
      <c r="B138" s="331"/>
      <c r="C138" s="332"/>
      <c r="D138" s="296">
        <f>VLOOKUP(E138,'1.1a-Jaarprijzen'!$B$13:$G$30,6,FALSE)</f>
        <v>1</v>
      </c>
      <c r="E138" s="772" t="s">
        <v>500</v>
      </c>
      <c r="F138" s="296" t="s">
        <v>675</v>
      </c>
      <c r="G138" s="297" t="s">
        <v>643</v>
      </c>
      <c r="H138" s="295" t="s">
        <v>398</v>
      </c>
      <c r="I138" s="298" t="str">
        <f t="shared" si="14"/>
        <v>niet van toepassing</v>
      </c>
      <c r="J138" s="296" t="s">
        <v>17</v>
      </c>
      <c r="K138" s="299"/>
      <c r="L138" s="299">
        <v>3.16</v>
      </c>
      <c r="M138" s="300" t="s">
        <v>17</v>
      </c>
      <c r="N138" s="301">
        <f t="shared" si="18"/>
        <v>0</v>
      </c>
      <c r="O138" s="486">
        <v>1</v>
      </c>
      <c r="P138" s="486">
        <v>1</v>
      </c>
      <c r="Q138" s="293">
        <f t="shared" si="19"/>
        <v>0</v>
      </c>
      <c r="R138" s="293">
        <f t="shared" si="20"/>
        <v>0</v>
      </c>
      <c r="S138" s="302">
        <f t="shared" si="23"/>
        <v>0</v>
      </c>
      <c r="T138" s="302">
        <f t="shared" si="24"/>
        <v>0</v>
      </c>
      <c r="U138" s="773">
        <f t="shared" si="17"/>
        <v>0</v>
      </c>
      <c r="V138" s="304"/>
      <c r="W138" s="305">
        <f>(Q138+R138)*'1.0-Contractblad'!$L$37</f>
        <v>0</v>
      </c>
      <c r="X138" s="305">
        <f ca="1">VLOOKUP(E138,'1.1a-Jaarprijzen'!$B$33:$Q$51,16,FALSE)*K138</f>
        <v>0</v>
      </c>
      <c r="Z138" s="775">
        <f t="shared" si="21"/>
        <v>0</v>
      </c>
      <c r="AA138" s="494" t="str">
        <f t="shared" si="22"/>
        <v>nvt-0</v>
      </c>
    </row>
    <row r="139" spans="2:27" s="492" customFormat="1" ht="15">
      <c r="B139" s="331"/>
      <c r="C139" s="332"/>
      <c r="D139" s="296">
        <f>VLOOKUP(E139,'1.1a-Jaarprijzen'!$B$13:$G$30,6,FALSE)</f>
        <v>1</v>
      </c>
      <c r="E139" s="772" t="s">
        <v>500</v>
      </c>
      <c r="F139" s="296" t="s">
        <v>675</v>
      </c>
      <c r="G139" s="297" t="s">
        <v>644</v>
      </c>
      <c r="H139" s="295" t="s">
        <v>407</v>
      </c>
      <c r="I139" s="298" t="str">
        <f t="shared" si="14"/>
        <v>niet van toepassing</v>
      </c>
      <c r="J139" s="296" t="s">
        <v>17</v>
      </c>
      <c r="K139" s="299"/>
      <c r="L139" s="299">
        <v>9.58</v>
      </c>
      <c r="M139" s="300" t="s">
        <v>17</v>
      </c>
      <c r="N139" s="301">
        <f t="shared" si="18"/>
        <v>0</v>
      </c>
      <c r="O139" s="486">
        <v>1</v>
      </c>
      <c r="P139" s="486">
        <v>1</v>
      </c>
      <c r="Q139" s="293">
        <f t="shared" si="19"/>
        <v>0</v>
      </c>
      <c r="R139" s="293">
        <f t="shared" si="20"/>
        <v>0</v>
      </c>
      <c r="S139" s="302">
        <f t="shared" si="23"/>
        <v>0</v>
      </c>
      <c r="T139" s="302">
        <f t="shared" si="24"/>
        <v>0</v>
      </c>
      <c r="U139" s="773">
        <f t="shared" si="17"/>
        <v>0</v>
      </c>
      <c r="V139" s="304"/>
      <c r="W139" s="305">
        <f>(Q139+R139)*'1.0-Contractblad'!$L$37</f>
        <v>0</v>
      </c>
      <c r="X139" s="305">
        <f ca="1">VLOOKUP(E139,'1.1a-Jaarprijzen'!$B$33:$Q$51,16,FALSE)*K139</f>
        <v>0</v>
      </c>
      <c r="Z139" s="775">
        <f t="shared" si="21"/>
        <v>0</v>
      </c>
      <c r="AA139" s="494" t="str">
        <f t="shared" si="22"/>
        <v>nvt-0</v>
      </c>
    </row>
    <row r="140" spans="2:27" s="492" customFormat="1" ht="15">
      <c r="B140" s="331"/>
      <c r="C140" s="332"/>
      <c r="D140" s="296">
        <f>VLOOKUP(E140,'1.1a-Jaarprijzen'!$B$13:$G$30,6,FALSE)</f>
        <v>1</v>
      </c>
      <c r="E140" s="772" t="s">
        <v>500</v>
      </c>
      <c r="F140" s="296" t="s">
        <v>675</v>
      </c>
      <c r="G140" s="297" t="s">
        <v>645</v>
      </c>
      <c r="H140" s="295" t="s">
        <v>398</v>
      </c>
      <c r="I140" s="298" t="str">
        <f t="shared" si="14"/>
        <v>niet van toepassing</v>
      </c>
      <c r="J140" s="296" t="s">
        <v>17</v>
      </c>
      <c r="K140" s="299"/>
      <c r="L140" s="299">
        <v>12.4</v>
      </c>
      <c r="M140" s="300" t="s">
        <v>17</v>
      </c>
      <c r="N140" s="301">
        <f t="shared" si="18"/>
        <v>0</v>
      </c>
      <c r="O140" s="486">
        <v>1</v>
      </c>
      <c r="P140" s="486">
        <v>1</v>
      </c>
      <c r="Q140" s="293">
        <f t="shared" si="19"/>
        <v>0</v>
      </c>
      <c r="R140" s="293">
        <f t="shared" si="20"/>
        <v>0</v>
      </c>
      <c r="S140" s="302">
        <f t="shared" si="23"/>
        <v>0</v>
      </c>
      <c r="T140" s="302">
        <f t="shared" si="24"/>
        <v>0</v>
      </c>
      <c r="U140" s="773">
        <f t="shared" si="17"/>
        <v>0</v>
      </c>
      <c r="V140" s="304"/>
      <c r="W140" s="305">
        <f>(Q140+R140)*'1.0-Contractblad'!$L$37</f>
        <v>0</v>
      </c>
      <c r="X140" s="305">
        <f ca="1">VLOOKUP(E140,'1.1a-Jaarprijzen'!$B$33:$Q$51,16,FALSE)*K140</f>
        <v>0</v>
      </c>
      <c r="Z140" s="775">
        <f t="shared" si="21"/>
        <v>0</v>
      </c>
      <c r="AA140" s="494" t="str">
        <f t="shared" si="22"/>
        <v>nvt-0</v>
      </c>
    </row>
    <row r="141" spans="2:27" s="492" customFormat="1" ht="15">
      <c r="B141" s="331"/>
      <c r="C141" s="332"/>
      <c r="D141" s="296">
        <f>VLOOKUP(E141,'1.1a-Jaarprijzen'!$B$13:$G$30,6,FALSE)</f>
        <v>1</v>
      </c>
      <c r="E141" s="772" t="s">
        <v>500</v>
      </c>
      <c r="F141" s="296" t="s">
        <v>675</v>
      </c>
      <c r="G141" s="297" t="s">
        <v>646</v>
      </c>
      <c r="H141" s="295" t="s">
        <v>398</v>
      </c>
      <c r="I141" s="298" t="str">
        <f t="shared" si="14"/>
        <v>niet van toepassing</v>
      </c>
      <c r="J141" s="296" t="s">
        <v>17</v>
      </c>
      <c r="K141" s="299"/>
      <c r="L141" s="299">
        <v>3.08</v>
      </c>
      <c r="M141" s="300" t="s">
        <v>17</v>
      </c>
      <c r="N141" s="301">
        <f t="shared" si="18"/>
        <v>0</v>
      </c>
      <c r="O141" s="486">
        <v>1</v>
      </c>
      <c r="P141" s="486">
        <v>1</v>
      </c>
      <c r="Q141" s="293">
        <f t="shared" si="19"/>
        <v>0</v>
      </c>
      <c r="R141" s="293">
        <f t="shared" si="20"/>
        <v>0</v>
      </c>
      <c r="S141" s="302">
        <f t="shared" si="23"/>
        <v>0</v>
      </c>
      <c r="T141" s="302">
        <f t="shared" si="24"/>
        <v>0</v>
      </c>
      <c r="U141" s="773">
        <f t="shared" si="17"/>
        <v>0</v>
      </c>
      <c r="V141" s="304"/>
      <c r="W141" s="305">
        <f>(Q141+R141)*'1.0-Contractblad'!$L$37</f>
        <v>0</v>
      </c>
      <c r="X141" s="305">
        <f ca="1">VLOOKUP(E141,'1.1a-Jaarprijzen'!$B$33:$Q$51,16,FALSE)*K141</f>
        <v>0</v>
      </c>
      <c r="Z141" s="775">
        <f t="shared" si="21"/>
        <v>0</v>
      </c>
      <c r="AA141" s="494" t="str">
        <f t="shared" si="22"/>
        <v>nvt-0</v>
      </c>
    </row>
    <row r="142" spans="2:27" s="492" customFormat="1" ht="15">
      <c r="B142" s="331"/>
      <c r="C142" s="332"/>
      <c r="D142" s="296">
        <f>VLOOKUP(E142,'1.1a-Jaarprijzen'!$B$13:$G$30,6,FALSE)</f>
        <v>1</v>
      </c>
      <c r="E142" s="772" t="s">
        <v>500</v>
      </c>
      <c r="F142" s="296" t="s">
        <v>675</v>
      </c>
      <c r="G142" s="297" t="s">
        <v>647</v>
      </c>
      <c r="H142" s="295" t="s">
        <v>398</v>
      </c>
      <c r="I142" s="298" t="str">
        <f t="shared" si="14"/>
        <v>niet van toepassing</v>
      </c>
      <c r="J142" s="296" t="s">
        <v>17</v>
      </c>
      <c r="K142" s="299"/>
      <c r="L142" s="299">
        <v>4.7</v>
      </c>
      <c r="M142" s="300" t="s">
        <v>17</v>
      </c>
      <c r="N142" s="301">
        <f t="shared" si="18"/>
        <v>0</v>
      </c>
      <c r="O142" s="486">
        <v>1</v>
      </c>
      <c r="P142" s="486">
        <v>1</v>
      </c>
      <c r="Q142" s="293">
        <f t="shared" si="19"/>
        <v>0</v>
      </c>
      <c r="R142" s="293">
        <f t="shared" si="20"/>
        <v>0</v>
      </c>
      <c r="S142" s="302">
        <f t="shared" si="23"/>
        <v>0</v>
      </c>
      <c r="T142" s="302">
        <f t="shared" si="24"/>
        <v>0</v>
      </c>
      <c r="U142" s="773">
        <f t="shared" ref="U142:U205" si="25">IF(M142="","",VLOOKUP(M142,Kengetal,14,FALSE))</f>
        <v>0</v>
      </c>
      <c r="V142" s="304"/>
      <c r="W142" s="305">
        <f>(Q142+R142)*'1.0-Contractblad'!$L$37</f>
        <v>0</v>
      </c>
      <c r="X142" s="305">
        <f ca="1">VLOOKUP(E142,'1.1a-Jaarprijzen'!$B$33:$Q$51,16,FALSE)*K142</f>
        <v>0</v>
      </c>
      <c r="Z142" s="775">
        <f t="shared" si="21"/>
        <v>0</v>
      </c>
      <c r="AA142" s="494" t="str">
        <f t="shared" si="22"/>
        <v>nvt-0</v>
      </c>
    </row>
    <row r="143" spans="2:27" s="492" customFormat="1" ht="15">
      <c r="B143" s="331"/>
      <c r="C143" s="332"/>
      <c r="D143" s="296">
        <f>VLOOKUP(E143,'1.1a-Jaarprijzen'!$B$13:$G$30,6,FALSE)</f>
        <v>1</v>
      </c>
      <c r="E143" s="772" t="s">
        <v>500</v>
      </c>
      <c r="F143" s="296" t="s">
        <v>675</v>
      </c>
      <c r="G143" s="297" t="s">
        <v>648</v>
      </c>
      <c r="H143" s="295" t="s">
        <v>398</v>
      </c>
      <c r="I143" s="298" t="str">
        <f t="shared" si="14"/>
        <v>niet van toepassing</v>
      </c>
      <c r="J143" s="296" t="s">
        <v>17</v>
      </c>
      <c r="K143" s="299"/>
      <c r="L143" s="299">
        <v>4.8600000000000003</v>
      </c>
      <c r="M143" s="300" t="s">
        <v>17</v>
      </c>
      <c r="N143" s="301">
        <f t="shared" ref="N143:N206" si="26">VLOOKUP(M143,Kengetal,3,FALSE)</f>
        <v>0</v>
      </c>
      <c r="O143" s="486">
        <v>1</v>
      </c>
      <c r="P143" s="486">
        <v>1</v>
      </c>
      <c r="Q143" s="293">
        <f t="shared" ref="Q143:Q206" si="27">S143*K143*O143</f>
        <v>0</v>
      </c>
      <c r="R143" s="293">
        <f t="shared" ref="R143:R206" si="28">T143*K143*P143</f>
        <v>0</v>
      </c>
      <c r="S143" s="302">
        <f t="shared" si="23"/>
        <v>0</v>
      </c>
      <c r="T143" s="302">
        <f t="shared" si="24"/>
        <v>0</v>
      </c>
      <c r="U143" s="773">
        <f t="shared" si="25"/>
        <v>0</v>
      </c>
      <c r="V143" s="304"/>
      <c r="W143" s="305">
        <f>(Q143+R143)*'1.0-Contractblad'!$L$37</f>
        <v>0</v>
      </c>
      <c r="X143" s="305">
        <f ca="1">VLOOKUP(E143,'1.1a-Jaarprijzen'!$B$33:$Q$51,16,FALSE)*K143</f>
        <v>0</v>
      </c>
      <c r="Z143" s="775">
        <f t="shared" ref="Z143:Z206" si="29">K143*N143</f>
        <v>0</v>
      </c>
      <c r="AA143" s="494" t="str">
        <f t="shared" ref="AA143:AA206" si="30">CONCATENATE(M143,"-",N143)</f>
        <v>nvt-0</v>
      </c>
    </row>
    <row r="144" spans="2:27" s="492" customFormat="1" ht="15">
      <c r="B144" s="331"/>
      <c r="C144" s="332"/>
      <c r="D144" s="296">
        <f>VLOOKUP(E144,'1.1a-Jaarprijzen'!$B$13:$G$30,6,FALSE)</f>
        <v>1</v>
      </c>
      <c r="E144" s="772" t="s">
        <v>500</v>
      </c>
      <c r="F144" s="296" t="s">
        <v>675</v>
      </c>
      <c r="G144" s="297" t="s">
        <v>649</v>
      </c>
      <c r="H144" s="295" t="s">
        <v>398</v>
      </c>
      <c r="I144" s="298" t="str">
        <f t="shared" si="14"/>
        <v>niet van toepassing</v>
      </c>
      <c r="J144" s="296" t="s">
        <v>17</v>
      </c>
      <c r="K144" s="299"/>
      <c r="L144" s="299">
        <v>4.8600000000000003</v>
      </c>
      <c r="M144" s="300" t="s">
        <v>17</v>
      </c>
      <c r="N144" s="301">
        <f t="shared" si="26"/>
        <v>0</v>
      </c>
      <c r="O144" s="486">
        <v>1</v>
      </c>
      <c r="P144" s="486">
        <v>1</v>
      </c>
      <c r="Q144" s="293">
        <f t="shared" si="27"/>
        <v>0</v>
      </c>
      <c r="R144" s="293">
        <f t="shared" si="28"/>
        <v>0</v>
      </c>
      <c r="S144" s="302">
        <f t="shared" si="23"/>
        <v>0</v>
      </c>
      <c r="T144" s="302">
        <f t="shared" si="24"/>
        <v>0</v>
      </c>
      <c r="U144" s="773">
        <f t="shared" si="25"/>
        <v>0</v>
      </c>
      <c r="V144" s="304"/>
      <c r="W144" s="305">
        <f>(Q144+R144)*'1.0-Contractblad'!$L$37</f>
        <v>0</v>
      </c>
      <c r="X144" s="305">
        <f ca="1">VLOOKUP(E144,'1.1a-Jaarprijzen'!$B$33:$Q$51,16,FALSE)*K144</f>
        <v>0</v>
      </c>
      <c r="Z144" s="775">
        <f t="shared" si="29"/>
        <v>0</v>
      </c>
      <c r="AA144" s="494" t="str">
        <f t="shared" si="30"/>
        <v>nvt-0</v>
      </c>
    </row>
    <row r="145" spans="2:27" s="492" customFormat="1" ht="15">
      <c r="B145" s="331"/>
      <c r="C145" s="332"/>
      <c r="D145" s="296">
        <f>VLOOKUP(E145,'1.1a-Jaarprijzen'!$B$13:$G$30,6,FALSE)</f>
        <v>1</v>
      </c>
      <c r="E145" s="772" t="s">
        <v>500</v>
      </c>
      <c r="F145" s="296" t="s">
        <v>675</v>
      </c>
      <c r="G145" s="297" t="s">
        <v>650</v>
      </c>
      <c r="H145" s="295" t="s">
        <v>398</v>
      </c>
      <c r="I145" s="298" t="str">
        <f t="shared" si="14"/>
        <v>niet van toepassing</v>
      </c>
      <c r="J145" s="296" t="s">
        <v>17</v>
      </c>
      <c r="K145" s="299"/>
      <c r="L145" s="299">
        <v>3.31</v>
      </c>
      <c r="M145" s="300" t="s">
        <v>17</v>
      </c>
      <c r="N145" s="301">
        <f t="shared" si="26"/>
        <v>0</v>
      </c>
      <c r="O145" s="486">
        <v>1</v>
      </c>
      <c r="P145" s="486">
        <v>1</v>
      </c>
      <c r="Q145" s="293">
        <f t="shared" si="27"/>
        <v>0</v>
      </c>
      <c r="R145" s="293">
        <f t="shared" si="28"/>
        <v>0</v>
      </c>
      <c r="S145" s="302">
        <f t="shared" si="23"/>
        <v>0</v>
      </c>
      <c r="T145" s="302">
        <f t="shared" si="24"/>
        <v>0</v>
      </c>
      <c r="U145" s="773">
        <f t="shared" si="25"/>
        <v>0</v>
      </c>
      <c r="V145" s="304"/>
      <c r="W145" s="305">
        <f>(Q145+R145)*'1.0-Contractblad'!$L$37</f>
        <v>0</v>
      </c>
      <c r="X145" s="305">
        <f ca="1">VLOOKUP(E145,'1.1a-Jaarprijzen'!$B$33:$Q$51,16,FALSE)*K145</f>
        <v>0</v>
      </c>
      <c r="Z145" s="775">
        <f t="shared" si="29"/>
        <v>0</v>
      </c>
      <c r="AA145" s="494" t="str">
        <f t="shared" si="30"/>
        <v>nvt-0</v>
      </c>
    </row>
    <row r="146" spans="2:27" s="492" customFormat="1" ht="15">
      <c r="B146" s="331"/>
      <c r="C146" s="332"/>
      <c r="D146" s="296">
        <f>VLOOKUP(E146,'1.1a-Jaarprijzen'!$B$13:$G$30,6,FALSE)</f>
        <v>1</v>
      </c>
      <c r="E146" s="772" t="s">
        <v>500</v>
      </c>
      <c r="F146" s="296" t="s">
        <v>675</v>
      </c>
      <c r="G146" s="297" t="s">
        <v>651</v>
      </c>
      <c r="H146" s="295" t="s">
        <v>398</v>
      </c>
      <c r="I146" s="298" t="str">
        <f t="shared" si="14"/>
        <v>niet van toepassing</v>
      </c>
      <c r="J146" s="296" t="s">
        <v>17</v>
      </c>
      <c r="K146" s="299"/>
      <c r="L146" s="299">
        <v>3.31</v>
      </c>
      <c r="M146" s="300" t="s">
        <v>17</v>
      </c>
      <c r="N146" s="301">
        <f t="shared" si="26"/>
        <v>0</v>
      </c>
      <c r="O146" s="486">
        <v>1</v>
      </c>
      <c r="P146" s="486">
        <v>1</v>
      </c>
      <c r="Q146" s="293">
        <f t="shared" si="27"/>
        <v>0</v>
      </c>
      <c r="R146" s="293">
        <f t="shared" si="28"/>
        <v>0</v>
      </c>
      <c r="S146" s="302">
        <f t="shared" si="23"/>
        <v>0</v>
      </c>
      <c r="T146" s="302">
        <f t="shared" si="24"/>
        <v>0</v>
      </c>
      <c r="U146" s="773">
        <f t="shared" si="25"/>
        <v>0</v>
      </c>
      <c r="V146" s="304"/>
      <c r="W146" s="305">
        <f>(Q146+R146)*'1.0-Contractblad'!$L$37</f>
        <v>0</v>
      </c>
      <c r="X146" s="305">
        <f ca="1">VLOOKUP(E146,'1.1a-Jaarprijzen'!$B$33:$Q$51,16,FALSE)*K146</f>
        <v>0</v>
      </c>
      <c r="Z146" s="775">
        <f t="shared" si="29"/>
        <v>0</v>
      </c>
      <c r="AA146" s="494" t="str">
        <f t="shared" si="30"/>
        <v>nvt-0</v>
      </c>
    </row>
    <row r="147" spans="2:27" s="492" customFormat="1" ht="15">
      <c r="B147" s="331"/>
      <c r="C147" s="332"/>
      <c r="D147" s="296">
        <f>VLOOKUP(E147,'1.1a-Jaarprijzen'!$B$13:$G$30,6,FALSE)</f>
        <v>1</v>
      </c>
      <c r="E147" s="772" t="s">
        <v>500</v>
      </c>
      <c r="F147" s="296" t="s">
        <v>675</v>
      </c>
      <c r="G147" s="297" t="s">
        <v>652</v>
      </c>
      <c r="H147" s="295" t="s">
        <v>398</v>
      </c>
      <c r="I147" s="298" t="str">
        <f t="shared" si="14"/>
        <v>niet van toepassing</v>
      </c>
      <c r="J147" s="296" t="s">
        <v>17</v>
      </c>
      <c r="K147" s="299"/>
      <c r="L147" s="299">
        <v>3.3</v>
      </c>
      <c r="M147" s="300" t="s">
        <v>17</v>
      </c>
      <c r="N147" s="301">
        <f t="shared" si="26"/>
        <v>0</v>
      </c>
      <c r="O147" s="486">
        <v>1</v>
      </c>
      <c r="P147" s="486">
        <v>1</v>
      </c>
      <c r="Q147" s="293">
        <f t="shared" si="27"/>
        <v>0</v>
      </c>
      <c r="R147" s="293">
        <f t="shared" si="28"/>
        <v>0</v>
      </c>
      <c r="S147" s="302">
        <f t="shared" si="23"/>
        <v>0</v>
      </c>
      <c r="T147" s="302">
        <f t="shared" si="24"/>
        <v>0</v>
      </c>
      <c r="U147" s="773">
        <f t="shared" si="25"/>
        <v>0</v>
      </c>
      <c r="V147" s="304"/>
      <c r="W147" s="305">
        <f>(Q147+R147)*'1.0-Contractblad'!$L$37</f>
        <v>0</v>
      </c>
      <c r="X147" s="305">
        <f ca="1">VLOOKUP(E147,'1.1a-Jaarprijzen'!$B$33:$Q$51,16,FALSE)*K147</f>
        <v>0</v>
      </c>
      <c r="Z147" s="775">
        <f t="shared" si="29"/>
        <v>0</v>
      </c>
      <c r="AA147" s="494" t="str">
        <f t="shared" si="30"/>
        <v>nvt-0</v>
      </c>
    </row>
    <row r="148" spans="2:27" s="492" customFormat="1" ht="15">
      <c r="B148" s="331"/>
      <c r="C148" s="332"/>
      <c r="D148" s="296">
        <f>VLOOKUP(E148,'1.1a-Jaarprijzen'!$B$13:$G$30,6,FALSE)</f>
        <v>1</v>
      </c>
      <c r="E148" s="772" t="s">
        <v>500</v>
      </c>
      <c r="F148" s="296" t="s">
        <v>675</v>
      </c>
      <c r="G148" s="297" t="s">
        <v>653</v>
      </c>
      <c r="H148" s="295" t="s">
        <v>398</v>
      </c>
      <c r="I148" s="298" t="str">
        <f t="shared" si="14"/>
        <v>niet van toepassing</v>
      </c>
      <c r="J148" s="296" t="s">
        <v>17</v>
      </c>
      <c r="K148" s="299"/>
      <c r="L148" s="299">
        <v>6.26</v>
      </c>
      <c r="M148" s="300" t="s">
        <v>17</v>
      </c>
      <c r="N148" s="301">
        <f t="shared" si="26"/>
        <v>0</v>
      </c>
      <c r="O148" s="486">
        <v>1</v>
      </c>
      <c r="P148" s="486">
        <v>1</v>
      </c>
      <c r="Q148" s="293">
        <f t="shared" si="27"/>
        <v>0</v>
      </c>
      <c r="R148" s="293">
        <f t="shared" si="28"/>
        <v>0</v>
      </c>
      <c r="S148" s="302">
        <f t="shared" si="23"/>
        <v>0</v>
      </c>
      <c r="T148" s="302">
        <f t="shared" si="24"/>
        <v>0</v>
      </c>
      <c r="U148" s="773">
        <f t="shared" si="25"/>
        <v>0</v>
      </c>
      <c r="V148" s="304"/>
      <c r="W148" s="305">
        <f>(Q148+R148)*'1.0-Contractblad'!$L$37</f>
        <v>0</v>
      </c>
      <c r="X148" s="305">
        <f ca="1">VLOOKUP(E148,'1.1a-Jaarprijzen'!$B$33:$Q$51,16,FALSE)*K148</f>
        <v>0</v>
      </c>
      <c r="Z148" s="775">
        <f t="shared" si="29"/>
        <v>0</v>
      </c>
      <c r="AA148" s="494" t="str">
        <f t="shared" si="30"/>
        <v>nvt-0</v>
      </c>
    </row>
    <row r="149" spans="2:27" s="492" customFormat="1" ht="15">
      <c r="B149" s="331"/>
      <c r="C149" s="332"/>
      <c r="D149" s="296">
        <f>VLOOKUP(E149,'1.1a-Jaarprijzen'!$B$13:$G$30,6,FALSE)</f>
        <v>1</v>
      </c>
      <c r="E149" s="772" t="s">
        <v>500</v>
      </c>
      <c r="F149" s="296" t="s">
        <v>675</v>
      </c>
      <c r="G149" s="297" t="s">
        <v>654</v>
      </c>
      <c r="H149" s="295" t="s">
        <v>398</v>
      </c>
      <c r="I149" s="298" t="str">
        <f t="shared" si="14"/>
        <v>niet van toepassing</v>
      </c>
      <c r="J149" s="296" t="s">
        <v>17</v>
      </c>
      <c r="K149" s="299"/>
      <c r="L149" s="299">
        <v>3.49</v>
      </c>
      <c r="M149" s="300" t="s">
        <v>17</v>
      </c>
      <c r="N149" s="301">
        <f t="shared" si="26"/>
        <v>0</v>
      </c>
      <c r="O149" s="486">
        <v>1</v>
      </c>
      <c r="P149" s="486">
        <v>1</v>
      </c>
      <c r="Q149" s="293">
        <f t="shared" si="27"/>
        <v>0</v>
      </c>
      <c r="R149" s="293">
        <f t="shared" si="28"/>
        <v>0</v>
      </c>
      <c r="S149" s="302">
        <f t="shared" si="23"/>
        <v>0</v>
      </c>
      <c r="T149" s="302">
        <f t="shared" si="24"/>
        <v>0</v>
      </c>
      <c r="U149" s="773">
        <f t="shared" si="25"/>
        <v>0</v>
      </c>
      <c r="V149" s="304"/>
      <c r="W149" s="305">
        <f>(Q149+R149)*'1.0-Contractblad'!$L$37</f>
        <v>0</v>
      </c>
      <c r="X149" s="305">
        <f ca="1">VLOOKUP(E149,'1.1a-Jaarprijzen'!$B$33:$Q$51,16,FALSE)*K149</f>
        <v>0</v>
      </c>
      <c r="Z149" s="775">
        <f t="shared" si="29"/>
        <v>0</v>
      </c>
      <c r="AA149" s="494" t="str">
        <f t="shared" si="30"/>
        <v>nvt-0</v>
      </c>
    </row>
    <row r="150" spans="2:27" s="492" customFormat="1" ht="15">
      <c r="B150" s="331"/>
      <c r="C150" s="332"/>
      <c r="D150" s="296">
        <f>VLOOKUP(E150,'1.1a-Jaarprijzen'!$B$13:$G$30,6,FALSE)</f>
        <v>1</v>
      </c>
      <c r="E150" s="772" t="s">
        <v>500</v>
      </c>
      <c r="F150" s="296" t="s">
        <v>675</v>
      </c>
      <c r="G150" s="297" t="s">
        <v>655</v>
      </c>
      <c r="H150" s="295" t="s">
        <v>398</v>
      </c>
      <c r="I150" s="298" t="str">
        <f t="shared" si="14"/>
        <v>niet van toepassing</v>
      </c>
      <c r="J150" s="296" t="s">
        <v>17</v>
      </c>
      <c r="K150" s="299"/>
      <c r="L150" s="299">
        <v>1.56</v>
      </c>
      <c r="M150" s="300" t="s">
        <v>17</v>
      </c>
      <c r="N150" s="301">
        <f t="shared" si="26"/>
        <v>0</v>
      </c>
      <c r="O150" s="486">
        <v>1</v>
      </c>
      <c r="P150" s="486">
        <v>1</v>
      </c>
      <c r="Q150" s="293">
        <f t="shared" si="27"/>
        <v>0</v>
      </c>
      <c r="R150" s="293">
        <f t="shared" si="28"/>
        <v>0</v>
      </c>
      <c r="S150" s="302">
        <f t="shared" si="23"/>
        <v>0</v>
      </c>
      <c r="T150" s="302">
        <f t="shared" si="24"/>
        <v>0</v>
      </c>
      <c r="U150" s="773">
        <f t="shared" si="25"/>
        <v>0</v>
      </c>
      <c r="V150" s="304"/>
      <c r="W150" s="305">
        <f>(Q150+R150)*'1.0-Contractblad'!$L$37</f>
        <v>0</v>
      </c>
      <c r="X150" s="305">
        <f ca="1">VLOOKUP(E150,'1.1a-Jaarprijzen'!$B$33:$Q$51,16,FALSE)*K150</f>
        <v>0</v>
      </c>
      <c r="Z150" s="775">
        <f t="shared" si="29"/>
        <v>0</v>
      </c>
      <c r="AA150" s="494" t="str">
        <f t="shared" si="30"/>
        <v>nvt-0</v>
      </c>
    </row>
    <row r="151" spans="2:27" s="492" customFormat="1" ht="15">
      <c r="B151" s="331"/>
      <c r="C151" s="332"/>
      <c r="D151" s="296">
        <f>VLOOKUP(E151,'1.1a-Jaarprijzen'!$B$13:$G$30,6,FALSE)</f>
        <v>1</v>
      </c>
      <c r="E151" s="772" t="s">
        <v>656</v>
      </c>
      <c r="F151" s="296" t="s">
        <v>675</v>
      </c>
      <c r="G151" s="297"/>
      <c r="H151" s="295" t="s">
        <v>402</v>
      </c>
      <c r="I151" s="298" t="str">
        <f t="shared" si="14"/>
        <v>entree, gang, hal, repro</v>
      </c>
      <c r="J151" s="299" t="s">
        <v>48</v>
      </c>
      <c r="K151" s="299">
        <v>12.47</v>
      </c>
      <c r="L151" s="299"/>
      <c r="M151" s="300">
        <v>3200</v>
      </c>
      <c r="N151" s="301">
        <f t="shared" si="26"/>
        <v>200</v>
      </c>
      <c r="O151" s="486">
        <v>1</v>
      </c>
      <c r="P151" s="486">
        <v>1</v>
      </c>
      <c r="Q151" s="293">
        <f t="shared" si="27"/>
        <v>0</v>
      </c>
      <c r="R151" s="293">
        <f t="shared" si="28"/>
        <v>0</v>
      </c>
      <c r="S151" s="302">
        <f t="shared" si="23"/>
        <v>0</v>
      </c>
      <c r="T151" s="302">
        <f t="shared" si="24"/>
        <v>0</v>
      </c>
      <c r="U151" s="773" t="str">
        <f t="shared" si="25"/>
        <v>V</v>
      </c>
      <c r="V151" s="304"/>
      <c r="W151" s="305">
        <f>(Q151+R151)*'1.0-Contractblad'!$L$37</f>
        <v>0</v>
      </c>
      <c r="X151" s="305">
        <f ca="1">VLOOKUP(E151,'1.1a-Jaarprijzen'!$B$33:$Q$51,16,FALSE)*K151</f>
        <v>0</v>
      </c>
      <c r="Z151" s="775">
        <f t="shared" si="29"/>
        <v>2494</v>
      </c>
      <c r="AA151" s="494" t="str">
        <f t="shared" si="30"/>
        <v>3200-200</v>
      </c>
    </row>
    <row r="152" spans="2:27" s="492" customFormat="1" ht="15">
      <c r="B152" s="331"/>
      <c r="C152" s="332"/>
      <c r="D152" s="296">
        <f>VLOOKUP(E152,'1.1a-Jaarprijzen'!$B$13:$G$30,6,FALSE)</f>
        <v>1</v>
      </c>
      <c r="E152" s="772" t="s">
        <v>656</v>
      </c>
      <c r="F152" s="296" t="s">
        <v>675</v>
      </c>
      <c r="G152" s="297"/>
      <c r="H152" s="295" t="s">
        <v>849</v>
      </c>
      <c r="I152" s="298" t="str">
        <f t="shared" si="14"/>
        <v>entree, gang, hal, repro</v>
      </c>
      <c r="J152" s="299" t="s">
        <v>998</v>
      </c>
      <c r="K152" s="299">
        <v>10.66</v>
      </c>
      <c r="L152" s="299"/>
      <c r="M152" s="300">
        <v>3200</v>
      </c>
      <c r="N152" s="301">
        <f t="shared" si="26"/>
        <v>200</v>
      </c>
      <c r="O152" s="486">
        <v>1</v>
      </c>
      <c r="P152" s="486">
        <v>1</v>
      </c>
      <c r="Q152" s="293">
        <f t="shared" si="27"/>
        <v>0</v>
      </c>
      <c r="R152" s="293">
        <f t="shared" si="28"/>
        <v>0</v>
      </c>
      <c r="S152" s="302">
        <f t="shared" si="23"/>
        <v>0</v>
      </c>
      <c r="T152" s="302">
        <f t="shared" si="24"/>
        <v>0</v>
      </c>
      <c r="U152" s="773" t="str">
        <f t="shared" si="25"/>
        <v>V</v>
      </c>
      <c r="V152" s="304"/>
      <c r="W152" s="305">
        <f>(Q152+R152)*'1.0-Contractblad'!$L$37</f>
        <v>0</v>
      </c>
      <c r="X152" s="305">
        <f ca="1">VLOOKUP(E152,'1.1a-Jaarprijzen'!$B$33:$Q$51,16,FALSE)*K152</f>
        <v>0</v>
      </c>
      <c r="Z152" s="775">
        <f t="shared" si="29"/>
        <v>2132</v>
      </c>
      <c r="AA152" s="494" t="str">
        <f t="shared" si="30"/>
        <v>3200-200</v>
      </c>
    </row>
    <row r="153" spans="2:27" s="492" customFormat="1" ht="15">
      <c r="B153" s="331"/>
      <c r="C153" s="332"/>
      <c r="D153" s="296">
        <f>VLOOKUP(E153,'1.1a-Jaarprijzen'!$B$13:$G$30,6,FALSE)</f>
        <v>1</v>
      </c>
      <c r="E153" s="772" t="s">
        <v>656</v>
      </c>
      <c r="F153" s="296" t="s">
        <v>675</v>
      </c>
      <c r="G153" s="297"/>
      <c r="H153" s="295" t="s">
        <v>1202</v>
      </c>
      <c r="I153" s="298" t="str">
        <f t="shared" si="14"/>
        <v>sanitaire ruimte (toilet-/doucheruimte)</v>
      </c>
      <c r="J153" s="296" t="s">
        <v>468</v>
      </c>
      <c r="K153" s="299">
        <v>1.57</v>
      </c>
      <c r="L153" s="299"/>
      <c r="M153" s="300">
        <v>4200</v>
      </c>
      <c r="N153" s="301">
        <f t="shared" si="26"/>
        <v>200</v>
      </c>
      <c r="O153" s="486">
        <v>1</v>
      </c>
      <c r="P153" s="486">
        <v>1</v>
      </c>
      <c r="Q153" s="293">
        <f t="shared" si="27"/>
        <v>0</v>
      </c>
      <c r="R153" s="293">
        <f t="shared" si="28"/>
        <v>0</v>
      </c>
      <c r="S153" s="302">
        <f t="shared" si="23"/>
        <v>0</v>
      </c>
      <c r="T153" s="302">
        <f t="shared" si="24"/>
        <v>0</v>
      </c>
      <c r="U153" s="773" t="str">
        <f t="shared" si="25"/>
        <v>S</v>
      </c>
      <c r="V153" s="304"/>
      <c r="W153" s="305">
        <f>(Q153+R153)*'1.0-Contractblad'!$L$37</f>
        <v>0</v>
      </c>
      <c r="X153" s="305">
        <f ca="1">VLOOKUP(E153,'1.1a-Jaarprijzen'!$B$33:$Q$51,16,FALSE)*K153</f>
        <v>0</v>
      </c>
      <c r="Z153" s="775">
        <f t="shared" si="29"/>
        <v>314</v>
      </c>
      <c r="AA153" s="494" t="str">
        <f t="shared" si="30"/>
        <v>4200-200</v>
      </c>
    </row>
    <row r="154" spans="2:27" s="492" customFormat="1" ht="15">
      <c r="B154" s="331"/>
      <c r="C154" s="332"/>
      <c r="D154" s="296">
        <f>VLOOKUP(E154,'1.1a-Jaarprijzen'!$B$13:$G$30,6,FALSE)</f>
        <v>1</v>
      </c>
      <c r="E154" s="772" t="s">
        <v>656</v>
      </c>
      <c r="F154" s="296" t="s">
        <v>675</v>
      </c>
      <c r="G154" s="297"/>
      <c r="H154" s="295" t="s">
        <v>1202</v>
      </c>
      <c r="I154" s="298" t="str">
        <f t="shared" si="14"/>
        <v>sanitaire ruimte (toilet-/doucheruimte)</v>
      </c>
      <c r="J154" s="296" t="s">
        <v>468</v>
      </c>
      <c r="K154" s="299">
        <v>4.26</v>
      </c>
      <c r="L154" s="299"/>
      <c r="M154" s="300">
        <v>4200</v>
      </c>
      <c r="N154" s="301">
        <f t="shared" si="26"/>
        <v>200</v>
      </c>
      <c r="O154" s="486">
        <v>1</v>
      </c>
      <c r="P154" s="486">
        <v>1</v>
      </c>
      <c r="Q154" s="293">
        <f t="shared" si="27"/>
        <v>0</v>
      </c>
      <c r="R154" s="293">
        <f t="shared" si="28"/>
        <v>0</v>
      </c>
      <c r="S154" s="302">
        <f t="shared" si="23"/>
        <v>0</v>
      </c>
      <c r="T154" s="302">
        <f t="shared" si="24"/>
        <v>0</v>
      </c>
      <c r="U154" s="773" t="str">
        <f t="shared" si="25"/>
        <v>S</v>
      </c>
      <c r="V154" s="304"/>
      <c r="W154" s="305">
        <f>(Q154+R154)*'1.0-Contractblad'!$L$37</f>
        <v>0</v>
      </c>
      <c r="X154" s="305">
        <f ca="1">VLOOKUP(E154,'1.1a-Jaarprijzen'!$B$33:$Q$51,16,FALSE)*K154</f>
        <v>0</v>
      </c>
      <c r="Z154" s="775">
        <f t="shared" si="29"/>
        <v>852</v>
      </c>
      <c r="AA154" s="494" t="str">
        <f t="shared" si="30"/>
        <v>4200-200</v>
      </c>
    </row>
    <row r="155" spans="2:27" s="492" customFormat="1" ht="15">
      <c r="B155" s="331"/>
      <c r="C155" s="332"/>
      <c r="D155" s="296">
        <f>VLOOKUP(E155,'1.1a-Jaarprijzen'!$B$13:$G$30,6,FALSE)</f>
        <v>1</v>
      </c>
      <c r="E155" s="794" t="s">
        <v>656</v>
      </c>
      <c r="F155" s="296" t="s">
        <v>675</v>
      </c>
      <c r="G155" s="297"/>
      <c r="H155" s="295" t="s">
        <v>1208</v>
      </c>
      <c r="I155" s="298" t="str">
        <f t="shared" si="14"/>
        <v>entree, gang, hal, repro</v>
      </c>
      <c r="J155" s="296" t="s">
        <v>998</v>
      </c>
      <c r="K155" s="299">
        <v>139.16</v>
      </c>
      <c r="L155" s="299"/>
      <c r="M155" s="300">
        <v>3260</v>
      </c>
      <c r="N155" s="301">
        <f t="shared" si="26"/>
        <v>260</v>
      </c>
      <c r="O155" s="486">
        <v>1</v>
      </c>
      <c r="P155" s="486">
        <v>1</v>
      </c>
      <c r="Q155" s="293">
        <f t="shared" si="27"/>
        <v>0</v>
      </c>
      <c r="R155" s="293">
        <f t="shared" si="28"/>
        <v>0</v>
      </c>
      <c r="S155" s="302">
        <f t="shared" si="23"/>
        <v>0</v>
      </c>
      <c r="T155" s="302">
        <f t="shared" si="24"/>
        <v>0</v>
      </c>
      <c r="U155" s="773" t="str">
        <f t="shared" si="25"/>
        <v>V</v>
      </c>
      <c r="V155" s="304" t="s">
        <v>1264</v>
      </c>
      <c r="W155" s="305">
        <f>(Q155+R155)*'1.0-Contractblad'!$L$37</f>
        <v>0</v>
      </c>
      <c r="X155" s="305">
        <f ca="1">VLOOKUP(E155,'1.1a-Jaarprijzen'!$B$33:$Q$51,16,FALSE)*K155</f>
        <v>0</v>
      </c>
      <c r="Z155" s="775">
        <f t="shared" si="29"/>
        <v>36181.599999999999</v>
      </c>
      <c r="AA155" s="494" t="str">
        <f t="shared" si="30"/>
        <v>3260-260</v>
      </c>
    </row>
    <row r="156" spans="2:27" s="492" customFormat="1" ht="15">
      <c r="B156" s="331"/>
      <c r="C156" s="332"/>
      <c r="D156" s="296">
        <f>VLOOKUP(E156,'1.1a-Jaarprijzen'!$B$13:$G$30,6,FALSE)</f>
        <v>1</v>
      </c>
      <c r="E156" s="772" t="s">
        <v>656</v>
      </c>
      <c r="F156" s="296" t="s">
        <v>675</v>
      </c>
      <c r="G156" s="297"/>
      <c r="H156" s="295" t="s">
        <v>867</v>
      </c>
      <c r="I156" s="298" t="str">
        <f t="shared" si="14"/>
        <v>leslokaal/leerplein groep 4 t/m 8</v>
      </c>
      <c r="J156" s="296" t="s">
        <v>998</v>
      </c>
      <c r="K156" s="299">
        <v>53.67</v>
      </c>
      <c r="L156" s="299"/>
      <c r="M156" s="300">
        <v>18200</v>
      </c>
      <c r="N156" s="301">
        <f t="shared" si="26"/>
        <v>200</v>
      </c>
      <c r="O156" s="486">
        <v>1</v>
      </c>
      <c r="P156" s="486">
        <v>1</v>
      </c>
      <c r="Q156" s="293">
        <f t="shared" si="27"/>
        <v>0</v>
      </c>
      <c r="R156" s="293">
        <f t="shared" si="28"/>
        <v>0</v>
      </c>
      <c r="S156" s="302">
        <f t="shared" si="23"/>
        <v>0</v>
      </c>
      <c r="T156" s="302">
        <f t="shared" si="24"/>
        <v>0</v>
      </c>
      <c r="U156" s="773" t="str">
        <f t="shared" si="25"/>
        <v>L</v>
      </c>
      <c r="V156" s="304"/>
      <c r="W156" s="305">
        <f>(Q156+R156)*'1.0-Contractblad'!$L$37</f>
        <v>0</v>
      </c>
      <c r="X156" s="305">
        <f ca="1">VLOOKUP(E156,'1.1a-Jaarprijzen'!$B$33:$Q$51,16,FALSE)*K156</f>
        <v>0</v>
      </c>
      <c r="Z156" s="775">
        <f t="shared" si="29"/>
        <v>10734</v>
      </c>
      <c r="AA156" s="494" t="str">
        <f t="shared" si="30"/>
        <v>18200-200</v>
      </c>
    </row>
    <row r="157" spans="2:27" s="492" customFormat="1" ht="15">
      <c r="B157" s="331"/>
      <c r="C157" s="332"/>
      <c r="D157" s="296">
        <f>VLOOKUP(E157,'1.1a-Jaarprijzen'!$B$13:$G$30,6,FALSE)</f>
        <v>1</v>
      </c>
      <c r="E157" s="794" t="s">
        <v>656</v>
      </c>
      <c r="F157" s="296" t="s">
        <v>675</v>
      </c>
      <c r="G157" s="297"/>
      <c r="H157" s="295" t="s">
        <v>1209</v>
      </c>
      <c r="I157" s="298" t="str">
        <f t="shared" si="14"/>
        <v>Kinderopvang</v>
      </c>
      <c r="J157" s="296" t="s">
        <v>998</v>
      </c>
      <c r="K157" s="299">
        <v>53.55</v>
      </c>
      <c r="L157" s="299"/>
      <c r="M157" s="300">
        <v>22260</v>
      </c>
      <c r="N157" s="301">
        <f t="shared" si="26"/>
        <v>260</v>
      </c>
      <c r="O157" s="486">
        <v>1</v>
      </c>
      <c r="P157" s="486">
        <v>1</v>
      </c>
      <c r="Q157" s="293">
        <f t="shared" si="27"/>
        <v>0</v>
      </c>
      <c r="R157" s="293">
        <f t="shared" si="28"/>
        <v>0</v>
      </c>
      <c r="S157" s="302">
        <f t="shared" si="23"/>
        <v>0</v>
      </c>
      <c r="T157" s="302">
        <f t="shared" si="24"/>
        <v>0</v>
      </c>
      <c r="U157" s="773" t="str">
        <f t="shared" si="25"/>
        <v>L</v>
      </c>
      <c r="V157" s="304" t="s">
        <v>1264</v>
      </c>
      <c r="W157" s="305">
        <f>(Q157+R157)*'1.0-Contractblad'!$L$37</f>
        <v>0</v>
      </c>
      <c r="X157" s="305">
        <f ca="1">VLOOKUP(E157,'1.1a-Jaarprijzen'!$B$33:$Q$51,16,FALSE)*K157</f>
        <v>0</v>
      </c>
      <c r="Z157" s="775">
        <f t="shared" si="29"/>
        <v>13923</v>
      </c>
      <c r="AA157" s="494" t="str">
        <f t="shared" si="30"/>
        <v>22260-260</v>
      </c>
    </row>
    <row r="158" spans="2:27" s="492" customFormat="1" ht="15">
      <c r="B158" s="331"/>
      <c r="C158" s="332"/>
      <c r="D158" s="296">
        <f>VLOOKUP(E158,'1.1a-Jaarprijzen'!$B$13:$G$30,6,FALSE)</f>
        <v>1</v>
      </c>
      <c r="E158" s="794" t="s">
        <v>656</v>
      </c>
      <c r="F158" s="296" t="s">
        <v>675</v>
      </c>
      <c r="G158" s="297"/>
      <c r="H158" s="295" t="s">
        <v>1209</v>
      </c>
      <c r="I158" s="298" t="str">
        <f t="shared" si="14"/>
        <v>Kinderopvang</v>
      </c>
      <c r="J158" s="296" t="s">
        <v>998</v>
      </c>
      <c r="K158" s="299">
        <v>54.69</v>
      </c>
      <c r="L158" s="299"/>
      <c r="M158" s="300">
        <v>22260</v>
      </c>
      <c r="N158" s="301">
        <f t="shared" si="26"/>
        <v>260</v>
      </c>
      <c r="O158" s="486">
        <v>1</v>
      </c>
      <c r="P158" s="486">
        <v>1</v>
      </c>
      <c r="Q158" s="293">
        <f t="shared" si="27"/>
        <v>0</v>
      </c>
      <c r="R158" s="293">
        <f t="shared" si="28"/>
        <v>0</v>
      </c>
      <c r="S158" s="302">
        <f t="shared" si="23"/>
        <v>0</v>
      </c>
      <c r="T158" s="302">
        <f t="shared" si="24"/>
        <v>0</v>
      </c>
      <c r="U158" s="773" t="str">
        <f t="shared" si="25"/>
        <v>L</v>
      </c>
      <c r="V158" s="304" t="s">
        <v>1264</v>
      </c>
      <c r="W158" s="305">
        <f>(Q158+R158)*'1.0-Contractblad'!$L$37</f>
        <v>0</v>
      </c>
      <c r="X158" s="305">
        <f ca="1">VLOOKUP(E158,'1.1a-Jaarprijzen'!$B$33:$Q$51,16,FALSE)*K158</f>
        <v>0</v>
      </c>
      <c r="Z158" s="775">
        <f t="shared" si="29"/>
        <v>14219.4</v>
      </c>
      <c r="AA158" s="494" t="str">
        <f t="shared" si="30"/>
        <v>22260-260</v>
      </c>
    </row>
    <row r="159" spans="2:27" s="492" customFormat="1" ht="15">
      <c r="B159" s="331"/>
      <c r="C159" s="332"/>
      <c r="D159" s="296">
        <f>VLOOKUP(E159,'1.1a-Jaarprijzen'!$B$13:$G$30,6,FALSE)</f>
        <v>1</v>
      </c>
      <c r="E159" s="794" t="s">
        <v>656</v>
      </c>
      <c r="F159" s="296" t="s">
        <v>675</v>
      </c>
      <c r="G159" s="297"/>
      <c r="H159" s="295" t="s">
        <v>1209</v>
      </c>
      <c r="I159" s="298" t="str">
        <f t="shared" si="14"/>
        <v>Kinderopvang</v>
      </c>
      <c r="J159" s="296" t="s">
        <v>998</v>
      </c>
      <c r="K159" s="299">
        <v>53.25</v>
      </c>
      <c r="L159" s="299"/>
      <c r="M159" s="300">
        <v>22260</v>
      </c>
      <c r="N159" s="301">
        <f t="shared" si="26"/>
        <v>260</v>
      </c>
      <c r="O159" s="486">
        <v>1</v>
      </c>
      <c r="P159" s="486">
        <v>1</v>
      </c>
      <c r="Q159" s="293">
        <f t="shared" si="27"/>
        <v>0</v>
      </c>
      <c r="R159" s="293">
        <f t="shared" si="28"/>
        <v>0</v>
      </c>
      <c r="S159" s="302">
        <f t="shared" si="23"/>
        <v>0</v>
      </c>
      <c r="T159" s="302">
        <f t="shared" si="24"/>
        <v>0</v>
      </c>
      <c r="U159" s="773" t="str">
        <f t="shared" si="25"/>
        <v>L</v>
      </c>
      <c r="V159" s="304" t="s">
        <v>1264</v>
      </c>
      <c r="W159" s="305">
        <f>(Q159+R159)*'1.0-Contractblad'!$L$37</f>
        <v>0</v>
      </c>
      <c r="X159" s="305">
        <f ca="1">VLOOKUP(E159,'1.1a-Jaarprijzen'!$B$33:$Q$51,16,FALSE)*K159</f>
        <v>0</v>
      </c>
      <c r="Z159" s="775">
        <f t="shared" si="29"/>
        <v>13845</v>
      </c>
      <c r="AA159" s="494" t="str">
        <f t="shared" si="30"/>
        <v>22260-260</v>
      </c>
    </row>
    <row r="160" spans="2:27" s="492" customFormat="1" ht="15">
      <c r="B160" s="331"/>
      <c r="C160" s="332"/>
      <c r="D160" s="296">
        <f>VLOOKUP(E160,'1.1a-Jaarprijzen'!$B$13:$G$30,6,FALSE)</f>
        <v>1</v>
      </c>
      <c r="E160" s="794" t="s">
        <v>656</v>
      </c>
      <c r="F160" s="296" t="s">
        <v>675</v>
      </c>
      <c r="G160" s="297"/>
      <c r="H160" s="295" t="s">
        <v>1210</v>
      </c>
      <c r="I160" s="298" t="str">
        <f t="shared" si="14"/>
        <v>Kinderopvang</v>
      </c>
      <c r="J160" s="296" t="s">
        <v>483</v>
      </c>
      <c r="K160" s="299">
        <v>3.91</v>
      </c>
      <c r="L160" s="299"/>
      <c r="M160" s="300">
        <v>22260</v>
      </c>
      <c r="N160" s="301">
        <f t="shared" si="26"/>
        <v>260</v>
      </c>
      <c r="O160" s="486">
        <v>1</v>
      </c>
      <c r="P160" s="486">
        <v>1</v>
      </c>
      <c r="Q160" s="293">
        <f t="shared" si="27"/>
        <v>0</v>
      </c>
      <c r="R160" s="293">
        <f t="shared" si="28"/>
        <v>0</v>
      </c>
      <c r="S160" s="302">
        <f t="shared" si="23"/>
        <v>0</v>
      </c>
      <c r="T160" s="302">
        <f t="shared" si="24"/>
        <v>0</v>
      </c>
      <c r="U160" s="773" t="str">
        <f t="shared" si="25"/>
        <v>L</v>
      </c>
      <c r="V160" s="304" t="s">
        <v>1264</v>
      </c>
      <c r="W160" s="305">
        <f>(Q160+R160)*'1.0-Contractblad'!$L$37</f>
        <v>0</v>
      </c>
      <c r="X160" s="305">
        <f ca="1">VLOOKUP(E160,'1.1a-Jaarprijzen'!$B$33:$Q$51,16,FALSE)*K160</f>
        <v>0</v>
      </c>
      <c r="Z160" s="775">
        <f t="shared" si="29"/>
        <v>1016.6</v>
      </c>
      <c r="AA160" s="494" t="str">
        <f t="shared" si="30"/>
        <v>22260-260</v>
      </c>
    </row>
    <row r="161" spans="2:27" s="492" customFormat="1" ht="15">
      <c r="B161" s="331"/>
      <c r="C161" s="332"/>
      <c r="D161" s="296">
        <f>VLOOKUP(E161,'1.1a-Jaarprijzen'!$B$13:$G$30,6,FALSE)</f>
        <v>1</v>
      </c>
      <c r="E161" s="772" t="s">
        <v>656</v>
      </c>
      <c r="F161" s="296" t="s">
        <v>675</v>
      </c>
      <c r="G161" s="297"/>
      <c r="H161" s="295" t="s">
        <v>1202</v>
      </c>
      <c r="I161" s="298" t="str">
        <f t="shared" si="14"/>
        <v>sanitaire ruimte (toilet-/doucheruimte)</v>
      </c>
      <c r="J161" s="296" t="s">
        <v>468</v>
      </c>
      <c r="K161" s="299">
        <v>1.04</v>
      </c>
      <c r="L161" s="299"/>
      <c r="M161" s="300">
        <v>4200</v>
      </c>
      <c r="N161" s="301">
        <f t="shared" si="26"/>
        <v>200</v>
      </c>
      <c r="O161" s="486">
        <v>1</v>
      </c>
      <c r="P161" s="486">
        <v>1</v>
      </c>
      <c r="Q161" s="293">
        <f t="shared" si="27"/>
        <v>0</v>
      </c>
      <c r="R161" s="293">
        <f t="shared" si="28"/>
        <v>0</v>
      </c>
      <c r="S161" s="302">
        <f t="shared" si="23"/>
        <v>0</v>
      </c>
      <c r="T161" s="302">
        <f t="shared" si="24"/>
        <v>0</v>
      </c>
      <c r="U161" s="773" t="str">
        <f t="shared" si="25"/>
        <v>S</v>
      </c>
      <c r="V161" s="304"/>
      <c r="W161" s="305">
        <f>(Q161+R161)*'1.0-Contractblad'!$L$37</f>
        <v>0</v>
      </c>
      <c r="X161" s="305">
        <f ca="1">VLOOKUP(E161,'1.1a-Jaarprijzen'!$B$33:$Q$51,16,FALSE)*K161</f>
        <v>0</v>
      </c>
      <c r="Z161" s="775">
        <f t="shared" si="29"/>
        <v>208</v>
      </c>
      <c r="AA161" s="494" t="str">
        <f t="shared" si="30"/>
        <v>4200-200</v>
      </c>
    </row>
    <row r="162" spans="2:27" s="492" customFormat="1" ht="15">
      <c r="B162" s="331"/>
      <c r="C162" s="332"/>
      <c r="D162" s="296">
        <f>VLOOKUP(E162,'1.1a-Jaarprijzen'!$B$13:$G$30,6,FALSE)</f>
        <v>1</v>
      </c>
      <c r="E162" s="772" t="s">
        <v>656</v>
      </c>
      <c r="F162" s="296" t="s">
        <v>675</v>
      </c>
      <c r="G162" s="297"/>
      <c r="H162" s="295" t="s">
        <v>1202</v>
      </c>
      <c r="I162" s="298" t="str">
        <f t="shared" si="14"/>
        <v>sanitaire ruimte (toilet-/doucheruimte)</v>
      </c>
      <c r="J162" s="296" t="s">
        <v>468</v>
      </c>
      <c r="K162" s="299">
        <v>5.99</v>
      </c>
      <c r="L162" s="299"/>
      <c r="M162" s="300">
        <v>4200</v>
      </c>
      <c r="N162" s="301">
        <f t="shared" si="26"/>
        <v>200</v>
      </c>
      <c r="O162" s="486">
        <v>1</v>
      </c>
      <c r="P162" s="486">
        <v>1</v>
      </c>
      <c r="Q162" s="293">
        <f t="shared" si="27"/>
        <v>0</v>
      </c>
      <c r="R162" s="293">
        <f t="shared" si="28"/>
        <v>0</v>
      </c>
      <c r="S162" s="302">
        <f t="shared" si="23"/>
        <v>0</v>
      </c>
      <c r="T162" s="302">
        <f t="shared" si="24"/>
        <v>0</v>
      </c>
      <c r="U162" s="773" t="str">
        <f t="shared" si="25"/>
        <v>S</v>
      </c>
      <c r="V162" s="304"/>
      <c r="W162" s="305">
        <f>(Q162+R162)*'1.0-Contractblad'!$L$37</f>
        <v>0</v>
      </c>
      <c r="X162" s="305">
        <f ca="1">VLOOKUP(E162,'1.1a-Jaarprijzen'!$B$33:$Q$51,16,FALSE)*K162</f>
        <v>0</v>
      </c>
      <c r="Z162" s="775">
        <f t="shared" si="29"/>
        <v>1198</v>
      </c>
      <c r="AA162" s="494" t="str">
        <f t="shared" si="30"/>
        <v>4200-200</v>
      </c>
    </row>
    <row r="163" spans="2:27" s="492" customFormat="1" ht="15">
      <c r="B163" s="331"/>
      <c r="C163" s="332"/>
      <c r="D163" s="296">
        <f>VLOOKUP(E163,'1.1a-Jaarprijzen'!$B$13:$G$30,6,FALSE)</f>
        <v>1</v>
      </c>
      <c r="E163" s="772" t="s">
        <v>656</v>
      </c>
      <c r="F163" s="296" t="s">
        <v>675</v>
      </c>
      <c r="G163" s="297"/>
      <c r="H163" s="295" t="s">
        <v>867</v>
      </c>
      <c r="I163" s="298" t="str">
        <f t="shared" si="14"/>
        <v>leslokaal groep 1 t/m 3</v>
      </c>
      <c r="J163" s="296" t="s">
        <v>468</v>
      </c>
      <c r="K163" s="299">
        <v>56.29</v>
      </c>
      <c r="L163" s="299"/>
      <c r="M163" s="300">
        <v>7200</v>
      </c>
      <c r="N163" s="301">
        <f t="shared" si="26"/>
        <v>200</v>
      </c>
      <c r="O163" s="486">
        <v>1</v>
      </c>
      <c r="P163" s="486">
        <v>1</v>
      </c>
      <c r="Q163" s="293">
        <f t="shared" si="27"/>
        <v>0</v>
      </c>
      <c r="R163" s="293">
        <f t="shared" si="28"/>
        <v>0</v>
      </c>
      <c r="S163" s="302">
        <f t="shared" si="23"/>
        <v>0</v>
      </c>
      <c r="T163" s="302">
        <f t="shared" si="24"/>
        <v>0</v>
      </c>
      <c r="U163" s="773" t="str">
        <f t="shared" si="25"/>
        <v>L</v>
      </c>
      <c r="V163" s="304"/>
      <c r="W163" s="305">
        <f>(Q163+R163)*'1.0-Contractblad'!$L$37</f>
        <v>0</v>
      </c>
      <c r="X163" s="305">
        <f ca="1">VLOOKUP(E163,'1.1a-Jaarprijzen'!$B$33:$Q$51,16,FALSE)*K163</f>
        <v>0</v>
      </c>
      <c r="Z163" s="775">
        <f t="shared" si="29"/>
        <v>11258</v>
      </c>
      <c r="AA163" s="494" t="str">
        <f t="shared" si="30"/>
        <v>7200-200</v>
      </c>
    </row>
    <row r="164" spans="2:27" s="492" customFormat="1" ht="15">
      <c r="B164" s="331"/>
      <c r="C164" s="332"/>
      <c r="D164" s="296">
        <f>VLOOKUP(E164,'1.1a-Jaarprijzen'!$B$13:$G$30,6,FALSE)</f>
        <v>1</v>
      </c>
      <c r="E164" s="772" t="s">
        <v>656</v>
      </c>
      <c r="F164" s="296" t="s">
        <v>675</v>
      </c>
      <c r="G164" s="297"/>
      <c r="H164" s="295" t="s">
        <v>867</v>
      </c>
      <c r="I164" s="298" t="str">
        <f t="shared" si="14"/>
        <v>leslokaal groep 1 t/m 3</v>
      </c>
      <c r="J164" s="296" t="s">
        <v>998</v>
      </c>
      <c r="K164" s="299">
        <v>65.08</v>
      </c>
      <c r="L164" s="299"/>
      <c r="M164" s="300">
        <v>7200</v>
      </c>
      <c r="N164" s="301">
        <f t="shared" si="26"/>
        <v>200</v>
      </c>
      <c r="O164" s="486">
        <v>1</v>
      </c>
      <c r="P164" s="486">
        <v>1</v>
      </c>
      <c r="Q164" s="293">
        <f t="shared" si="27"/>
        <v>0</v>
      </c>
      <c r="R164" s="293">
        <f t="shared" si="28"/>
        <v>0</v>
      </c>
      <c r="S164" s="302">
        <f t="shared" si="23"/>
        <v>0</v>
      </c>
      <c r="T164" s="302">
        <f t="shared" si="24"/>
        <v>0</v>
      </c>
      <c r="U164" s="773" t="str">
        <f t="shared" si="25"/>
        <v>L</v>
      </c>
      <c r="V164" s="304"/>
      <c r="W164" s="305">
        <f>(Q164+R164)*'1.0-Contractblad'!$L$37</f>
        <v>0</v>
      </c>
      <c r="X164" s="305">
        <f ca="1">VLOOKUP(E164,'1.1a-Jaarprijzen'!$B$33:$Q$51,16,FALSE)*K164</f>
        <v>0</v>
      </c>
      <c r="Z164" s="775">
        <f t="shared" si="29"/>
        <v>13016</v>
      </c>
      <c r="AA164" s="494" t="str">
        <f t="shared" si="30"/>
        <v>7200-200</v>
      </c>
    </row>
    <row r="165" spans="2:27" s="492" customFormat="1" ht="15">
      <c r="B165" s="331"/>
      <c r="C165" s="332"/>
      <c r="D165" s="296">
        <f>VLOOKUP(E165,'1.1a-Jaarprijzen'!$B$13:$G$30,6,FALSE)</f>
        <v>1</v>
      </c>
      <c r="E165" s="772" t="s">
        <v>656</v>
      </c>
      <c r="F165" s="296" t="s">
        <v>675</v>
      </c>
      <c r="G165" s="297"/>
      <c r="H165" s="295" t="s">
        <v>1202</v>
      </c>
      <c r="I165" s="298" t="str">
        <f t="shared" si="14"/>
        <v>sanitaire ruimte (toilet-/doucheruimte)</v>
      </c>
      <c r="J165" s="296" t="s">
        <v>483</v>
      </c>
      <c r="K165" s="299">
        <v>5.98</v>
      </c>
      <c r="L165" s="299"/>
      <c r="M165" s="300">
        <v>4200</v>
      </c>
      <c r="N165" s="301">
        <f t="shared" si="26"/>
        <v>200</v>
      </c>
      <c r="O165" s="486">
        <v>1</v>
      </c>
      <c r="P165" s="486">
        <v>1</v>
      </c>
      <c r="Q165" s="293">
        <f t="shared" si="27"/>
        <v>0</v>
      </c>
      <c r="R165" s="293">
        <f t="shared" si="28"/>
        <v>0</v>
      </c>
      <c r="S165" s="302">
        <f t="shared" si="23"/>
        <v>0</v>
      </c>
      <c r="T165" s="302">
        <f t="shared" si="24"/>
        <v>0</v>
      </c>
      <c r="U165" s="773" t="str">
        <f t="shared" si="25"/>
        <v>S</v>
      </c>
      <c r="V165" s="304"/>
      <c r="W165" s="305">
        <f>(Q165+R165)*'1.0-Contractblad'!$L$37</f>
        <v>0</v>
      </c>
      <c r="X165" s="305">
        <f ca="1">VLOOKUP(E165,'1.1a-Jaarprijzen'!$B$33:$Q$51,16,FALSE)*K165</f>
        <v>0</v>
      </c>
      <c r="Z165" s="775">
        <f t="shared" si="29"/>
        <v>1196</v>
      </c>
      <c r="AA165" s="494" t="str">
        <f t="shared" si="30"/>
        <v>4200-200</v>
      </c>
    </row>
    <row r="166" spans="2:27" s="492" customFormat="1" ht="15">
      <c r="B166" s="331"/>
      <c r="C166" s="332"/>
      <c r="D166" s="296">
        <f>VLOOKUP(E166,'1.1a-Jaarprijzen'!$B$13:$G$30,6,FALSE)</f>
        <v>1</v>
      </c>
      <c r="E166" s="772" t="s">
        <v>656</v>
      </c>
      <c r="F166" s="296" t="s">
        <v>675</v>
      </c>
      <c r="G166" s="297"/>
      <c r="H166" s="295" t="s">
        <v>1211</v>
      </c>
      <c r="I166" s="298" t="str">
        <f t="shared" si="14"/>
        <v>leslokaal groep 1 t/m 3</v>
      </c>
      <c r="J166" s="296" t="s">
        <v>470</v>
      </c>
      <c r="K166" s="299">
        <v>87.4</v>
      </c>
      <c r="L166" s="299"/>
      <c r="M166" s="300">
        <v>7200</v>
      </c>
      <c r="N166" s="301">
        <f t="shared" si="26"/>
        <v>200</v>
      </c>
      <c r="O166" s="486">
        <v>1</v>
      </c>
      <c r="P166" s="486">
        <v>1</v>
      </c>
      <c r="Q166" s="293">
        <f t="shared" si="27"/>
        <v>0</v>
      </c>
      <c r="R166" s="293">
        <f t="shared" si="28"/>
        <v>0</v>
      </c>
      <c r="S166" s="302">
        <f t="shared" si="23"/>
        <v>0</v>
      </c>
      <c r="T166" s="302">
        <f t="shared" si="24"/>
        <v>0</v>
      </c>
      <c r="U166" s="773" t="str">
        <f t="shared" si="25"/>
        <v>L</v>
      </c>
      <c r="V166" s="304"/>
      <c r="W166" s="305">
        <f>(Q166+R166)*'1.0-Contractblad'!$L$37</f>
        <v>0</v>
      </c>
      <c r="X166" s="305">
        <f ca="1">VLOOKUP(E166,'1.1a-Jaarprijzen'!$B$33:$Q$51,16,FALSE)*K166</f>
        <v>0</v>
      </c>
      <c r="Z166" s="775">
        <f t="shared" si="29"/>
        <v>17480</v>
      </c>
      <c r="AA166" s="494" t="str">
        <f t="shared" si="30"/>
        <v>7200-200</v>
      </c>
    </row>
    <row r="167" spans="2:27" s="492" customFormat="1" ht="15">
      <c r="B167" s="331"/>
      <c r="C167" s="332"/>
      <c r="D167" s="296">
        <f>VLOOKUP(E167,'1.1a-Jaarprijzen'!$B$13:$G$30,6,FALSE)</f>
        <v>1</v>
      </c>
      <c r="E167" s="794" t="s">
        <v>656</v>
      </c>
      <c r="F167" s="296" t="s">
        <v>675</v>
      </c>
      <c r="G167" s="297"/>
      <c r="H167" s="295" t="s">
        <v>1212</v>
      </c>
      <c r="I167" s="298" t="str">
        <f t="shared" si="14"/>
        <v>pantry/keuken</v>
      </c>
      <c r="J167" s="296" t="s">
        <v>483</v>
      </c>
      <c r="K167" s="299">
        <v>16.29</v>
      </c>
      <c r="L167" s="299"/>
      <c r="M167" s="300">
        <v>5260</v>
      </c>
      <c r="N167" s="301">
        <f t="shared" si="26"/>
        <v>260</v>
      </c>
      <c r="O167" s="486">
        <v>1</v>
      </c>
      <c r="P167" s="486">
        <v>1</v>
      </c>
      <c r="Q167" s="293">
        <f t="shared" si="27"/>
        <v>0</v>
      </c>
      <c r="R167" s="293">
        <f t="shared" si="28"/>
        <v>0</v>
      </c>
      <c r="S167" s="302">
        <f t="shared" si="23"/>
        <v>0</v>
      </c>
      <c r="T167" s="302">
        <f t="shared" si="24"/>
        <v>0</v>
      </c>
      <c r="U167" s="773" t="str">
        <f t="shared" si="25"/>
        <v>V</v>
      </c>
      <c r="V167" s="304" t="s">
        <v>1264</v>
      </c>
      <c r="W167" s="305">
        <f>(Q167+R167)*'1.0-Contractblad'!$L$37</f>
        <v>0</v>
      </c>
      <c r="X167" s="305">
        <f ca="1">VLOOKUP(E167,'1.1a-Jaarprijzen'!$B$33:$Q$51,16,FALSE)*K167</f>
        <v>0</v>
      </c>
      <c r="Z167" s="775">
        <f t="shared" si="29"/>
        <v>4235.3999999999996</v>
      </c>
      <c r="AA167" s="494" t="str">
        <f t="shared" si="30"/>
        <v>5260-260</v>
      </c>
    </row>
    <row r="168" spans="2:27" s="492" customFormat="1" ht="15">
      <c r="B168" s="331"/>
      <c r="C168" s="332"/>
      <c r="D168" s="296">
        <f>VLOOKUP(E168,'1.1a-Jaarprijzen'!$B$13:$G$30,6,FALSE)</f>
        <v>1</v>
      </c>
      <c r="E168" s="772" t="s">
        <v>656</v>
      </c>
      <c r="F168" s="296" t="s">
        <v>675</v>
      </c>
      <c r="G168" s="297"/>
      <c r="H168" s="295" t="s">
        <v>849</v>
      </c>
      <c r="I168" s="298" t="str">
        <f t="shared" si="14"/>
        <v>entree, gang, hal, repro</v>
      </c>
      <c r="J168" s="296" t="s">
        <v>998</v>
      </c>
      <c r="K168" s="299">
        <v>16.73</v>
      </c>
      <c r="L168" s="299"/>
      <c r="M168" s="300">
        <v>3200</v>
      </c>
      <c r="N168" s="301">
        <f t="shared" si="26"/>
        <v>200</v>
      </c>
      <c r="O168" s="486">
        <v>1</v>
      </c>
      <c r="P168" s="486">
        <v>1</v>
      </c>
      <c r="Q168" s="293">
        <f t="shared" si="27"/>
        <v>0</v>
      </c>
      <c r="R168" s="293">
        <f t="shared" si="28"/>
        <v>0</v>
      </c>
      <c r="S168" s="302">
        <f t="shared" si="23"/>
        <v>0</v>
      </c>
      <c r="T168" s="302">
        <f t="shared" si="24"/>
        <v>0</v>
      </c>
      <c r="U168" s="773" t="str">
        <f t="shared" si="25"/>
        <v>V</v>
      </c>
      <c r="V168" s="304"/>
      <c r="W168" s="305">
        <f>(Q168+R168)*'1.0-Contractblad'!$L$37</f>
        <v>0</v>
      </c>
      <c r="X168" s="305">
        <f ca="1">VLOOKUP(E168,'1.1a-Jaarprijzen'!$B$33:$Q$51,16,FALSE)*K168</f>
        <v>0</v>
      </c>
      <c r="Z168" s="775">
        <f t="shared" si="29"/>
        <v>3346</v>
      </c>
      <c r="AA168" s="494" t="str">
        <f t="shared" si="30"/>
        <v>3200-200</v>
      </c>
    </row>
    <row r="169" spans="2:27" s="492" customFormat="1" ht="15">
      <c r="B169" s="331"/>
      <c r="C169" s="332"/>
      <c r="D169" s="296">
        <f>VLOOKUP(E169,'1.1a-Jaarprijzen'!$B$13:$G$30,6,FALSE)</f>
        <v>1</v>
      </c>
      <c r="E169" s="772" t="s">
        <v>656</v>
      </c>
      <c r="F169" s="296" t="s">
        <v>675</v>
      </c>
      <c r="G169" s="297"/>
      <c r="H169" s="295" t="s">
        <v>402</v>
      </c>
      <c r="I169" s="298" t="str">
        <f t="shared" si="14"/>
        <v>entree, gang, hal, repro</v>
      </c>
      <c r="J169" s="296" t="s">
        <v>48</v>
      </c>
      <c r="K169" s="299">
        <v>13.61</v>
      </c>
      <c r="L169" s="299"/>
      <c r="M169" s="300">
        <v>3200</v>
      </c>
      <c r="N169" s="301">
        <f t="shared" si="26"/>
        <v>200</v>
      </c>
      <c r="O169" s="486">
        <v>1</v>
      </c>
      <c r="P169" s="486">
        <v>1</v>
      </c>
      <c r="Q169" s="293">
        <f t="shared" si="27"/>
        <v>0</v>
      </c>
      <c r="R169" s="293">
        <f t="shared" si="28"/>
        <v>0</v>
      </c>
      <c r="S169" s="302">
        <f t="shared" si="23"/>
        <v>0</v>
      </c>
      <c r="T169" s="302">
        <f t="shared" si="24"/>
        <v>0</v>
      </c>
      <c r="U169" s="773" t="str">
        <f t="shared" si="25"/>
        <v>V</v>
      </c>
      <c r="V169" s="304"/>
      <c r="W169" s="305">
        <f>(Q169+R169)*'1.0-Contractblad'!$L$37</f>
        <v>0</v>
      </c>
      <c r="X169" s="305">
        <f ca="1">VLOOKUP(E169,'1.1a-Jaarprijzen'!$B$33:$Q$51,16,FALSE)*K169</f>
        <v>0</v>
      </c>
      <c r="Z169" s="775">
        <f t="shared" si="29"/>
        <v>2722</v>
      </c>
      <c r="AA169" s="494" t="str">
        <f t="shared" si="30"/>
        <v>3200-200</v>
      </c>
    </row>
    <row r="170" spans="2:27" s="492" customFormat="1" ht="15">
      <c r="B170" s="331"/>
      <c r="C170" s="332"/>
      <c r="D170" s="296">
        <f>VLOOKUP(E170,'1.1a-Jaarprijzen'!$B$13:$G$30,6,FALSE)</f>
        <v>1</v>
      </c>
      <c r="E170" s="772" t="s">
        <v>656</v>
      </c>
      <c r="F170" s="296" t="s">
        <v>675</v>
      </c>
      <c r="G170" s="297"/>
      <c r="H170" s="295" t="s">
        <v>409</v>
      </c>
      <c r="I170" s="298" t="str">
        <f t="shared" si="14"/>
        <v>trappenhuis</v>
      </c>
      <c r="J170" s="296" t="s">
        <v>1000</v>
      </c>
      <c r="K170" s="299">
        <v>44.55</v>
      </c>
      <c r="L170" s="299"/>
      <c r="M170" s="300">
        <v>9200</v>
      </c>
      <c r="N170" s="301">
        <f t="shared" si="26"/>
        <v>200</v>
      </c>
      <c r="O170" s="486">
        <v>1</v>
      </c>
      <c r="P170" s="486">
        <v>1</v>
      </c>
      <c r="Q170" s="293">
        <f t="shared" si="27"/>
        <v>0</v>
      </c>
      <c r="R170" s="293">
        <f t="shared" si="28"/>
        <v>0</v>
      </c>
      <c r="S170" s="302">
        <f t="shared" si="23"/>
        <v>0</v>
      </c>
      <c r="T170" s="302">
        <f t="shared" si="24"/>
        <v>0</v>
      </c>
      <c r="U170" s="773" t="str">
        <f t="shared" si="25"/>
        <v>V</v>
      </c>
      <c r="V170" s="304"/>
      <c r="W170" s="305">
        <f>(Q170+R170)*'1.0-Contractblad'!$L$37</f>
        <v>0</v>
      </c>
      <c r="X170" s="305">
        <f ca="1">VLOOKUP(E170,'1.1a-Jaarprijzen'!$B$33:$Q$51,16,FALSE)*K170</f>
        <v>0</v>
      </c>
      <c r="Z170" s="775">
        <f t="shared" si="29"/>
        <v>8910</v>
      </c>
      <c r="AA170" s="494" t="str">
        <f t="shared" si="30"/>
        <v>9200-200</v>
      </c>
    </row>
    <row r="171" spans="2:27" s="492" customFormat="1" ht="15">
      <c r="B171" s="331"/>
      <c r="C171" s="332"/>
      <c r="D171" s="296">
        <f>VLOOKUP(E171,'1.1a-Jaarprijzen'!$B$13:$G$30,6,FALSE)</f>
        <v>1</v>
      </c>
      <c r="E171" s="772" t="s">
        <v>656</v>
      </c>
      <c r="F171" s="296" t="s">
        <v>266</v>
      </c>
      <c r="G171" s="297"/>
      <c r="H171" s="295" t="s">
        <v>1174</v>
      </c>
      <c r="I171" s="298" t="str">
        <f t="shared" si="14"/>
        <v>administratieve -,  vergaderruimte</v>
      </c>
      <c r="J171" s="296" t="s">
        <v>48</v>
      </c>
      <c r="K171" s="299">
        <v>26.13</v>
      </c>
      <c r="L171" s="299"/>
      <c r="M171" s="300">
        <v>1040</v>
      </c>
      <c r="N171" s="301">
        <f t="shared" si="26"/>
        <v>40</v>
      </c>
      <c r="O171" s="486">
        <v>1</v>
      </c>
      <c r="P171" s="486">
        <v>1</v>
      </c>
      <c r="Q171" s="293">
        <f t="shared" si="27"/>
        <v>0</v>
      </c>
      <c r="R171" s="293">
        <f t="shared" si="28"/>
        <v>0</v>
      </c>
      <c r="S171" s="302">
        <f t="shared" si="23"/>
        <v>0</v>
      </c>
      <c r="T171" s="302">
        <f t="shared" si="24"/>
        <v>0</v>
      </c>
      <c r="U171" s="773" t="str">
        <f t="shared" si="25"/>
        <v>V</v>
      </c>
      <c r="V171" s="304"/>
      <c r="W171" s="305">
        <f>(Q171+R171)*'1.0-Contractblad'!$L$37</f>
        <v>0</v>
      </c>
      <c r="X171" s="305">
        <f ca="1">VLOOKUP(E171,'1.1a-Jaarprijzen'!$B$33:$Q$51,16,FALSE)*K171</f>
        <v>0</v>
      </c>
      <c r="Z171" s="775">
        <f t="shared" si="29"/>
        <v>1045.2</v>
      </c>
      <c r="AA171" s="494" t="str">
        <f t="shared" si="30"/>
        <v>1040-40</v>
      </c>
    </row>
    <row r="172" spans="2:27" s="492" customFormat="1" ht="15">
      <c r="B172" s="331"/>
      <c r="C172" s="332"/>
      <c r="D172" s="296">
        <f>VLOOKUP(E172,'1.1a-Jaarprijzen'!$B$13:$G$30,6,FALSE)</f>
        <v>1</v>
      </c>
      <c r="E172" s="772" t="s">
        <v>656</v>
      </c>
      <c r="F172" s="296" t="s">
        <v>266</v>
      </c>
      <c r="G172" s="297"/>
      <c r="H172" s="295" t="s">
        <v>575</v>
      </c>
      <c r="I172" s="298" t="str">
        <f t="shared" si="14"/>
        <v>administratieve -,  vergaderruimte</v>
      </c>
      <c r="J172" s="296" t="s">
        <v>48</v>
      </c>
      <c r="K172" s="299">
        <v>14.47</v>
      </c>
      <c r="L172" s="299"/>
      <c r="M172" s="300">
        <v>1040</v>
      </c>
      <c r="N172" s="301">
        <f t="shared" si="26"/>
        <v>40</v>
      </c>
      <c r="O172" s="486">
        <v>1</v>
      </c>
      <c r="P172" s="486">
        <v>1</v>
      </c>
      <c r="Q172" s="293">
        <f t="shared" si="27"/>
        <v>0</v>
      </c>
      <c r="R172" s="293">
        <f t="shared" si="28"/>
        <v>0</v>
      </c>
      <c r="S172" s="302">
        <f t="shared" si="23"/>
        <v>0</v>
      </c>
      <c r="T172" s="302">
        <f t="shared" si="24"/>
        <v>0</v>
      </c>
      <c r="U172" s="773" t="str">
        <f t="shared" si="25"/>
        <v>V</v>
      </c>
      <c r="V172" s="304"/>
      <c r="W172" s="305">
        <f>(Q172+R172)*'1.0-Contractblad'!$L$37</f>
        <v>0</v>
      </c>
      <c r="X172" s="305">
        <f ca="1">VLOOKUP(E172,'1.1a-Jaarprijzen'!$B$33:$Q$51,16,FALSE)*K172</f>
        <v>0</v>
      </c>
      <c r="Z172" s="775">
        <f t="shared" si="29"/>
        <v>578.80000000000007</v>
      </c>
      <c r="AA172" s="494" t="str">
        <f t="shared" si="30"/>
        <v>1040-40</v>
      </c>
    </row>
    <row r="173" spans="2:27" s="492" customFormat="1" ht="15">
      <c r="B173" s="331"/>
      <c r="C173" s="332"/>
      <c r="D173" s="296">
        <f>VLOOKUP(E173,'1.1a-Jaarprijzen'!$B$13:$G$30,6,FALSE)</f>
        <v>1</v>
      </c>
      <c r="E173" s="772" t="s">
        <v>656</v>
      </c>
      <c r="F173" s="296" t="s">
        <v>266</v>
      </c>
      <c r="G173" s="297"/>
      <c r="H173" s="295" t="s">
        <v>849</v>
      </c>
      <c r="I173" s="298" t="str">
        <f t="shared" si="14"/>
        <v>entree, gang, hal, repro</v>
      </c>
      <c r="J173" s="296" t="s">
        <v>998</v>
      </c>
      <c r="K173" s="299">
        <v>98.99</v>
      </c>
      <c r="L173" s="299"/>
      <c r="M173" s="300">
        <v>3200</v>
      </c>
      <c r="N173" s="301">
        <f t="shared" si="26"/>
        <v>200</v>
      </c>
      <c r="O173" s="486">
        <v>1</v>
      </c>
      <c r="P173" s="486">
        <v>1</v>
      </c>
      <c r="Q173" s="293">
        <f t="shared" si="27"/>
        <v>0</v>
      </c>
      <c r="R173" s="293">
        <f t="shared" si="28"/>
        <v>0</v>
      </c>
      <c r="S173" s="302">
        <f t="shared" si="23"/>
        <v>0</v>
      </c>
      <c r="T173" s="302">
        <f t="shared" si="24"/>
        <v>0</v>
      </c>
      <c r="U173" s="773" t="str">
        <f t="shared" si="25"/>
        <v>V</v>
      </c>
      <c r="V173" s="304"/>
      <c r="W173" s="305">
        <f>(Q173+R173)*'1.0-Contractblad'!$L$37</f>
        <v>0</v>
      </c>
      <c r="X173" s="305">
        <f ca="1">VLOOKUP(E173,'1.1a-Jaarprijzen'!$B$33:$Q$51,16,FALSE)*K173</f>
        <v>0</v>
      </c>
      <c r="Z173" s="775">
        <f t="shared" si="29"/>
        <v>19798</v>
      </c>
      <c r="AA173" s="494" t="str">
        <f t="shared" si="30"/>
        <v>3200-200</v>
      </c>
    </row>
    <row r="174" spans="2:27" s="492" customFormat="1" ht="15">
      <c r="B174" s="331"/>
      <c r="C174" s="332"/>
      <c r="D174" s="296">
        <f>VLOOKUP(E174,'1.1a-Jaarprijzen'!$B$13:$G$30,6,FALSE)</f>
        <v>1</v>
      </c>
      <c r="E174" s="772" t="s">
        <v>656</v>
      </c>
      <c r="F174" s="296" t="s">
        <v>266</v>
      </c>
      <c r="G174" s="297"/>
      <c r="H174" s="295" t="s">
        <v>849</v>
      </c>
      <c r="I174" s="298" t="str">
        <f t="shared" si="14"/>
        <v>entree, gang, hal, repro</v>
      </c>
      <c r="J174" s="296" t="s">
        <v>998</v>
      </c>
      <c r="K174" s="299">
        <v>56.66</v>
      </c>
      <c r="L174" s="299"/>
      <c r="M174" s="300">
        <v>3200</v>
      </c>
      <c r="N174" s="301">
        <f t="shared" si="26"/>
        <v>200</v>
      </c>
      <c r="O174" s="486">
        <v>1</v>
      </c>
      <c r="P174" s="486">
        <v>1</v>
      </c>
      <c r="Q174" s="293">
        <f t="shared" si="27"/>
        <v>0</v>
      </c>
      <c r="R174" s="293">
        <f t="shared" si="28"/>
        <v>0</v>
      </c>
      <c r="S174" s="302">
        <f t="shared" si="23"/>
        <v>0</v>
      </c>
      <c r="T174" s="302">
        <f t="shared" si="24"/>
        <v>0</v>
      </c>
      <c r="U174" s="773" t="str">
        <f t="shared" si="25"/>
        <v>V</v>
      </c>
      <c r="V174" s="304"/>
      <c r="W174" s="305">
        <f>(Q174+R174)*'1.0-Contractblad'!$L$37</f>
        <v>0</v>
      </c>
      <c r="X174" s="305">
        <f ca="1">VLOOKUP(E174,'1.1a-Jaarprijzen'!$B$33:$Q$51,16,FALSE)*K174</f>
        <v>0</v>
      </c>
      <c r="Z174" s="775">
        <f t="shared" si="29"/>
        <v>11332</v>
      </c>
      <c r="AA174" s="494" t="str">
        <f t="shared" si="30"/>
        <v>3200-200</v>
      </c>
    </row>
    <row r="175" spans="2:27" s="492" customFormat="1" ht="15">
      <c r="B175" s="331"/>
      <c r="C175" s="332"/>
      <c r="D175" s="296">
        <f>VLOOKUP(E175,'1.1a-Jaarprijzen'!$B$13:$G$30,6,FALSE)</f>
        <v>1</v>
      </c>
      <c r="E175" s="772" t="s">
        <v>656</v>
      </c>
      <c r="F175" s="296" t="s">
        <v>266</v>
      </c>
      <c r="G175" s="297"/>
      <c r="H175" s="295" t="s">
        <v>867</v>
      </c>
      <c r="I175" s="298" t="str">
        <f t="shared" si="14"/>
        <v>leslokaal/leerplein groep 4 t/m 8</v>
      </c>
      <c r="J175" s="296" t="s">
        <v>998</v>
      </c>
      <c r="K175" s="299">
        <v>34.200000000000003</v>
      </c>
      <c r="L175" s="299"/>
      <c r="M175" s="300">
        <v>18200</v>
      </c>
      <c r="N175" s="301">
        <f t="shared" si="26"/>
        <v>200</v>
      </c>
      <c r="O175" s="486">
        <v>1</v>
      </c>
      <c r="P175" s="486">
        <v>1</v>
      </c>
      <c r="Q175" s="293">
        <f t="shared" si="27"/>
        <v>0</v>
      </c>
      <c r="R175" s="293">
        <f t="shared" si="28"/>
        <v>0</v>
      </c>
      <c r="S175" s="302">
        <f t="shared" si="23"/>
        <v>0</v>
      </c>
      <c r="T175" s="302">
        <f t="shared" si="24"/>
        <v>0</v>
      </c>
      <c r="U175" s="773" t="str">
        <f t="shared" si="25"/>
        <v>L</v>
      </c>
      <c r="V175" s="304"/>
      <c r="W175" s="305">
        <f>(Q175+R175)*'1.0-Contractblad'!$L$37</f>
        <v>0</v>
      </c>
      <c r="X175" s="305">
        <f ca="1">VLOOKUP(E175,'1.1a-Jaarprijzen'!$B$33:$Q$51,16,FALSE)*K175</f>
        <v>0</v>
      </c>
      <c r="Z175" s="775">
        <f t="shared" si="29"/>
        <v>6840.0000000000009</v>
      </c>
      <c r="AA175" s="494" t="str">
        <f t="shared" si="30"/>
        <v>18200-200</v>
      </c>
    </row>
    <row r="176" spans="2:27" s="492" customFormat="1" ht="15">
      <c r="B176" s="331"/>
      <c r="C176" s="332"/>
      <c r="D176" s="296">
        <f>VLOOKUP(E176,'1.1a-Jaarprijzen'!$B$13:$G$30,6,FALSE)</f>
        <v>1</v>
      </c>
      <c r="E176" s="772" t="s">
        <v>656</v>
      </c>
      <c r="F176" s="296" t="s">
        <v>266</v>
      </c>
      <c r="G176" s="297"/>
      <c r="H176" s="295" t="s">
        <v>867</v>
      </c>
      <c r="I176" s="298" t="str">
        <f t="shared" si="14"/>
        <v>leslokaal/leerplein groep 4 t/m 8</v>
      </c>
      <c r="J176" s="299" t="s">
        <v>998</v>
      </c>
      <c r="K176" s="299">
        <v>55.87</v>
      </c>
      <c r="L176" s="299"/>
      <c r="M176" s="300">
        <v>18200</v>
      </c>
      <c r="N176" s="301">
        <f t="shared" si="26"/>
        <v>200</v>
      </c>
      <c r="O176" s="486">
        <v>1</v>
      </c>
      <c r="P176" s="486">
        <v>1</v>
      </c>
      <c r="Q176" s="293">
        <f t="shared" si="27"/>
        <v>0</v>
      </c>
      <c r="R176" s="293">
        <f t="shared" si="28"/>
        <v>0</v>
      </c>
      <c r="S176" s="302">
        <f t="shared" si="23"/>
        <v>0</v>
      </c>
      <c r="T176" s="302">
        <f t="shared" si="24"/>
        <v>0</v>
      </c>
      <c r="U176" s="773" t="str">
        <f t="shared" si="25"/>
        <v>L</v>
      </c>
      <c r="V176" s="304"/>
      <c r="W176" s="305">
        <f>(Q176+R176)*'1.0-Contractblad'!$L$37</f>
        <v>0</v>
      </c>
      <c r="X176" s="305">
        <f ca="1">VLOOKUP(E176,'1.1a-Jaarprijzen'!$B$33:$Q$51,16,FALSE)*K176</f>
        <v>0</v>
      </c>
      <c r="Z176" s="775">
        <f t="shared" si="29"/>
        <v>11174</v>
      </c>
      <c r="AA176" s="494" t="str">
        <f t="shared" si="30"/>
        <v>18200-200</v>
      </c>
    </row>
    <row r="177" spans="2:27" s="492" customFormat="1" ht="15">
      <c r="B177" s="331"/>
      <c r="C177" s="332"/>
      <c r="D177" s="296">
        <f>VLOOKUP(E177,'1.1a-Jaarprijzen'!$B$13:$G$30,6,FALSE)</f>
        <v>1</v>
      </c>
      <c r="E177" s="772" t="s">
        <v>656</v>
      </c>
      <c r="F177" s="296" t="s">
        <v>266</v>
      </c>
      <c r="G177" s="297"/>
      <c r="H177" s="295" t="s">
        <v>867</v>
      </c>
      <c r="I177" s="298" t="str">
        <f t="shared" si="14"/>
        <v>leslokaal/leerplein groep 4 t/m 8</v>
      </c>
      <c r="J177" s="299" t="s">
        <v>998</v>
      </c>
      <c r="K177" s="299">
        <v>56.89</v>
      </c>
      <c r="L177" s="299"/>
      <c r="M177" s="300">
        <v>18200</v>
      </c>
      <c r="N177" s="301">
        <f t="shared" si="26"/>
        <v>200</v>
      </c>
      <c r="O177" s="486">
        <v>1</v>
      </c>
      <c r="P177" s="486">
        <v>1</v>
      </c>
      <c r="Q177" s="293">
        <f t="shared" si="27"/>
        <v>0</v>
      </c>
      <c r="R177" s="293">
        <f t="shared" si="28"/>
        <v>0</v>
      </c>
      <c r="S177" s="302">
        <f t="shared" si="23"/>
        <v>0</v>
      </c>
      <c r="T177" s="302">
        <f t="shared" si="24"/>
        <v>0</v>
      </c>
      <c r="U177" s="773" t="str">
        <f t="shared" si="25"/>
        <v>L</v>
      </c>
      <c r="V177" s="304"/>
      <c r="W177" s="305">
        <f>(Q177+R177)*'1.0-Contractblad'!$L$37</f>
        <v>0</v>
      </c>
      <c r="X177" s="305">
        <f ca="1">VLOOKUP(E177,'1.1a-Jaarprijzen'!$B$33:$Q$51,16,FALSE)*K177</f>
        <v>0</v>
      </c>
      <c r="Z177" s="775">
        <f t="shared" si="29"/>
        <v>11378</v>
      </c>
      <c r="AA177" s="494" t="str">
        <f t="shared" si="30"/>
        <v>18200-200</v>
      </c>
    </row>
    <row r="178" spans="2:27" s="492" customFormat="1" ht="15">
      <c r="B178" s="331"/>
      <c r="C178" s="332"/>
      <c r="D178" s="296">
        <f>VLOOKUP(E178,'1.1a-Jaarprijzen'!$B$13:$G$30,6,FALSE)</f>
        <v>1</v>
      </c>
      <c r="E178" s="772" t="s">
        <v>656</v>
      </c>
      <c r="F178" s="296" t="s">
        <v>266</v>
      </c>
      <c r="G178" s="297"/>
      <c r="H178" s="295" t="s">
        <v>867</v>
      </c>
      <c r="I178" s="298" t="str">
        <f t="shared" si="14"/>
        <v>leslokaal/leerplein groep 4 t/m 8</v>
      </c>
      <c r="J178" s="296" t="s">
        <v>998</v>
      </c>
      <c r="K178" s="299">
        <v>54.17</v>
      </c>
      <c r="L178" s="299"/>
      <c r="M178" s="300">
        <v>18200</v>
      </c>
      <c r="N178" s="301">
        <f t="shared" si="26"/>
        <v>200</v>
      </c>
      <c r="O178" s="486">
        <v>1</v>
      </c>
      <c r="P178" s="486">
        <v>1</v>
      </c>
      <c r="Q178" s="293">
        <f t="shared" si="27"/>
        <v>0</v>
      </c>
      <c r="R178" s="293">
        <f t="shared" si="28"/>
        <v>0</v>
      </c>
      <c r="S178" s="302">
        <f t="shared" si="23"/>
        <v>0</v>
      </c>
      <c r="T178" s="302">
        <f t="shared" si="24"/>
        <v>0</v>
      </c>
      <c r="U178" s="773" t="str">
        <f t="shared" si="25"/>
        <v>L</v>
      </c>
      <c r="V178" s="304"/>
      <c r="W178" s="305">
        <f>(Q178+R178)*'1.0-Contractblad'!$L$37</f>
        <v>0</v>
      </c>
      <c r="X178" s="305">
        <f ca="1">VLOOKUP(E178,'1.1a-Jaarprijzen'!$B$33:$Q$51,16,FALSE)*K178</f>
        <v>0</v>
      </c>
      <c r="Z178" s="775">
        <f t="shared" si="29"/>
        <v>10834</v>
      </c>
      <c r="AA178" s="494" t="str">
        <f t="shared" si="30"/>
        <v>18200-200</v>
      </c>
    </row>
    <row r="179" spans="2:27" s="492" customFormat="1" ht="15">
      <c r="B179" s="331"/>
      <c r="C179" s="332"/>
      <c r="D179" s="296">
        <f>VLOOKUP(E179,'1.1a-Jaarprijzen'!$B$13:$G$30,6,FALSE)</f>
        <v>1</v>
      </c>
      <c r="E179" s="772" t="s">
        <v>656</v>
      </c>
      <c r="F179" s="296" t="s">
        <v>266</v>
      </c>
      <c r="G179" s="297"/>
      <c r="H179" s="295" t="s">
        <v>849</v>
      </c>
      <c r="I179" s="298" t="str">
        <f t="shared" si="14"/>
        <v>entree, gang, hal, repro</v>
      </c>
      <c r="J179" s="296" t="s">
        <v>998</v>
      </c>
      <c r="K179" s="299">
        <v>29.21</v>
      </c>
      <c r="L179" s="299"/>
      <c r="M179" s="300">
        <v>3200</v>
      </c>
      <c r="N179" s="301">
        <f t="shared" si="26"/>
        <v>200</v>
      </c>
      <c r="O179" s="486">
        <v>1</v>
      </c>
      <c r="P179" s="486">
        <v>1</v>
      </c>
      <c r="Q179" s="293">
        <f t="shared" si="27"/>
        <v>0</v>
      </c>
      <c r="R179" s="293">
        <f t="shared" si="28"/>
        <v>0</v>
      </c>
      <c r="S179" s="302">
        <f t="shared" si="23"/>
        <v>0</v>
      </c>
      <c r="T179" s="302">
        <f t="shared" si="24"/>
        <v>0</v>
      </c>
      <c r="U179" s="773" t="str">
        <f t="shared" si="25"/>
        <v>V</v>
      </c>
      <c r="V179" s="304"/>
      <c r="W179" s="305">
        <f>(Q179+R179)*'1.0-Contractblad'!$L$37</f>
        <v>0</v>
      </c>
      <c r="X179" s="305">
        <f ca="1">VLOOKUP(E179,'1.1a-Jaarprijzen'!$B$33:$Q$51,16,FALSE)*K179</f>
        <v>0</v>
      </c>
      <c r="Z179" s="775">
        <f t="shared" si="29"/>
        <v>5842</v>
      </c>
      <c r="AA179" s="494" t="str">
        <f t="shared" si="30"/>
        <v>3200-200</v>
      </c>
    </row>
    <row r="180" spans="2:27" s="492" customFormat="1" ht="15">
      <c r="B180" s="331"/>
      <c r="C180" s="332"/>
      <c r="D180" s="296">
        <f>VLOOKUP(E180,'1.1a-Jaarprijzen'!$B$13:$G$30,6,FALSE)</f>
        <v>1</v>
      </c>
      <c r="E180" s="772" t="s">
        <v>656</v>
      </c>
      <c r="F180" s="296" t="s">
        <v>266</v>
      </c>
      <c r="G180" s="297"/>
      <c r="H180" s="295" t="s">
        <v>1202</v>
      </c>
      <c r="I180" s="298" t="str">
        <f t="shared" si="14"/>
        <v>sanitaire ruimte (toilet-/doucheruimte)</v>
      </c>
      <c r="J180" s="296" t="s">
        <v>468</v>
      </c>
      <c r="K180" s="299">
        <v>4.03</v>
      </c>
      <c r="L180" s="299"/>
      <c r="M180" s="300">
        <v>4200</v>
      </c>
      <c r="N180" s="301">
        <f t="shared" si="26"/>
        <v>200</v>
      </c>
      <c r="O180" s="486">
        <v>1</v>
      </c>
      <c r="P180" s="486">
        <v>1</v>
      </c>
      <c r="Q180" s="293">
        <f t="shared" si="27"/>
        <v>0</v>
      </c>
      <c r="R180" s="293">
        <f t="shared" si="28"/>
        <v>0</v>
      </c>
      <c r="S180" s="302">
        <f t="shared" si="23"/>
        <v>0</v>
      </c>
      <c r="T180" s="302">
        <f t="shared" si="24"/>
        <v>0</v>
      </c>
      <c r="U180" s="773" t="str">
        <f t="shared" si="25"/>
        <v>S</v>
      </c>
      <c r="V180" s="304"/>
      <c r="W180" s="305">
        <f>(Q180+R180)*'1.0-Contractblad'!$L$37</f>
        <v>0</v>
      </c>
      <c r="X180" s="305">
        <f ca="1">VLOOKUP(E180,'1.1a-Jaarprijzen'!$B$33:$Q$51,16,FALSE)*K180</f>
        <v>0</v>
      </c>
      <c r="Z180" s="775">
        <f t="shared" si="29"/>
        <v>806</v>
      </c>
      <c r="AA180" s="494" t="str">
        <f t="shared" si="30"/>
        <v>4200-200</v>
      </c>
    </row>
    <row r="181" spans="2:27" s="492" customFormat="1" ht="15">
      <c r="B181" s="331"/>
      <c r="C181" s="332"/>
      <c r="D181" s="296">
        <f>VLOOKUP(E181,'1.1a-Jaarprijzen'!$B$13:$G$30,6,FALSE)</f>
        <v>1</v>
      </c>
      <c r="E181" s="772" t="s">
        <v>656</v>
      </c>
      <c r="F181" s="296" t="s">
        <v>266</v>
      </c>
      <c r="G181" s="297"/>
      <c r="H181" s="295" t="s">
        <v>1202</v>
      </c>
      <c r="I181" s="298" t="str">
        <f t="shared" si="14"/>
        <v>sanitaire ruimte (toilet-/doucheruimte)</v>
      </c>
      <c r="J181" s="296" t="s">
        <v>468</v>
      </c>
      <c r="K181" s="299">
        <v>4.16</v>
      </c>
      <c r="L181" s="299"/>
      <c r="M181" s="300">
        <v>4200</v>
      </c>
      <c r="N181" s="301">
        <f t="shared" si="26"/>
        <v>200</v>
      </c>
      <c r="O181" s="486">
        <v>1</v>
      </c>
      <c r="P181" s="486">
        <v>1</v>
      </c>
      <c r="Q181" s="293">
        <f t="shared" si="27"/>
        <v>0</v>
      </c>
      <c r="R181" s="293">
        <f t="shared" si="28"/>
        <v>0</v>
      </c>
      <c r="S181" s="302">
        <f t="shared" si="23"/>
        <v>0</v>
      </c>
      <c r="T181" s="302">
        <f t="shared" si="24"/>
        <v>0</v>
      </c>
      <c r="U181" s="773" t="str">
        <f t="shared" si="25"/>
        <v>S</v>
      </c>
      <c r="V181" s="304"/>
      <c r="W181" s="305">
        <f>(Q181+R181)*'1.0-Contractblad'!$L$37</f>
        <v>0</v>
      </c>
      <c r="X181" s="305">
        <f ca="1">VLOOKUP(E181,'1.1a-Jaarprijzen'!$B$33:$Q$51,16,FALSE)*K181</f>
        <v>0</v>
      </c>
      <c r="Z181" s="775">
        <f t="shared" si="29"/>
        <v>832</v>
      </c>
      <c r="AA181" s="494" t="str">
        <f t="shared" si="30"/>
        <v>4200-200</v>
      </c>
    </row>
    <row r="182" spans="2:27" s="492" customFormat="1" ht="15">
      <c r="B182" s="331"/>
      <c r="C182" s="332"/>
      <c r="D182" s="296">
        <f>VLOOKUP(E182,'1.1a-Jaarprijzen'!$B$13:$G$30,6,FALSE)</f>
        <v>1</v>
      </c>
      <c r="E182" s="772" t="s">
        <v>656</v>
      </c>
      <c r="F182" s="296" t="s">
        <v>266</v>
      </c>
      <c r="G182" s="297"/>
      <c r="H182" s="295" t="s">
        <v>867</v>
      </c>
      <c r="I182" s="298" t="str">
        <f t="shared" si="14"/>
        <v>leslokaal/leerplein groep 4 t/m 8</v>
      </c>
      <c r="J182" s="296" t="s">
        <v>998</v>
      </c>
      <c r="K182" s="299">
        <v>53.34</v>
      </c>
      <c r="L182" s="299"/>
      <c r="M182" s="300">
        <v>18200</v>
      </c>
      <c r="N182" s="301">
        <f t="shared" si="26"/>
        <v>200</v>
      </c>
      <c r="O182" s="486">
        <v>1</v>
      </c>
      <c r="P182" s="486">
        <v>1</v>
      </c>
      <c r="Q182" s="293">
        <f t="shared" si="27"/>
        <v>0</v>
      </c>
      <c r="R182" s="293">
        <f t="shared" si="28"/>
        <v>0</v>
      </c>
      <c r="S182" s="302">
        <f t="shared" si="23"/>
        <v>0</v>
      </c>
      <c r="T182" s="302">
        <f t="shared" si="24"/>
        <v>0</v>
      </c>
      <c r="U182" s="773" t="str">
        <f t="shared" si="25"/>
        <v>L</v>
      </c>
      <c r="V182" s="304"/>
      <c r="W182" s="305">
        <f>(Q182+R182)*'1.0-Contractblad'!$L$37</f>
        <v>0</v>
      </c>
      <c r="X182" s="305">
        <f ca="1">VLOOKUP(E182,'1.1a-Jaarprijzen'!$B$33:$Q$51,16,FALSE)*K182</f>
        <v>0</v>
      </c>
      <c r="Z182" s="775">
        <f t="shared" si="29"/>
        <v>10668</v>
      </c>
      <c r="AA182" s="494" t="str">
        <f t="shared" si="30"/>
        <v>18200-200</v>
      </c>
    </row>
    <row r="183" spans="2:27" s="492" customFormat="1" ht="15">
      <c r="B183" s="331"/>
      <c r="C183" s="332"/>
      <c r="D183" s="296">
        <f>VLOOKUP(E183,'1.1a-Jaarprijzen'!$B$13:$G$30,6,FALSE)</f>
        <v>1</v>
      </c>
      <c r="E183" s="772" t="s">
        <v>656</v>
      </c>
      <c r="F183" s="296" t="s">
        <v>266</v>
      </c>
      <c r="G183" s="297"/>
      <c r="H183" s="295" t="s">
        <v>849</v>
      </c>
      <c r="I183" s="298" t="str">
        <f t="shared" si="14"/>
        <v>entree, gang, hal, repro</v>
      </c>
      <c r="J183" s="296" t="s">
        <v>998</v>
      </c>
      <c r="K183" s="299">
        <v>36.4</v>
      </c>
      <c r="L183" s="299"/>
      <c r="M183" s="300">
        <v>3200</v>
      </c>
      <c r="N183" s="301">
        <f t="shared" si="26"/>
        <v>200</v>
      </c>
      <c r="O183" s="486">
        <v>1</v>
      </c>
      <c r="P183" s="486">
        <v>1</v>
      </c>
      <c r="Q183" s="293">
        <f t="shared" si="27"/>
        <v>0</v>
      </c>
      <c r="R183" s="293">
        <f t="shared" si="28"/>
        <v>0</v>
      </c>
      <c r="S183" s="302">
        <f t="shared" si="23"/>
        <v>0</v>
      </c>
      <c r="T183" s="302">
        <f t="shared" si="24"/>
        <v>0</v>
      </c>
      <c r="U183" s="773" t="str">
        <f t="shared" si="25"/>
        <v>V</v>
      </c>
      <c r="V183" s="304"/>
      <c r="W183" s="305">
        <f>(Q183+R183)*'1.0-Contractblad'!$L$37</f>
        <v>0</v>
      </c>
      <c r="X183" s="305">
        <f ca="1">VLOOKUP(E183,'1.1a-Jaarprijzen'!$B$33:$Q$51,16,FALSE)*K183</f>
        <v>0</v>
      </c>
      <c r="Z183" s="775">
        <f t="shared" si="29"/>
        <v>7280</v>
      </c>
      <c r="AA183" s="494" t="str">
        <f t="shared" si="30"/>
        <v>3200-200</v>
      </c>
    </row>
    <row r="184" spans="2:27" s="492" customFormat="1" ht="15">
      <c r="B184" s="331"/>
      <c r="C184" s="332"/>
      <c r="D184" s="296">
        <f>VLOOKUP(E184,'1.1a-Jaarprijzen'!$B$13:$G$30,6,FALSE)</f>
        <v>1</v>
      </c>
      <c r="E184" s="772" t="s">
        <v>656</v>
      </c>
      <c r="F184" s="296" t="s">
        <v>266</v>
      </c>
      <c r="G184" s="297"/>
      <c r="H184" s="295" t="s">
        <v>849</v>
      </c>
      <c r="I184" s="298" t="str">
        <f t="shared" si="14"/>
        <v>entree, gang, hal, repro</v>
      </c>
      <c r="J184" s="296" t="s">
        <v>998</v>
      </c>
      <c r="K184" s="299">
        <v>12.73</v>
      </c>
      <c r="L184" s="299"/>
      <c r="M184" s="300">
        <v>3200</v>
      </c>
      <c r="N184" s="301">
        <f t="shared" si="26"/>
        <v>200</v>
      </c>
      <c r="O184" s="486">
        <v>1</v>
      </c>
      <c r="P184" s="486">
        <v>1</v>
      </c>
      <c r="Q184" s="293">
        <f t="shared" si="27"/>
        <v>0</v>
      </c>
      <c r="R184" s="293">
        <f t="shared" si="28"/>
        <v>0</v>
      </c>
      <c r="S184" s="302">
        <f t="shared" si="23"/>
        <v>0</v>
      </c>
      <c r="T184" s="302">
        <f t="shared" si="24"/>
        <v>0</v>
      </c>
      <c r="U184" s="773" t="str">
        <f t="shared" si="25"/>
        <v>V</v>
      </c>
      <c r="V184" s="304"/>
      <c r="W184" s="305">
        <f>(Q184+R184)*'1.0-Contractblad'!$L$37</f>
        <v>0</v>
      </c>
      <c r="X184" s="305">
        <f ca="1">VLOOKUP(E184,'1.1a-Jaarprijzen'!$B$33:$Q$51,16,FALSE)*K184</f>
        <v>0</v>
      </c>
      <c r="Z184" s="775">
        <f t="shared" si="29"/>
        <v>2546</v>
      </c>
      <c r="AA184" s="494" t="str">
        <f t="shared" si="30"/>
        <v>3200-200</v>
      </c>
    </row>
    <row r="185" spans="2:27" s="492" customFormat="1" ht="15">
      <c r="B185" s="331"/>
      <c r="C185" s="332"/>
      <c r="D185" s="296">
        <f>VLOOKUP(E185,'1.1a-Jaarprijzen'!$B$13:$G$30,6,FALSE)</f>
        <v>1</v>
      </c>
      <c r="E185" s="772" t="s">
        <v>656</v>
      </c>
      <c r="F185" s="296" t="s">
        <v>266</v>
      </c>
      <c r="G185" s="297"/>
      <c r="H185" s="295" t="s">
        <v>1213</v>
      </c>
      <c r="I185" s="298" t="str">
        <f t="shared" si="14"/>
        <v>entree, gang, hal, repro</v>
      </c>
      <c r="J185" s="296" t="s">
        <v>998</v>
      </c>
      <c r="K185" s="299">
        <v>6.71</v>
      </c>
      <c r="L185" s="299"/>
      <c r="M185" s="300">
        <v>3200</v>
      </c>
      <c r="N185" s="301">
        <f t="shared" si="26"/>
        <v>200</v>
      </c>
      <c r="O185" s="486">
        <v>1</v>
      </c>
      <c r="P185" s="486">
        <v>1</v>
      </c>
      <c r="Q185" s="293">
        <f t="shared" si="27"/>
        <v>0</v>
      </c>
      <c r="R185" s="293">
        <f t="shared" si="28"/>
        <v>0</v>
      </c>
      <c r="S185" s="302">
        <f t="shared" si="23"/>
        <v>0</v>
      </c>
      <c r="T185" s="302">
        <f t="shared" si="24"/>
        <v>0</v>
      </c>
      <c r="U185" s="773" t="str">
        <f t="shared" si="25"/>
        <v>V</v>
      </c>
      <c r="V185" s="304"/>
      <c r="W185" s="305">
        <f>(Q185+R185)*'1.0-Contractblad'!$L$37</f>
        <v>0</v>
      </c>
      <c r="X185" s="305">
        <f ca="1">VLOOKUP(E185,'1.1a-Jaarprijzen'!$B$33:$Q$51,16,FALSE)*K185</f>
        <v>0</v>
      </c>
      <c r="Z185" s="775">
        <f t="shared" si="29"/>
        <v>1342</v>
      </c>
      <c r="AA185" s="494" t="str">
        <f t="shared" si="30"/>
        <v>3200-200</v>
      </c>
    </row>
    <row r="186" spans="2:27" s="492" customFormat="1" ht="15">
      <c r="B186" s="331"/>
      <c r="C186" s="332"/>
      <c r="D186" s="296">
        <f>VLOOKUP(E186,'1.1a-Jaarprijzen'!$B$13:$G$30,6,FALSE)</f>
        <v>1</v>
      </c>
      <c r="E186" s="772" t="s">
        <v>656</v>
      </c>
      <c r="F186" s="296" t="s">
        <v>266</v>
      </c>
      <c r="G186" s="297"/>
      <c r="H186" s="295" t="s">
        <v>1202</v>
      </c>
      <c r="I186" s="298" t="str">
        <f t="shared" si="14"/>
        <v>sanitaire ruimte (toilet-/doucheruimte)</v>
      </c>
      <c r="J186" s="296" t="s">
        <v>468</v>
      </c>
      <c r="K186" s="299">
        <v>5.76</v>
      </c>
      <c r="L186" s="299"/>
      <c r="M186" s="300">
        <v>4200</v>
      </c>
      <c r="N186" s="301">
        <f t="shared" si="26"/>
        <v>200</v>
      </c>
      <c r="O186" s="486">
        <v>1</v>
      </c>
      <c r="P186" s="486">
        <v>1</v>
      </c>
      <c r="Q186" s="293">
        <f t="shared" si="27"/>
        <v>0</v>
      </c>
      <c r="R186" s="293">
        <f t="shared" si="28"/>
        <v>0</v>
      </c>
      <c r="S186" s="302">
        <f t="shared" si="23"/>
        <v>0</v>
      </c>
      <c r="T186" s="302">
        <f t="shared" si="24"/>
        <v>0</v>
      </c>
      <c r="U186" s="773" t="str">
        <f t="shared" si="25"/>
        <v>S</v>
      </c>
      <c r="V186" s="304"/>
      <c r="W186" s="305">
        <f>(Q186+R186)*'1.0-Contractblad'!$L$37</f>
        <v>0</v>
      </c>
      <c r="X186" s="305">
        <f ca="1">VLOOKUP(E186,'1.1a-Jaarprijzen'!$B$33:$Q$51,16,FALSE)*K186</f>
        <v>0</v>
      </c>
      <c r="Z186" s="775">
        <f t="shared" si="29"/>
        <v>1152</v>
      </c>
      <c r="AA186" s="494" t="str">
        <f t="shared" si="30"/>
        <v>4200-200</v>
      </c>
    </row>
    <row r="187" spans="2:27" s="492" customFormat="1" ht="15">
      <c r="B187" s="331"/>
      <c r="C187" s="332"/>
      <c r="D187" s="296">
        <f>VLOOKUP(E187,'1.1a-Jaarprijzen'!$B$13:$G$30,6,FALSE)</f>
        <v>1</v>
      </c>
      <c r="E187" s="772" t="s">
        <v>656</v>
      </c>
      <c r="F187" s="296" t="s">
        <v>266</v>
      </c>
      <c r="G187" s="297"/>
      <c r="H187" s="295" t="s">
        <v>405</v>
      </c>
      <c r="I187" s="298" t="str">
        <f t="shared" si="14"/>
        <v>aula, gemeenschappelijke ruimte, bibliotheek</v>
      </c>
      <c r="J187" s="296" t="s">
        <v>48</v>
      </c>
      <c r="K187" s="299">
        <v>12.3</v>
      </c>
      <c r="L187" s="299"/>
      <c r="M187" s="300">
        <v>2200</v>
      </c>
      <c r="N187" s="301">
        <f t="shared" si="26"/>
        <v>200</v>
      </c>
      <c r="O187" s="486">
        <v>1</v>
      </c>
      <c r="P187" s="486">
        <v>1</v>
      </c>
      <c r="Q187" s="293">
        <f t="shared" si="27"/>
        <v>0</v>
      </c>
      <c r="R187" s="293">
        <f t="shared" si="28"/>
        <v>0</v>
      </c>
      <c r="S187" s="302">
        <f t="shared" si="23"/>
        <v>0</v>
      </c>
      <c r="T187" s="302">
        <f t="shared" si="24"/>
        <v>0</v>
      </c>
      <c r="U187" s="773" t="str">
        <f t="shared" si="25"/>
        <v>V</v>
      </c>
      <c r="V187" s="304"/>
      <c r="W187" s="305">
        <f>(Q187+R187)*'1.0-Contractblad'!$L$37</f>
        <v>0</v>
      </c>
      <c r="X187" s="305">
        <f ca="1">VLOOKUP(E187,'1.1a-Jaarprijzen'!$B$33:$Q$51,16,FALSE)*K187</f>
        <v>0</v>
      </c>
      <c r="Z187" s="775">
        <f t="shared" si="29"/>
        <v>2460</v>
      </c>
      <c r="AA187" s="494" t="str">
        <f t="shared" si="30"/>
        <v>2200-200</v>
      </c>
    </row>
    <row r="188" spans="2:27" s="492" customFormat="1" ht="15">
      <c r="B188" s="331"/>
      <c r="C188" s="332"/>
      <c r="D188" s="296">
        <f>VLOOKUP(E188,'1.1a-Jaarprijzen'!$B$13:$G$30,6,FALSE)</f>
        <v>1</v>
      </c>
      <c r="E188" s="772" t="s">
        <v>656</v>
      </c>
      <c r="F188" s="296" t="s">
        <v>266</v>
      </c>
      <c r="G188" s="297"/>
      <c r="H188" s="295" t="s">
        <v>410</v>
      </c>
      <c r="I188" s="298" t="str">
        <f t="shared" si="14"/>
        <v>niet van toepassing</v>
      </c>
      <c r="J188" s="296" t="s">
        <v>17</v>
      </c>
      <c r="K188" s="299"/>
      <c r="L188" s="299">
        <v>5.96</v>
      </c>
      <c r="M188" s="300" t="s">
        <v>17</v>
      </c>
      <c r="N188" s="301">
        <f t="shared" si="26"/>
        <v>0</v>
      </c>
      <c r="O188" s="486">
        <v>1</v>
      </c>
      <c r="P188" s="486">
        <v>1</v>
      </c>
      <c r="Q188" s="293">
        <f t="shared" si="27"/>
        <v>0</v>
      </c>
      <c r="R188" s="293">
        <f t="shared" si="28"/>
        <v>0</v>
      </c>
      <c r="S188" s="302">
        <f t="shared" si="23"/>
        <v>0</v>
      </c>
      <c r="T188" s="302">
        <f t="shared" si="24"/>
        <v>0</v>
      </c>
      <c r="U188" s="773">
        <f t="shared" si="25"/>
        <v>0</v>
      </c>
      <c r="V188" s="304"/>
      <c r="W188" s="305">
        <f>(Q188+R188)*'1.0-Contractblad'!$L$37</f>
        <v>0</v>
      </c>
      <c r="X188" s="305">
        <f ca="1">VLOOKUP(E188,'1.1a-Jaarprijzen'!$B$33:$Q$51,16,FALSE)*K188</f>
        <v>0</v>
      </c>
      <c r="Z188" s="775">
        <f t="shared" si="29"/>
        <v>0</v>
      </c>
      <c r="AA188" s="494" t="str">
        <f t="shared" si="30"/>
        <v>nvt-0</v>
      </c>
    </row>
    <row r="189" spans="2:27" s="492" customFormat="1" ht="15">
      <c r="B189" s="331"/>
      <c r="C189" s="332"/>
      <c r="D189" s="296">
        <f>VLOOKUP(E189,'1.1a-Jaarprijzen'!$B$13:$G$30,6,FALSE)</f>
        <v>1</v>
      </c>
      <c r="E189" s="772" t="s">
        <v>656</v>
      </c>
      <c r="F189" s="296" t="s">
        <v>266</v>
      </c>
      <c r="G189" s="297"/>
      <c r="H189" s="295" t="s">
        <v>406</v>
      </c>
      <c r="I189" s="298" t="str">
        <f t="shared" si="14"/>
        <v>administratieve -,  vergaderruimte</v>
      </c>
      <c r="J189" s="296" t="s">
        <v>48</v>
      </c>
      <c r="K189" s="299">
        <v>13.24</v>
      </c>
      <c r="L189" s="299"/>
      <c r="M189" s="300">
        <v>1040</v>
      </c>
      <c r="N189" s="301">
        <f t="shared" si="26"/>
        <v>40</v>
      </c>
      <c r="O189" s="486">
        <v>1</v>
      </c>
      <c r="P189" s="486">
        <v>1</v>
      </c>
      <c r="Q189" s="293">
        <f t="shared" si="27"/>
        <v>0</v>
      </c>
      <c r="R189" s="293">
        <f t="shared" si="28"/>
        <v>0</v>
      </c>
      <c r="S189" s="302">
        <f t="shared" si="23"/>
        <v>0</v>
      </c>
      <c r="T189" s="302">
        <f t="shared" si="24"/>
        <v>0</v>
      </c>
      <c r="U189" s="773" t="str">
        <f t="shared" si="25"/>
        <v>V</v>
      </c>
      <c r="V189" s="304"/>
      <c r="W189" s="305">
        <f>(Q189+R189)*'1.0-Contractblad'!$L$37</f>
        <v>0</v>
      </c>
      <c r="X189" s="305">
        <f ca="1">VLOOKUP(E189,'1.1a-Jaarprijzen'!$B$33:$Q$51,16,FALSE)*K189</f>
        <v>0</v>
      </c>
      <c r="Z189" s="775">
        <f t="shared" si="29"/>
        <v>529.6</v>
      </c>
      <c r="AA189" s="494" t="str">
        <f t="shared" si="30"/>
        <v>1040-40</v>
      </c>
    </row>
    <row r="190" spans="2:27" s="492" customFormat="1" ht="15">
      <c r="B190" s="331"/>
      <c r="C190" s="332"/>
      <c r="D190" s="296">
        <f>VLOOKUP(E190,'1.1a-Jaarprijzen'!$B$13:$G$30,6,FALSE)</f>
        <v>1</v>
      </c>
      <c r="E190" s="772" t="s">
        <v>656</v>
      </c>
      <c r="F190" s="296" t="s">
        <v>266</v>
      </c>
      <c r="G190" s="297"/>
      <c r="H190" s="295" t="s">
        <v>406</v>
      </c>
      <c r="I190" s="298" t="str">
        <f t="shared" si="14"/>
        <v>administratieve -,  vergaderruimte</v>
      </c>
      <c r="J190" s="296" t="s">
        <v>48</v>
      </c>
      <c r="K190" s="299">
        <v>11.52</v>
      </c>
      <c r="L190" s="299"/>
      <c r="M190" s="300">
        <v>1040</v>
      </c>
      <c r="N190" s="301">
        <f t="shared" si="26"/>
        <v>40</v>
      </c>
      <c r="O190" s="486">
        <v>1</v>
      </c>
      <c r="P190" s="486">
        <v>1</v>
      </c>
      <c r="Q190" s="293">
        <f t="shared" si="27"/>
        <v>0</v>
      </c>
      <c r="R190" s="293">
        <f t="shared" si="28"/>
        <v>0</v>
      </c>
      <c r="S190" s="302">
        <f t="shared" si="23"/>
        <v>0</v>
      </c>
      <c r="T190" s="302">
        <f t="shared" si="24"/>
        <v>0</v>
      </c>
      <c r="U190" s="773" t="str">
        <f t="shared" si="25"/>
        <v>V</v>
      </c>
      <c r="V190" s="304"/>
      <c r="W190" s="305">
        <f>(Q190+R190)*'1.0-Contractblad'!$L$37</f>
        <v>0</v>
      </c>
      <c r="X190" s="305">
        <f ca="1">VLOOKUP(E190,'1.1a-Jaarprijzen'!$B$33:$Q$51,16,FALSE)*K190</f>
        <v>0</v>
      </c>
      <c r="Z190" s="775">
        <f t="shared" si="29"/>
        <v>460.79999999999995</v>
      </c>
      <c r="AA190" s="494" t="str">
        <f t="shared" si="30"/>
        <v>1040-40</v>
      </c>
    </row>
    <row r="191" spans="2:27" s="492" customFormat="1" ht="15">
      <c r="B191" s="331"/>
      <c r="C191" s="332"/>
      <c r="D191" s="296">
        <f>VLOOKUP(E191,'1.1a-Jaarprijzen'!$B$13:$G$30,6,FALSE)</f>
        <v>1</v>
      </c>
      <c r="E191" s="772" t="s">
        <v>656</v>
      </c>
      <c r="F191" s="296" t="s">
        <v>266</v>
      </c>
      <c r="G191" s="297"/>
      <c r="H191" s="295" t="s">
        <v>1214</v>
      </c>
      <c r="I191" s="298" t="str">
        <f t="shared" si="14"/>
        <v>entree, gang, hal, repro</v>
      </c>
      <c r="J191" s="296" t="s">
        <v>998</v>
      </c>
      <c r="K191" s="299">
        <v>9.11</v>
      </c>
      <c r="L191" s="299"/>
      <c r="M191" s="300">
        <v>3200</v>
      </c>
      <c r="N191" s="301">
        <f t="shared" si="26"/>
        <v>200</v>
      </c>
      <c r="O191" s="486">
        <v>1</v>
      </c>
      <c r="P191" s="486">
        <v>1</v>
      </c>
      <c r="Q191" s="293">
        <f t="shared" si="27"/>
        <v>0</v>
      </c>
      <c r="R191" s="293">
        <f t="shared" si="28"/>
        <v>0</v>
      </c>
      <c r="S191" s="302">
        <f t="shared" si="23"/>
        <v>0</v>
      </c>
      <c r="T191" s="302">
        <f t="shared" si="24"/>
        <v>0</v>
      </c>
      <c r="U191" s="773" t="str">
        <f t="shared" si="25"/>
        <v>V</v>
      </c>
      <c r="V191" s="304"/>
      <c r="W191" s="305">
        <f>(Q191+R191)*'1.0-Contractblad'!$L$37</f>
        <v>0</v>
      </c>
      <c r="X191" s="305">
        <f ca="1">VLOOKUP(E191,'1.1a-Jaarprijzen'!$B$33:$Q$51,16,FALSE)*K191</f>
        <v>0</v>
      </c>
      <c r="Z191" s="775">
        <f t="shared" si="29"/>
        <v>1822</v>
      </c>
      <c r="AA191" s="494" t="str">
        <f t="shared" si="30"/>
        <v>3200-200</v>
      </c>
    </row>
    <row r="192" spans="2:27" s="492" customFormat="1" ht="15">
      <c r="B192" s="331"/>
      <c r="C192" s="332"/>
      <c r="D192" s="296">
        <f>VLOOKUP(E192,'1.1a-Jaarprijzen'!$B$13:$G$30,6,FALSE)</f>
        <v>1</v>
      </c>
      <c r="E192" s="772" t="s">
        <v>656</v>
      </c>
      <c r="F192" s="296" t="s">
        <v>266</v>
      </c>
      <c r="G192" s="297"/>
      <c r="H192" s="295" t="s">
        <v>1202</v>
      </c>
      <c r="I192" s="298" t="str">
        <f t="shared" si="14"/>
        <v>sanitaire ruimte (toilet-/doucheruimte)</v>
      </c>
      <c r="J192" s="296" t="s">
        <v>483</v>
      </c>
      <c r="K192" s="299">
        <v>4.42</v>
      </c>
      <c r="L192" s="299"/>
      <c r="M192" s="300">
        <v>4200</v>
      </c>
      <c r="N192" s="301">
        <f t="shared" si="26"/>
        <v>200</v>
      </c>
      <c r="O192" s="486">
        <v>1</v>
      </c>
      <c r="P192" s="486">
        <v>1</v>
      </c>
      <c r="Q192" s="293">
        <f t="shared" si="27"/>
        <v>0</v>
      </c>
      <c r="R192" s="293">
        <f t="shared" si="28"/>
        <v>0</v>
      </c>
      <c r="S192" s="302">
        <f t="shared" si="23"/>
        <v>0</v>
      </c>
      <c r="T192" s="302">
        <f t="shared" si="24"/>
        <v>0</v>
      </c>
      <c r="U192" s="773" t="str">
        <f t="shared" si="25"/>
        <v>S</v>
      </c>
      <c r="V192" s="304"/>
      <c r="W192" s="305">
        <f>(Q192+R192)*'1.0-Contractblad'!$L$37</f>
        <v>0</v>
      </c>
      <c r="X192" s="305">
        <f ca="1">VLOOKUP(E192,'1.1a-Jaarprijzen'!$B$33:$Q$51,16,FALSE)*K192</f>
        <v>0</v>
      </c>
      <c r="Z192" s="775">
        <f t="shared" si="29"/>
        <v>884</v>
      </c>
      <c r="AA192" s="494" t="str">
        <f t="shared" si="30"/>
        <v>4200-200</v>
      </c>
    </row>
    <row r="193" spans="2:27" s="492" customFormat="1" ht="15">
      <c r="B193" s="331"/>
      <c r="C193" s="332"/>
      <c r="D193" s="296">
        <f>VLOOKUP(E193,'1.1a-Jaarprijzen'!$B$13:$G$30,6,FALSE)</f>
        <v>1</v>
      </c>
      <c r="E193" s="772" t="s">
        <v>656</v>
      </c>
      <c r="F193" s="296" t="s">
        <v>266</v>
      </c>
      <c r="G193" s="297"/>
      <c r="H193" s="295" t="s">
        <v>400</v>
      </c>
      <c r="I193" s="298" t="str">
        <f t="shared" si="14"/>
        <v>aula, gemeenschappelijke ruimte, bibliotheek</v>
      </c>
      <c r="J193" s="296" t="s">
        <v>998</v>
      </c>
      <c r="K193" s="299">
        <v>53.59</v>
      </c>
      <c r="L193" s="299"/>
      <c r="M193" s="300">
        <v>2200</v>
      </c>
      <c r="N193" s="301">
        <f t="shared" si="26"/>
        <v>200</v>
      </c>
      <c r="O193" s="486">
        <v>1</v>
      </c>
      <c r="P193" s="486">
        <v>1</v>
      </c>
      <c r="Q193" s="293">
        <f t="shared" si="27"/>
        <v>0</v>
      </c>
      <c r="R193" s="293">
        <f t="shared" si="28"/>
        <v>0</v>
      </c>
      <c r="S193" s="302">
        <f t="shared" si="23"/>
        <v>0</v>
      </c>
      <c r="T193" s="302">
        <f t="shared" si="24"/>
        <v>0</v>
      </c>
      <c r="U193" s="773" t="str">
        <f t="shared" si="25"/>
        <v>V</v>
      </c>
      <c r="V193" s="304"/>
      <c r="W193" s="305">
        <f>(Q193+R193)*'1.0-Contractblad'!$L$37</f>
        <v>0</v>
      </c>
      <c r="X193" s="305">
        <f ca="1">VLOOKUP(E193,'1.1a-Jaarprijzen'!$B$33:$Q$51,16,FALSE)*K193</f>
        <v>0</v>
      </c>
      <c r="Z193" s="775">
        <f t="shared" si="29"/>
        <v>10718</v>
      </c>
      <c r="AA193" s="494" t="str">
        <f t="shared" si="30"/>
        <v>2200-200</v>
      </c>
    </row>
    <row r="194" spans="2:27" s="492" customFormat="1" ht="15">
      <c r="B194" s="331"/>
      <c r="C194" s="332"/>
      <c r="D194" s="296">
        <f>VLOOKUP(E194,'1.1a-Jaarprijzen'!$B$13:$G$30,6,FALSE)</f>
        <v>1</v>
      </c>
      <c r="E194" s="772" t="s">
        <v>656</v>
      </c>
      <c r="F194" s="296" t="s">
        <v>675</v>
      </c>
      <c r="G194" s="297" t="s">
        <v>482</v>
      </c>
      <c r="H194" s="295" t="s">
        <v>402</v>
      </c>
      <c r="I194" s="298" t="str">
        <f t="shared" si="14"/>
        <v>entree, gang, hal, repro</v>
      </c>
      <c r="J194" s="296" t="s">
        <v>1001</v>
      </c>
      <c r="K194" s="299">
        <v>7.95</v>
      </c>
      <c r="L194" s="299"/>
      <c r="M194" s="300">
        <v>3200</v>
      </c>
      <c r="N194" s="301">
        <f t="shared" si="26"/>
        <v>200</v>
      </c>
      <c r="O194" s="486">
        <v>1</v>
      </c>
      <c r="P194" s="486">
        <v>1</v>
      </c>
      <c r="Q194" s="293">
        <f t="shared" si="27"/>
        <v>0</v>
      </c>
      <c r="R194" s="293">
        <f t="shared" si="28"/>
        <v>0</v>
      </c>
      <c r="S194" s="302">
        <f t="shared" si="23"/>
        <v>0</v>
      </c>
      <c r="T194" s="302">
        <f t="shared" si="24"/>
        <v>0</v>
      </c>
      <c r="U194" s="773" t="str">
        <f t="shared" si="25"/>
        <v>V</v>
      </c>
      <c r="V194" s="304"/>
      <c r="W194" s="305">
        <f>(Q194+R194)*'1.0-Contractblad'!$L$37</f>
        <v>0</v>
      </c>
      <c r="X194" s="305">
        <f ca="1">VLOOKUP(E194,'1.1a-Jaarprijzen'!$B$33:$Q$51,16,FALSE)*K194</f>
        <v>0</v>
      </c>
      <c r="Z194" s="775">
        <f t="shared" si="29"/>
        <v>1590</v>
      </c>
      <c r="AA194" s="494" t="str">
        <f t="shared" si="30"/>
        <v>3200-200</v>
      </c>
    </row>
    <row r="195" spans="2:27" s="492" customFormat="1" ht="15">
      <c r="B195" s="331"/>
      <c r="C195" s="332"/>
      <c r="D195" s="296">
        <f>VLOOKUP(E195,'1.1a-Jaarprijzen'!$B$13:$G$30,6,FALSE)</f>
        <v>1</v>
      </c>
      <c r="E195" s="772" t="s">
        <v>656</v>
      </c>
      <c r="F195" s="296" t="s">
        <v>675</v>
      </c>
      <c r="G195" s="297" t="s">
        <v>475</v>
      </c>
      <c r="H195" s="295" t="s">
        <v>403</v>
      </c>
      <c r="I195" s="298" t="str">
        <f t="shared" si="14"/>
        <v>administratieve -,  vergaderruimte</v>
      </c>
      <c r="J195" s="296" t="s">
        <v>473</v>
      </c>
      <c r="K195" s="299">
        <v>8.44</v>
      </c>
      <c r="L195" s="299"/>
      <c r="M195" s="300">
        <v>1040</v>
      </c>
      <c r="N195" s="301">
        <f t="shared" si="26"/>
        <v>40</v>
      </c>
      <c r="O195" s="486">
        <v>1</v>
      </c>
      <c r="P195" s="486">
        <v>1</v>
      </c>
      <c r="Q195" s="293">
        <f t="shared" si="27"/>
        <v>0</v>
      </c>
      <c r="R195" s="293">
        <f t="shared" si="28"/>
        <v>0</v>
      </c>
      <c r="S195" s="302">
        <f t="shared" si="23"/>
        <v>0</v>
      </c>
      <c r="T195" s="302">
        <f t="shared" si="24"/>
        <v>0</v>
      </c>
      <c r="U195" s="773" t="str">
        <f t="shared" si="25"/>
        <v>V</v>
      </c>
      <c r="V195" s="304"/>
      <c r="W195" s="305">
        <f>(Q195+R195)*'1.0-Contractblad'!$L$37</f>
        <v>0</v>
      </c>
      <c r="X195" s="305">
        <f ca="1">VLOOKUP(E195,'1.1a-Jaarprijzen'!$B$33:$Q$51,16,FALSE)*K195</f>
        <v>0</v>
      </c>
      <c r="Z195" s="775">
        <f t="shared" si="29"/>
        <v>337.59999999999997</v>
      </c>
      <c r="AA195" s="494" t="str">
        <f t="shared" si="30"/>
        <v>1040-40</v>
      </c>
    </row>
    <row r="196" spans="2:27" s="492" customFormat="1" ht="15">
      <c r="B196" s="331"/>
      <c r="C196" s="332"/>
      <c r="D196" s="296">
        <f>VLOOKUP(E196,'1.1a-Jaarprijzen'!$B$13:$G$30,6,FALSE)</f>
        <v>1</v>
      </c>
      <c r="E196" s="772" t="s">
        <v>656</v>
      </c>
      <c r="F196" s="296" t="s">
        <v>675</v>
      </c>
      <c r="G196" s="297" t="s">
        <v>476</v>
      </c>
      <c r="H196" s="295" t="s">
        <v>657</v>
      </c>
      <c r="I196" s="298" t="str">
        <f t="shared" si="14"/>
        <v>sanitaire ruimte (toilet-/doucheruimte)</v>
      </c>
      <c r="J196" s="296" t="s">
        <v>473</v>
      </c>
      <c r="K196" s="299">
        <v>3.78</v>
      </c>
      <c r="L196" s="299"/>
      <c r="M196" s="300">
        <v>4200</v>
      </c>
      <c r="N196" s="301">
        <f t="shared" si="26"/>
        <v>200</v>
      </c>
      <c r="O196" s="486">
        <v>1</v>
      </c>
      <c r="P196" s="486">
        <v>1</v>
      </c>
      <c r="Q196" s="293">
        <f t="shared" si="27"/>
        <v>0</v>
      </c>
      <c r="R196" s="293">
        <f t="shared" si="28"/>
        <v>0</v>
      </c>
      <c r="S196" s="302">
        <f t="shared" si="23"/>
        <v>0</v>
      </c>
      <c r="T196" s="302">
        <f t="shared" si="24"/>
        <v>0</v>
      </c>
      <c r="U196" s="773" t="str">
        <f t="shared" si="25"/>
        <v>S</v>
      </c>
      <c r="V196" s="304"/>
      <c r="W196" s="305">
        <f>(Q196+R196)*'1.0-Contractblad'!$L$37</f>
        <v>0</v>
      </c>
      <c r="X196" s="305">
        <f ca="1">VLOOKUP(E196,'1.1a-Jaarprijzen'!$B$33:$Q$51,16,FALSE)*K196</f>
        <v>0</v>
      </c>
      <c r="Z196" s="775">
        <f t="shared" si="29"/>
        <v>756</v>
      </c>
      <c r="AA196" s="494" t="str">
        <f t="shared" si="30"/>
        <v>4200-200</v>
      </c>
    </row>
    <row r="197" spans="2:27" s="492" customFormat="1" ht="15">
      <c r="B197" s="331"/>
      <c r="C197" s="332"/>
      <c r="D197" s="296">
        <f>VLOOKUP(E197,'1.1a-Jaarprijzen'!$B$13:$G$30,6,FALSE)</f>
        <v>1</v>
      </c>
      <c r="E197" s="772" t="s">
        <v>656</v>
      </c>
      <c r="F197" s="296" t="s">
        <v>675</v>
      </c>
      <c r="G197" s="297" t="s">
        <v>477</v>
      </c>
      <c r="H197" s="295" t="s">
        <v>658</v>
      </c>
      <c r="I197" s="298" t="str">
        <f t="shared" si="14"/>
        <v>sanitaire ruimte (toilet-/doucheruimte)</v>
      </c>
      <c r="J197" s="296" t="s">
        <v>473</v>
      </c>
      <c r="K197" s="299">
        <v>2.75</v>
      </c>
      <c r="L197" s="299"/>
      <c r="M197" s="300">
        <v>4200</v>
      </c>
      <c r="N197" s="301">
        <f t="shared" si="26"/>
        <v>200</v>
      </c>
      <c r="O197" s="486">
        <v>1</v>
      </c>
      <c r="P197" s="486">
        <v>1</v>
      </c>
      <c r="Q197" s="293">
        <f t="shared" si="27"/>
        <v>0</v>
      </c>
      <c r="R197" s="293">
        <f t="shared" si="28"/>
        <v>0</v>
      </c>
      <c r="S197" s="302">
        <f t="shared" si="23"/>
        <v>0</v>
      </c>
      <c r="T197" s="302">
        <f t="shared" si="24"/>
        <v>0</v>
      </c>
      <c r="U197" s="773" t="str">
        <f t="shared" si="25"/>
        <v>S</v>
      </c>
      <c r="V197" s="304"/>
      <c r="W197" s="305">
        <f>(Q197+R197)*'1.0-Contractblad'!$L$37</f>
        <v>0</v>
      </c>
      <c r="X197" s="305">
        <f ca="1">VLOOKUP(E197,'1.1a-Jaarprijzen'!$B$33:$Q$51,16,FALSE)*K197</f>
        <v>0</v>
      </c>
      <c r="Z197" s="775">
        <f t="shared" si="29"/>
        <v>550</v>
      </c>
      <c r="AA197" s="494" t="str">
        <f t="shared" si="30"/>
        <v>4200-200</v>
      </c>
    </row>
    <row r="198" spans="2:27" s="492" customFormat="1" ht="15">
      <c r="B198" s="331"/>
      <c r="C198" s="332"/>
      <c r="D198" s="296">
        <f>VLOOKUP(E198,'1.1a-Jaarprijzen'!$B$13:$G$30,6,FALSE)</f>
        <v>1</v>
      </c>
      <c r="E198" s="772" t="s">
        <v>656</v>
      </c>
      <c r="F198" s="296" t="s">
        <v>675</v>
      </c>
      <c r="G198" s="297" t="s">
        <v>478</v>
      </c>
      <c r="H198" s="295" t="s">
        <v>659</v>
      </c>
      <c r="I198" s="298" t="str">
        <f t="shared" si="14"/>
        <v>sanitaire ruimte (toilet-/doucheruimte)</v>
      </c>
      <c r="J198" s="296" t="s">
        <v>473</v>
      </c>
      <c r="K198" s="299">
        <v>2.7</v>
      </c>
      <c r="L198" s="299"/>
      <c r="M198" s="300">
        <v>4200</v>
      </c>
      <c r="N198" s="301">
        <f t="shared" si="26"/>
        <v>200</v>
      </c>
      <c r="O198" s="486">
        <v>1</v>
      </c>
      <c r="P198" s="486">
        <v>1</v>
      </c>
      <c r="Q198" s="293">
        <f t="shared" si="27"/>
        <v>0</v>
      </c>
      <c r="R198" s="293">
        <f t="shared" si="28"/>
        <v>0</v>
      </c>
      <c r="S198" s="302">
        <f t="shared" si="23"/>
        <v>0</v>
      </c>
      <c r="T198" s="302">
        <f t="shared" si="24"/>
        <v>0</v>
      </c>
      <c r="U198" s="773" t="str">
        <f t="shared" si="25"/>
        <v>S</v>
      </c>
      <c r="V198" s="304"/>
      <c r="W198" s="305">
        <f>(Q198+R198)*'1.0-Contractblad'!$L$37</f>
        <v>0</v>
      </c>
      <c r="X198" s="305">
        <f ca="1">VLOOKUP(E198,'1.1a-Jaarprijzen'!$B$33:$Q$51,16,FALSE)*K198</f>
        <v>0</v>
      </c>
      <c r="Z198" s="775">
        <f t="shared" si="29"/>
        <v>540</v>
      </c>
      <c r="AA198" s="494" t="str">
        <f t="shared" si="30"/>
        <v>4200-200</v>
      </c>
    </row>
    <row r="199" spans="2:27" s="492" customFormat="1" ht="15">
      <c r="B199" s="331"/>
      <c r="C199" s="332"/>
      <c r="D199" s="296">
        <f>VLOOKUP(E199,'1.1a-Jaarprijzen'!$B$13:$G$30,6,FALSE)</f>
        <v>1</v>
      </c>
      <c r="E199" s="772" t="s">
        <v>656</v>
      </c>
      <c r="F199" s="296" t="s">
        <v>675</v>
      </c>
      <c r="G199" s="297" t="s">
        <v>479</v>
      </c>
      <c r="H199" s="295" t="s">
        <v>398</v>
      </c>
      <c r="I199" s="298" t="str">
        <f t="shared" si="14"/>
        <v>niet van toepassing</v>
      </c>
      <c r="J199" s="296" t="s">
        <v>473</v>
      </c>
      <c r="K199" s="299"/>
      <c r="L199" s="299">
        <v>8.44</v>
      </c>
      <c r="M199" s="300" t="s">
        <v>17</v>
      </c>
      <c r="N199" s="301">
        <f t="shared" si="26"/>
        <v>0</v>
      </c>
      <c r="O199" s="486">
        <v>1</v>
      </c>
      <c r="P199" s="486">
        <v>1</v>
      </c>
      <c r="Q199" s="293">
        <f t="shared" si="27"/>
        <v>0</v>
      </c>
      <c r="R199" s="293">
        <f t="shared" si="28"/>
        <v>0</v>
      </c>
      <c r="S199" s="302">
        <f t="shared" ref="S199:S262" si="31">IF($M199=0,0,VLOOKUP($M199,Kengetal,6,FALSE))</f>
        <v>0</v>
      </c>
      <c r="T199" s="302">
        <f t="shared" ref="T199:T262" si="32">IF($M199=0,0,VLOOKUP($M199,Kengetal,7,FALSE))</f>
        <v>0</v>
      </c>
      <c r="U199" s="773">
        <f t="shared" si="25"/>
        <v>0</v>
      </c>
      <c r="V199" s="304"/>
      <c r="W199" s="305">
        <f>(Q199+R199)*'1.0-Contractblad'!$L$37</f>
        <v>0</v>
      </c>
      <c r="X199" s="305">
        <f ca="1">VLOOKUP(E199,'1.1a-Jaarprijzen'!$B$33:$Q$51,16,FALSE)*K199</f>
        <v>0</v>
      </c>
      <c r="Z199" s="775">
        <f t="shared" si="29"/>
        <v>0</v>
      </c>
      <c r="AA199" s="494" t="str">
        <f t="shared" si="30"/>
        <v>nvt-0</v>
      </c>
    </row>
    <row r="200" spans="2:27" s="492" customFormat="1" ht="15">
      <c r="B200" s="331"/>
      <c r="C200" s="332"/>
      <c r="D200" s="296">
        <f>VLOOKUP(E200,'1.1a-Jaarprijzen'!$B$13:$G$30,6,FALSE)</f>
        <v>1</v>
      </c>
      <c r="E200" s="772" t="s">
        <v>656</v>
      </c>
      <c r="F200" s="296" t="s">
        <v>675</v>
      </c>
      <c r="G200" s="297" t="s">
        <v>480</v>
      </c>
      <c r="H200" s="295" t="s">
        <v>393</v>
      </c>
      <c r="I200" s="298" t="str">
        <f t="shared" si="14"/>
        <v>entree, gang, hal, repro</v>
      </c>
      <c r="J200" s="296" t="s">
        <v>473</v>
      </c>
      <c r="K200" s="299">
        <v>37.21</v>
      </c>
      <c r="L200" s="299"/>
      <c r="M200" s="300">
        <v>3200</v>
      </c>
      <c r="N200" s="301">
        <f t="shared" si="26"/>
        <v>200</v>
      </c>
      <c r="O200" s="486">
        <v>1</v>
      </c>
      <c r="P200" s="486">
        <v>1</v>
      </c>
      <c r="Q200" s="293">
        <f t="shared" si="27"/>
        <v>0</v>
      </c>
      <c r="R200" s="293">
        <f t="shared" si="28"/>
        <v>0</v>
      </c>
      <c r="S200" s="302">
        <f t="shared" si="31"/>
        <v>0</v>
      </c>
      <c r="T200" s="302">
        <f t="shared" si="32"/>
        <v>0</v>
      </c>
      <c r="U200" s="773" t="str">
        <f t="shared" si="25"/>
        <v>V</v>
      </c>
      <c r="V200" s="304"/>
      <c r="W200" s="305">
        <f>(Q200+R200)*'1.0-Contractblad'!$L$37</f>
        <v>0</v>
      </c>
      <c r="X200" s="305">
        <f ca="1">VLOOKUP(E200,'1.1a-Jaarprijzen'!$B$33:$Q$51,16,FALSE)*K200</f>
        <v>0</v>
      </c>
      <c r="Z200" s="775">
        <f t="shared" si="29"/>
        <v>7442</v>
      </c>
      <c r="AA200" s="494" t="str">
        <f t="shared" si="30"/>
        <v>3200-200</v>
      </c>
    </row>
    <row r="201" spans="2:27" s="492" customFormat="1" ht="15">
      <c r="B201" s="331"/>
      <c r="C201" s="332"/>
      <c r="D201" s="296">
        <f>VLOOKUP(E201,'1.1a-Jaarprijzen'!$B$13:$G$30,6,FALSE)</f>
        <v>1</v>
      </c>
      <c r="E201" s="772" t="s">
        <v>656</v>
      </c>
      <c r="F201" s="296" t="s">
        <v>675</v>
      </c>
      <c r="G201" s="297" t="s">
        <v>481</v>
      </c>
      <c r="H201" s="295" t="s">
        <v>660</v>
      </c>
      <c r="I201" s="298" t="str">
        <f t="shared" si="14"/>
        <v>niet van toepassing</v>
      </c>
      <c r="J201" s="296" t="s">
        <v>473</v>
      </c>
      <c r="K201" s="299"/>
      <c r="L201" s="299">
        <v>2.5</v>
      </c>
      <c r="M201" s="300" t="s">
        <v>17</v>
      </c>
      <c r="N201" s="301">
        <f t="shared" si="26"/>
        <v>0</v>
      </c>
      <c r="O201" s="486">
        <v>1</v>
      </c>
      <c r="P201" s="486">
        <v>1</v>
      </c>
      <c r="Q201" s="293">
        <f t="shared" si="27"/>
        <v>0</v>
      </c>
      <c r="R201" s="293">
        <f t="shared" si="28"/>
        <v>0</v>
      </c>
      <c r="S201" s="302">
        <f t="shared" si="31"/>
        <v>0</v>
      </c>
      <c r="T201" s="302">
        <f t="shared" si="32"/>
        <v>0</v>
      </c>
      <c r="U201" s="773">
        <f t="shared" si="25"/>
        <v>0</v>
      </c>
      <c r="V201" s="304"/>
      <c r="W201" s="305">
        <f>(Q201+R201)*'1.0-Contractblad'!$L$37</f>
        <v>0</v>
      </c>
      <c r="X201" s="305">
        <f ca="1">VLOOKUP(E201,'1.1a-Jaarprijzen'!$B$33:$Q$51,16,FALSE)*K201</f>
        <v>0</v>
      </c>
      <c r="Z201" s="775">
        <f t="shared" si="29"/>
        <v>0</v>
      </c>
      <c r="AA201" s="494" t="str">
        <f t="shared" si="30"/>
        <v>nvt-0</v>
      </c>
    </row>
    <row r="202" spans="2:27" s="492" customFormat="1" ht="15">
      <c r="B202" s="331"/>
      <c r="C202" s="332"/>
      <c r="D202" s="296">
        <f>VLOOKUP(E202,'1.1a-Jaarprijzen'!$B$13:$G$30,6,FALSE)</f>
        <v>1</v>
      </c>
      <c r="E202" s="772" t="s">
        <v>656</v>
      </c>
      <c r="F202" s="296" t="s">
        <v>675</v>
      </c>
      <c r="G202" s="297" t="s">
        <v>661</v>
      </c>
      <c r="H202" s="295" t="s">
        <v>409</v>
      </c>
      <c r="I202" s="298" t="str">
        <f t="shared" si="14"/>
        <v>trappenhuis</v>
      </c>
      <c r="J202" s="296" t="s">
        <v>472</v>
      </c>
      <c r="K202" s="299">
        <v>5.6</v>
      </c>
      <c r="L202" s="299"/>
      <c r="M202" s="300">
        <v>9200</v>
      </c>
      <c r="N202" s="301">
        <f t="shared" si="26"/>
        <v>200</v>
      </c>
      <c r="O202" s="486">
        <v>1</v>
      </c>
      <c r="P202" s="486">
        <v>1</v>
      </c>
      <c r="Q202" s="293">
        <f t="shared" si="27"/>
        <v>0</v>
      </c>
      <c r="R202" s="293">
        <f t="shared" si="28"/>
        <v>0</v>
      </c>
      <c r="S202" s="302">
        <f t="shared" si="31"/>
        <v>0</v>
      </c>
      <c r="T202" s="302">
        <f t="shared" si="32"/>
        <v>0</v>
      </c>
      <c r="U202" s="773" t="str">
        <f t="shared" si="25"/>
        <v>V</v>
      </c>
      <c r="V202" s="304"/>
      <c r="W202" s="305">
        <f>(Q202+R202)*'1.0-Contractblad'!$L$37</f>
        <v>0</v>
      </c>
      <c r="X202" s="305">
        <f ca="1">VLOOKUP(E202,'1.1a-Jaarprijzen'!$B$33:$Q$51,16,FALSE)*K202</f>
        <v>0</v>
      </c>
      <c r="Z202" s="775">
        <f t="shared" si="29"/>
        <v>1120</v>
      </c>
      <c r="AA202" s="494" t="str">
        <f t="shared" si="30"/>
        <v>9200-200</v>
      </c>
    </row>
    <row r="203" spans="2:27" s="492" customFormat="1" ht="15">
      <c r="B203" s="331"/>
      <c r="C203" s="332"/>
      <c r="D203" s="296">
        <f>VLOOKUP(E203,'1.1a-Jaarprijzen'!$B$13:$G$30,6,FALSE)</f>
        <v>1</v>
      </c>
      <c r="E203" s="772" t="s">
        <v>656</v>
      </c>
      <c r="F203" s="296" t="s">
        <v>675</v>
      </c>
      <c r="G203" s="297" t="s">
        <v>662</v>
      </c>
      <c r="H203" s="295" t="s">
        <v>663</v>
      </c>
      <c r="I203" s="298" t="str">
        <f t="shared" si="14"/>
        <v>leslokaal/leerplein groep 4 t/m 8</v>
      </c>
      <c r="J203" s="296" t="s">
        <v>473</v>
      </c>
      <c r="K203" s="299">
        <v>33.409999999999997</v>
      </c>
      <c r="L203" s="299"/>
      <c r="M203" s="300">
        <v>18200</v>
      </c>
      <c r="N203" s="301">
        <f t="shared" si="26"/>
        <v>200</v>
      </c>
      <c r="O203" s="486">
        <v>1</v>
      </c>
      <c r="P203" s="486">
        <v>1</v>
      </c>
      <c r="Q203" s="293">
        <f t="shared" si="27"/>
        <v>0</v>
      </c>
      <c r="R203" s="293">
        <f t="shared" si="28"/>
        <v>0</v>
      </c>
      <c r="S203" s="302">
        <f t="shared" si="31"/>
        <v>0</v>
      </c>
      <c r="T203" s="302">
        <f t="shared" si="32"/>
        <v>0</v>
      </c>
      <c r="U203" s="773" t="str">
        <f t="shared" si="25"/>
        <v>L</v>
      </c>
      <c r="V203" s="304"/>
      <c r="W203" s="305">
        <f>(Q203+R203)*'1.0-Contractblad'!$L$37</f>
        <v>0</v>
      </c>
      <c r="X203" s="305">
        <f ca="1">VLOOKUP(E203,'1.1a-Jaarprijzen'!$B$33:$Q$51,16,FALSE)*K203</f>
        <v>0</v>
      </c>
      <c r="Z203" s="775">
        <f t="shared" si="29"/>
        <v>6681.9999999999991</v>
      </c>
      <c r="AA203" s="494" t="str">
        <f t="shared" si="30"/>
        <v>18200-200</v>
      </c>
    </row>
    <row r="204" spans="2:27" s="492" customFormat="1" ht="15">
      <c r="B204" s="331"/>
      <c r="C204" s="332"/>
      <c r="D204" s="296">
        <f>VLOOKUP(E204,'1.1a-Jaarprijzen'!$B$13:$G$30,6,FALSE)</f>
        <v>1</v>
      </c>
      <c r="E204" s="772" t="s">
        <v>656</v>
      </c>
      <c r="F204" s="296" t="s">
        <v>675</v>
      </c>
      <c r="G204" s="297" t="s">
        <v>664</v>
      </c>
      <c r="H204" s="295" t="s">
        <v>665</v>
      </c>
      <c r="I204" s="298" t="str">
        <f t="shared" si="14"/>
        <v>leslokaal/leerplein groep 4 t/m 8</v>
      </c>
      <c r="J204" s="296" t="s">
        <v>473</v>
      </c>
      <c r="K204" s="299">
        <v>33.409999999999997</v>
      </c>
      <c r="L204" s="299"/>
      <c r="M204" s="300">
        <v>18200</v>
      </c>
      <c r="N204" s="301">
        <f t="shared" si="26"/>
        <v>200</v>
      </c>
      <c r="O204" s="486">
        <v>1</v>
      </c>
      <c r="P204" s="486">
        <v>1</v>
      </c>
      <c r="Q204" s="293">
        <f t="shared" si="27"/>
        <v>0</v>
      </c>
      <c r="R204" s="293">
        <f t="shared" si="28"/>
        <v>0</v>
      </c>
      <c r="S204" s="302">
        <f t="shared" si="31"/>
        <v>0</v>
      </c>
      <c r="T204" s="302">
        <f t="shared" si="32"/>
        <v>0</v>
      </c>
      <c r="U204" s="773" t="str">
        <f t="shared" si="25"/>
        <v>L</v>
      </c>
      <c r="V204" s="304"/>
      <c r="W204" s="305">
        <f>(Q204+R204)*'1.0-Contractblad'!$L$37</f>
        <v>0</v>
      </c>
      <c r="X204" s="305">
        <f ca="1">VLOOKUP(E204,'1.1a-Jaarprijzen'!$B$33:$Q$51,16,FALSE)*K204</f>
        <v>0</v>
      </c>
      <c r="Z204" s="775">
        <f t="shared" si="29"/>
        <v>6681.9999999999991</v>
      </c>
      <c r="AA204" s="494" t="str">
        <f t="shared" si="30"/>
        <v>18200-200</v>
      </c>
    </row>
    <row r="205" spans="2:27" s="492" customFormat="1" ht="15">
      <c r="B205" s="331"/>
      <c r="C205" s="332"/>
      <c r="D205" s="296">
        <f>VLOOKUP(E205,'1.1a-Jaarprijzen'!$B$13:$G$30,6,FALSE)</f>
        <v>1</v>
      </c>
      <c r="E205" s="772" t="s">
        <v>656</v>
      </c>
      <c r="F205" s="296" t="s">
        <v>266</v>
      </c>
      <c r="G205" s="297" t="s">
        <v>666</v>
      </c>
      <c r="H205" s="295" t="s">
        <v>393</v>
      </c>
      <c r="I205" s="298" t="str">
        <f t="shared" si="14"/>
        <v>entree, gang, hal, repro</v>
      </c>
      <c r="J205" s="296" t="s">
        <v>473</v>
      </c>
      <c r="K205" s="299">
        <v>36.9</v>
      </c>
      <c r="L205" s="299"/>
      <c r="M205" s="300">
        <v>3200</v>
      </c>
      <c r="N205" s="301">
        <f t="shared" si="26"/>
        <v>200</v>
      </c>
      <c r="O205" s="486">
        <v>1</v>
      </c>
      <c r="P205" s="486">
        <v>1</v>
      </c>
      <c r="Q205" s="293">
        <f t="shared" si="27"/>
        <v>0</v>
      </c>
      <c r="R205" s="293">
        <f t="shared" si="28"/>
        <v>0</v>
      </c>
      <c r="S205" s="302">
        <f t="shared" si="31"/>
        <v>0</v>
      </c>
      <c r="T205" s="302">
        <f t="shared" si="32"/>
        <v>0</v>
      </c>
      <c r="U205" s="773" t="str">
        <f t="shared" si="25"/>
        <v>V</v>
      </c>
      <c r="V205" s="304"/>
      <c r="W205" s="305">
        <f>(Q205+R205)*'1.0-Contractblad'!$L$37</f>
        <v>0</v>
      </c>
      <c r="X205" s="305">
        <f ca="1">VLOOKUP(E205,'1.1a-Jaarprijzen'!$B$33:$Q$51,16,FALSE)*K205</f>
        <v>0</v>
      </c>
      <c r="Z205" s="775">
        <f t="shared" si="29"/>
        <v>7380</v>
      </c>
      <c r="AA205" s="494" t="str">
        <f t="shared" si="30"/>
        <v>3200-200</v>
      </c>
    </row>
    <row r="206" spans="2:27" s="492" customFormat="1" ht="15">
      <c r="B206" s="331"/>
      <c r="C206" s="332"/>
      <c r="D206" s="296">
        <f>VLOOKUP(E206,'1.1a-Jaarprijzen'!$B$13:$G$30,6,FALSE)</f>
        <v>1</v>
      </c>
      <c r="E206" s="772" t="s">
        <v>656</v>
      </c>
      <c r="F206" s="296" t="s">
        <v>266</v>
      </c>
      <c r="G206" s="297" t="s">
        <v>667</v>
      </c>
      <c r="H206" s="295" t="s">
        <v>668</v>
      </c>
      <c r="I206" s="298" t="str">
        <f t="shared" si="14"/>
        <v>leslokaal/leerplein groep 4 t/m 8</v>
      </c>
      <c r="J206" s="296" t="s">
        <v>473</v>
      </c>
      <c r="K206" s="299">
        <v>33.47</v>
      </c>
      <c r="L206" s="299"/>
      <c r="M206" s="300">
        <v>18200</v>
      </c>
      <c r="N206" s="301">
        <f t="shared" si="26"/>
        <v>200</v>
      </c>
      <c r="O206" s="486">
        <v>1</v>
      </c>
      <c r="P206" s="486">
        <v>1</v>
      </c>
      <c r="Q206" s="293">
        <f t="shared" si="27"/>
        <v>0</v>
      </c>
      <c r="R206" s="293">
        <f t="shared" si="28"/>
        <v>0</v>
      </c>
      <c r="S206" s="302">
        <f t="shared" si="31"/>
        <v>0</v>
      </c>
      <c r="T206" s="302">
        <f t="shared" si="32"/>
        <v>0</v>
      </c>
      <c r="U206" s="773" t="str">
        <f t="shared" ref="U206:U269" si="33">IF(M206="","",VLOOKUP(M206,Kengetal,14,FALSE))</f>
        <v>L</v>
      </c>
      <c r="V206" s="304"/>
      <c r="W206" s="305">
        <f>(Q206+R206)*'1.0-Contractblad'!$L$37</f>
        <v>0</v>
      </c>
      <c r="X206" s="305">
        <f ca="1">VLOOKUP(E206,'1.1a-Jaarprijzen'!$B$33:$Q$51,16,FALSE)*K206</f>
        <v>0</v>
      </c>
      <c r="Z206" s="775">
        <f t="shared" si="29"/>
        <v>6694</v>
      </c>
      <c r="AA206" s="494" t="str">
        <f t="shared" si="30"/>
        <v>18200-200</v>
      </c>
    </row>
    <row r="207" spans="2:27" s="492" customFormat="1" ht="15">
      <c r="B207" s="331"/>
      <c r="C207" s="332"/>
      <c r="D207" s="296">
        <f>VLOOKUP(E207,'1.1a-Jaarprijzen'!$B$13:$G$30,6,FALSE)</f>
        <v>1</v>
      </c>
      <c r="E207" s="772" t="s">
        <v>656</v>
      </c>
      <c r="F207" s="296" t="s">
        <v>266</v>
      </c>
      <c r="G207" s="297" t="s">
        <v>669</v>
      </c>
      <c r="H207" s="295" t="s">
        <v>670</v>
      </c>
      <c r="I207" s="298" t="str">
        <f t="shared" si="14"/>
        <v>leslokaal/leerplein groep 4 t/m 8</v>
      </c>
      <c r="J207" s="296" t="s">
        <v>473</v>
      </c>
      <c r="K207" s="299">
        <v>33.409999999999997</v>
      </c>
      <c r="L207" s="299"/>
      <c r="M207" s="300">
        <v>18200</v>
      </c>
      <c r="N207" s="301">
        <f t="shared" ref="N207:N270" si="34">VLOOKUP(M207,Kengetal,3,FALSE)</f>
        <v>200</v>
      </c>
      <c r="O207" s="486">
        <v>1</v>
      </c>
      <c r="P207" s="486">
        <v>1</v>
      </c>
      <c r="Q207" s="293">
        <f t="shared" ref="Q207:Q270" si="35">S207*K207*O207</f>
        <v>0</v>
      </c>
      <c r="R207" s="293">
        <f t="shared" ref="R207:R270" si="36">T207*K207*P207</f>
        <v>0</v>
      </c>
      <c r="S207" s="302">
        <f t="shared" si="31"/>
        <v>0</v>
      </c>
      <c r="T207" s="302">
        <f t="shared" si="32"/>
        <v>0</v>
      </c>
      <c r="U207" s="773" t="str">
        <f t="shared" si="33"/>
        <v>L</v>
      </c>
      <c r="V207" s="304"/>
      <c r="W207" s="305">
        <f>(Q207+R207)*'1.0-Contractblad'!$L$37</f>
        <v>0</v>
      </c>
      <c r="X207" s="305">
        <f ca="1">VLOOKUP(E207,'1.1a-Jaarprijzen'!$B$33:$Q$51,16,FALSE)*K207</f>
        <v>0</v>
      </c>
      <c r="Z207" s="775">
        <f t="shared" ref="Z207:Z270" si="37">K207*N207</f>
        <v>6681.9999999999991</v>
      </c>
      <c r="AA207" s="494" t="str">
        <f t="shared" ref="AA207:AA270" si="38">CONCATENATE(M207,"-",N207)</f>
        <v>18200-200</v>
      </c>
    </row>
    <row r="208" spans="2:27" s="492" customFormat="1" ht="15">
      <c r="B208" s="331"/>
      <c r="C208" s="332"/>
      <c r="D208" s="296">
        <f>VLOOKUP(E208,'1.1a-Jaarprijzen'!$B$13:$G$30,6,FALSE)</f>
        <v>1</v>
      </c>
      <c r="E208" s="772" t="s">
        <v>656</v>
      </c>
      <c r="F208" s="296" t="s">
        <v>266</v>
      </c>
      <c r="G208" s="297" t="s">
        <v>671</v>
      </c>
      <c r="H208" s="295" t="s">
        <v>672</v>
      </c>
      <c r="I208" s="298" t="str">
        <f t="shared" si="14"/>
        <v>leslokaal/leerplein groep 4 t/m 8</v>
      </c>
      <c r="J208" s="296" t="s">
        <v>473</v>
      </c>
      <c r="K208" s="299">
        <v>33.409999999999997</v>
      </c>
      <c r="L208" s="299"/>
      <c r="M208" s="300">
        <v>18200</v>
      </c>
      <c r="N208" s="301">
        <f t="shared" si="34"/>
        <v>200</v>
      </c>
      <c r="O208" s="486">
        <v>1</v>
      </c>
      <c r="P208" s="486">
        <v>1</v>
      </c>
      <c r="Q208" s="293">
        <f t="shared" si="35"/>
        <v>0</v>
      </c>
      <c r="R208" s="293">
        <f t="shared" si="36"/>
        <v>0</v>
      </c>
      <c r="S208" s="302">
        <f t="shared" si="31"/>
        <v>0</v>
      </c>
      <c r="T208" s="302">
        <f t="shared" si="32"/>
        <v>0</v>
      </c>
      <c r="U208" s="773" t="str">
        <f t="shared" si="33"/>
        <v>L</v>
      </c>
      <c r="V208" s="304"/>
      <c r="W208" s="305">
        <f>(Q208+R208)*'1.0-Contractblad'!$L$37</f>
        <v>0</v>
      </c>
      <c r="X208" s="305">
        <f ca="1">VLOOKUP(E208,'1.1a-Jaarprijzen'!$B$33:$Q$51,16,FALSE)*K208</f>
        <v>0</v>
      </c>
      <c r="Z208" s="775">
        <f t="shared" si="37"/>
        <v>6681.9999999999991</v>
      </c>
      <c r="AA208" s="494" t="str">
        <f t="shared" si="38"/>
        <v>18200-200</v>
      </c>
    </row>
    <row r="209" spans="2:27" s="492" customFormat="1" ht="15">
      <c r="B209" s="331"/>
      <c r="C209" s="332"/>
      <c r="D209" s="296">
        <f>VLOOKUP(E209,'1.1a-Jaarprijzen'!$B$13:$G$30,6,FALSE)</f>
        <v>1</v>
      </c>
      <c r="E209" s="772" t="s">
        <v>656</v>
      </c>
      <c r="F209" s="296" t="s">
        <v>266</v>
      </c>
      <c r="G209" s="297" t="s">
        <v>673</v>
      </c>
      <c r="H209" s="295" t="s">
        <v>658</v>
      </c>
      <c r="I209" s="298" t="str">
        <f t="shared" si="14"/>
        <v>sanitaire ruimte (toilet-/doucheruimte)</v>
      </c>
      <c r="J209" s="296" t="s">
        <v>473</v>
      </c>
      <c r="K209" s="299">
        <v>6.42</v>
      </c>
      <c r="L209" s="299"/>
      <c r="M209" s="300">
        <v>4200</v>
      </c>
      <c r="N209" s="301">
        <f t="shared" si="34"/>
        <v>200</v>
      </c>
      <c r="O209" s="486">
        <v>1</v>
      </c>
      <c r="P209" s="486">
        <v>1</v>
      </c>
      <c r="Q209" s="293">
        <f t="shared" si="35"/>
        <v>0</v>
      </c>
      <c r="R209" s="293">
        <f t="shared" si="36"/>
        <v>0</v>
      </c>
      <c r="S209" s="302">
        <f t="shared" si="31"/>
        <v>0</v>
      </c>
      <c r="T209" s="302">
        <f t="shared" si="32"/>
        <v>0</v>
      </c>
      <c r="U209" s="773" t="str">
        <f t="shared" si="33"/>
        <v>S</v>
      </c>
      <c r="V209" s="304"/>
      <c r="W209" s="305">
        <f>(Q209+R209)*'1.0-Contractblad'!$L$37</f>
        <v>0</v>
      </c>
      <c r="X209" s="305">
        <f ca="1">VLOOKUP(E209,'1.1a-Jaarprijzen'!$B$33:$Q$51,16,FALSE)*K209</f>
        <v>0</v>
      </c>
      <c r="Z209" s="775">
        <f t="shared" si="37"/>
        <v>1284</v>
      </c>
      <c r="AA209" s="494" t="str">
        <f t="shared" si="38"/>
        <v>4200-200</v>
      </c>
    </row>
    <row r="210" spans="2:27" s="492" customFormat="1" ht="15">
      <c r="B210" s="331"/>
      <c r="C210" s="332"/>
      <c r="D210" s="296">
        <f>VLOOKUP(E210,'1.1a-Jaarprijzen'!$B$13:$G$30,6,FALSE)</f>
        <v>1</v>
      </c>
      <c r="E210" s="772" t="s">
        <v>674</v>
      </c>
      <c r="F210" s="296" t="s">
        <v>675</v>
      </c>
      <c r="G210" s="297" t="s">
        <v>482</v>
      </c>
      <c r="H210" s="295" t="s">
        <v>676</v>
      </c>
      <c r="I210" s="298" t="str">
        <f t="shared" si="14"/>
        <v>leslokaal/leerplein groep 4 t/m 8</v>
      </c>
      <c r="J210" s="296" t="s">
        <v>473</v>
      </c>
      <c r="K210" s="299">
        <v>58.05</v>
      </c>
      <c r="L210" s="299"/>
      <c r="M210" s="300">
        <v>18200</v>
      </c>
      <c r="N210" s="301">
        <f t="shared" si="34"/>
        <v>200</v>
      </c>
      <c r="O210" s="486">
        <v>1</v>
      </c>
      <c r="P210" s="486">
        <v>1</v>
      </c>
      <c r="Q210" s="293">
        <f t="shared" si="35"/>
        <v>0</v>
      </c>
      <c r="R210" s="293">
        <f t="shared" si="36"/>
        <v>0</v>
      </c>
      <c r="S210" s="302">
        <f t="shared" si="31"/>
        <v>0</v>
      </c>
      <c r="T210" s="302">
        <f t="shared" si="32"/>
        <v>0</v>
      </c>
      <c r="U210" s="773" t="str">
        <f t="shared" si="33"/>
        <v>L</v>
      </c>
      <c r="V210" s="304"/>
      <c r="W210" s="305">
        <f>(Q210+R210)*'1.0-Contractblad'!$L$37</f>
        <v>0</v>
      </c>
      <c r="X210" s="305">
        <f ca="1">VLOOKUP(E210,'1.1a-Jaarprijzen'!$B$33:$Q$51,16,FALSE)*K210</f>
        <v>0</v>
      </c>
      <c r="Z210" s="775">
        <f t="shared" si="37"/>
        <v>11610</v>
      </c>
      <c r="AA210" s="494" t="str">
        <f t="shared" si="38"/>
        <v>18200-200</v>
      </c>
    </row>
    <row r="211" spans="2:27" s="492" customFormat="1" ht="15">
      <c r="B211" s="331"/>
      <c r="C211" s="332"/>
      <c r="D211" s="296">
        <f>VLOOKUP(E211,'1.1a-Jaarprijzen'!$B$13:$G$30,6,FALSE)</f>
        <v>1</v>
      </c>
      <c r="E211" s="772" t="s">
        <v>674</v>
      </c>
      <c r="F211" s="296" t="s">
        <v>675</v>
      </c>
      <c r="G211" s="297" t="s">
        <v>475</v>
      </c>
      <c r="H211" s="295" t="s">
        <v>677</v>
      </c>
      <c r="I211" s="298" t="str">
        <f t="shared" si="14"/>
        <v>leslokaal/leerplein groep 4 t/m 8</v>
      </c>
      <c r="J211" s="296" t="s">
        <v>473</v>
      </c>
      <c r="K211" s="299">
        <v>55.61</v>
      </c>
      <c r="L211" s="299"/>
      <c r="M211" s="300">
        <v>18200</v>
      </c>
      <c r="N211" s="301">
        <f t="shared" si="34"/>
        <v>200</v>
      </c>
      <c r="O211" s="486">
        <v>1</v>
      </c>
      <c r="P211" s="486">
        <v>1</v>
      </c>
      <c r="Q211" s="293">
        <f t="shared" si="35"/>
        <v>0</v>
      </c>
      <c r="R211" s="293">
        <f t="shared" si="36"/>
        <v>0</v>
      </c>
      <c r="S211" s="302">
        <f t="shared" si="31"/>
        <v>0</v>
      </c>
      <c r="T211" s="302">
        <f t="shared" si="32"/>
        <v>0</v>
      </c>
      <c r="U211" s="773" t="str">
        <f t="shared" si="33"/>
        <v>L</v>
      </c>
      <c r="V211" s="304"/>
      <c r="W211" s="305">
        <f>(Q211+R211)*'1.0-Contractblad'!$L$37</f>
        <v>0</v>
      </c>
      <c r="X211" s="305">
        <f ca="1">VLOOKUP(E211,'1.1a-Jaarprijzen'!$B$33:$Q$51,16,FALSE)*K211</f>
        <v>0</v>
      </c>
      <c r="Z211" s="775">
        <f t="shared" si="37"/>
        <v>11122</v>
      </c>
      <c r="AA211" s="494" t="str">
        <f t="shared" si="38"/>
        <v>18200-200</v>
      </c>
    </row>
    <row r="212" spans="2:27" s="492" customFormat="1" ht="15">
      <c r="B212" s="331"/>
      <c r="C212" s="332"/>
      <c r="D212" s="296">
        <f>VLOOKUP(E212,'1.1a-Jaarprijzen'!$B$13:$G$30,6,FALSE)</f>
        <v>1</v>
      </c>
      <c r="E212" s="772" t="s">
        <v>674</v>
      </c>
      <c r="F212" s="296" t="s">
        <v>675</v>
      </c>
      <c r="G212" s="297" t="s">
        <v>476</v>
      </c>
      <c r="H212" s="295" t="s">
        <v>677</v>
      </c>
      <c r="I212" s="298" t="str">
        <f>IF($M212="",0,VLOOKUP($M212,Kengetal,4,FALSE))</f>
        <v>leslokaal/leerplein groep 4 t/m 8</v>
      </c>
      <c r="J212" s="296" t="s">
        <v>473</v>
      </c>
      <c r="K212" s="299">
        <v>44.88</v>
      </c>
      <c r="L212" s="299"/>
      <c r="M212" s="300">
        <v>18200</v>
      </c>
      <c r="N212" s="301">
        <f t="shared" si="34"/>
        <v>200</v>
      </c>
      <c r="O212" s="486">
        <v>1</v>
      </c>
      <c r="P212" s="486">
        <v>1</v>
      </c>
      <c r="Q212" s="293">
        <f t="shared" si="35"/>
        <v>0</v>
      </c>
      <c r="R212" s="293">
        <f t="shared" si="36"/>
        <v>0</v>
      </c>
      <c r="S212" s="302">
        <f t="shared" si="31"/>
        <v>0</v>
      </c>
      <c r="T212" s="302">
        <f t="shared" si="32"/>
        <v>0</v>
      </c>
      <c r="U212" s="773" t="str">
        <f t="shared" si="33"/>
        <v>L</v>
      </c>
      <c r="V212" s="304"/>
      <c r="W212" s="305">
        <f>(Q212+R212)*'1.0-Contractblad'!$L$37</f>
        <v>0</v>
      </c>
      <c r="X212" s="305">
        <f ca="1">VLOOKUP(E212,'1.1a-Jaarprijzen'!$B$33:$Q$51,16,FALSE)*K212</f>
        <v>0</v>
      </c>
      <c r="Z212" s="775">
        <f t="shared" si="37"/>
        <v>8976</v>
      </c>
      <c r="AA212" s="494" t="str">
        <f t="shared" si="38"/>
        <v>18200-200</v>
      </c>
    </row>
    <row r="213" spans="2:27" s="492" customFormat="1" ht="15">
      <c r="B213" s="331"/>
      <c r="C213" s="332"/>
      <c r="D213" s="296">
        <f>VLOOKUP(E213,'1.1a-Jaarprijzen'!$B$13:$G$30,6,FALSE)</f>
        <v>1</v>
      </c>
      <c r="E213" s="772" t="s">
        <v>674</v>
      </c>
      <c r="F213" s="296" t="s">
        <v>675</v>
      </c>
      <c r="G213" s="297" t="s">
        <v>477</v>
      </c>
      <c r="H213" s="295" t="s">
        <v>677</v>
      </c>
      <c r="I213" s="298" t="str">
        <f>IF($M213="",0,VLOOKUP($M213,Kengetal,4,FALSE))</f>
        <v>leslokaal groep 1 t/m 3</v>
      </c>
      <c r="J213" s="296" t="s">
        <v>473</v>
      </c>
      <c r="K213" s="299">
        <v>44.88</v>
      </c>
      <c r="L213" s="299"/>
      <c r="M213" s="300">
        <v>7200</v>
      </c>
      <c r="N213" s="301">
        <f t="shared" si="34"/>
        <v>200</v>
      </c>
      <c r="O213" s="486">
        <v>1</v>
      </c>
      <c r="P213" s="486">
        <v>1</v>
      </c>
      <c r="Q213" s="293">
        <f t="shared" si="35"/>
        <v>0</v>
      </c>
      <c r="R213" s="293">
        <f t="shared" si="36"/>
        <v>0</v>
      </c>
      <c r="S213" s="302">
        <f t="shared" si="31"/>
        <v>0</v>
      </c>
      <c r="T213" s="302">
        <f t="shared" si="32"/>
        <v>0</v>
      </c>
      <c r="U213" s="773" t="str">
        <f t="shared" si="33"/>
        <v>L</v>
      </c>
      <c r="V213" s="304" t="s">
        <v>1266</v>
      </c>
      <c r="W213" s="305">
        <f>(Q213+R213)*'1.0-Contractblad'!$L$37</f>
        <v>0</v>
      </c>
      <c r="X213" s="305">
        <f ca="1">VLOOKUP(E213,'1.1a-Jaarprijzen'!$B$33:$Q$51,16,FALSE)*K213</f>
        <v>0</v>
      </c>
      <c r="Z213" s="775">
        <f t="shared" si="37"/>
        <v>8976</v>
      </c>
      <c r="AA213" s="494" t="str">
        <f t="shared" si="38"/>
        <v>7200-200</v>
      </c>
    </row>
    <row r="214" spans="2:27" s="492" customFormat="1" ht="15">
      <c r="B214" s="331"/>
      <c r="C214" s="332"/>
      <c r="D214" s="296">
        <f>VLOOKUP(E214,'1.1a-Jaarprijzen'!$B$13:$G$30,6,FALSE)</f>
        <v>1</v>
      </c>
      <c r="E214" s="772" t="s">
        <v>674</v>
      </c>
      <c r="F214" s="296" t="s">
        <v>675</v>
      </c>
      <c r="G214" s="297" t="s">
        <v>478</v>
      </c>
      <c r="H214" s="295" t="s">
        <v>678</v>
      </c>
      <c r="I214" s="298" t="str">
        <f>IF($M214="",0,VLOOKUP($M214,Kengetal,4,FALSE))</f>
        <v>aula, gemeenschappelijke ruimte, bibliotheek</v>
      </c>
      <c r="J214" s="296" t="s">
        <v>473</v>
      </c>
      <c r="K214" s="299">
        <v>47.8</v>
      </c>
      <c r="L214" s="299"/>
      <c r="M214" s="300">
        <v>2200</v>
      </c>
      <c r="N214" s="301">
        <f t="shared" si="34"/>
        <v>200</v>
      </c>
      <c r="O214" s="486">
        <v>1</v>
      </c>
      <c r="P214" s="486">
        <v>1</v>
      </c>
      <c r="Q214" s="293">
        <f t="shared" si="35"/>
        <v>0</v>
      </c>
      <c r="R214" s="293">
        <f t="shared" si="36"/>
        <v>0</v>
      </c>
      <c r="S214" s="302">
        <f t="shared" si="31"/>
        <v>0</v>
      </c>
      <c r="T214" s="302">
        <f t="shared" si="32"/>
        <v>0</v>
      </c>
      <c r="U214" s="773" t="str">
        <f t="shared" si="33"/>
        <v>V</v>
      </c>
      <c r="V214" s="304"/>
      <c r="W214" s="305">
        <f>(Q214+R214)*'1.0-Contractblad'!$L$37</f>
        <v>0</v>
      </c>
      <c r="X214" s="305">
        <f ca="1">VLOOKUP(E214,'1.1a-Jaarprijzen'!$B$33:$Q$51,16,FALSE)*K214</f>
        <v>0</v>
      </c>
      <c r="Z214" s="775">
        <f t="shared" si="37"/>
        <v>9560</v>
      </c>
      <c r="AA214" s="494" t="str">
        <f t="shared" si="38"/>
        <v>2200-200</v>
      </c>
    </row>
    <row r="215" spans="2:27" s="492" customFormat="1" ht="15">
      <c r="B215" s="331"/>
      <c r="C215" s="332"/>
      <c r="D215" s="296">
        <f>VLOOKUP(E215,'1.1a-Jaarprijzen'!$B$13:$G$30,6,FALSE)</f>
        <v>1</v>
      </c>
      <c r="E215" s="772" t="s">
        <v>674</v>
      </c>
      <c r="F215" s="296" t="s">
        <v>675</v>
      </c>
      <c r="G215" s="297" t="s">
        <v>479</v>
      </c>
      <c r="H215" s="295" t="s">
        <v>1215</v>
      </c>
      <c r="I215" s="298" t="str">
        <f>IF($M215="",0,VLOOKUP($M215,Kengetal,4,FALSE))</f>
        <v>leslokaal/bevo/handvaardigheid</v>
      </c>
      <c r="J215" s="296" t="s">
        <v>473</v>
      </c>
      <c r="K215" s="299">
        <v>26.34</v>
      </c>
      <c r="L215" s="299"/>
      <c r="M215" s="300">
        <v>7040</v>
      </c>
      <c r="N215" s="301">
        <f t="shared" si="34"/>
        <v>40</v>
      </c>
      <c r="O215" s="486">
        <v>1</v>
      </c>
      <c r="P215" s="486">
        <v>1</v>
      </c>
      <c r="Q215" s="293">
        <f t="shared" si="35"/>
        <v>0</v>
      </c>
      <c r="R215" s="293">
        <f t="shared" si="36"/>
        <v>0</v>
      </c>
      <c r="S215" s="302">
        <f t="shared" si="31"/>
        <v>0</v>
      </c>
      <c r="T215" s="302">
        <f t="shared" si="32"/>
        <v>0</v>
      </c>
      <c r="U215" s="773" t="str">
        <f t="shared" si="33"/>
        <v>L</v>
      </c>
      <c r="V215" s="304"/>
      <c r="W215" s="305">
        <f>(Q215+R215)*'1.0-Contractblad'!$L$37</f>
        <v>0</v>
      </c>
      <c r="X215" s="305">
        <f ca="1">VLOOKUP(E215,'1.1a-Jaarprijzen'!$B$33:$Q$51,16,FALSE)*K215</f>
        <v>0</v>
      </c>
      <c r="Z215" s="775">
        <f t="shared" si="37"/>
        <v>1053.5999999999999</v>
      </c>
      <c r="AA215" s="494" t="str">
        <f t="shared" si="38"/>
        <v>7040-40</v>
      </c>
    </row>
    <row r="216" spans="2:27" s="492" customFormat="1" ht="15">
      <c r="B216" s="331"/>
      <c r="C216" s="332"/>
      <c r="D216" s="296">
        <f>VLOOKUP(E216,'1.1a-Jaarprijzen'!$B$13:$G$30,6,FALSE)</f>
        <v>1</v>
      </c>
      <c r="E216" s="794" t="s">
        <v>674</v>
      </c>
      <c r="F216" s="296" t="s">
        <v>675</v>
      </c>
      <c r="G216" s="297" t="s">
        <v>480</v>
      </c>
      <c r="H216" s="295" t="s">
        <v>679</v>
      </c>
      <c r="I216" s="298" t="str">
        <f t="shared" ref="I216:I255" si="39">IF($M216="",0,VLOOKUP($M216,Kengetal,4,FALSE))</f>
        <v>aula, gemeenschappelijke ruimte, bibliotheek</v>
      </c>
      <c r="J216" s="296" t="s">
        <v>473</v>
      </c>
      <c r="K216" s="299">
        <v>26.34</v>
      </c>
      <c r="L216" s="299"/>
      <c r="M216" s="300">
        <v>2200</v>
      </c>
      <c r="N216" s="301">
        <f t="shared" si="34"/>
        <v>200</v>
      </c>
      <c r="O216" s="486">
        <v>1</v>
      </c>
      <c r="P216" s="486">
        <v>1</v>
      </c>
      <c r="Q216" s="293">
        <f t="shared" si="35"/>
        <v>0</v>
      </c>
      <c r="R216" s="293">
        <f t="shared" si="36"/>
        <v>0</v>
      </c>
      <c r="S216" s="302">
        <f t="shared" si="31"/>
        <v>0</v>
      </c>
      <c r="T216" s="302">
        <f t="shared" si="32"/>
        <v>0</v>
      </c>
      <c r="U216" s="773" t="str">
        <f t="shared" si="33"/>
        <v>V</v>
      </c>
      <c r="V216" s="304" t="s">
        <v>1265</v>
      </c>
      <c r="W216" s="305">
        <f>(Q216+R216)*'1.0-Contractblad'!$L$37</f>
        <v>0</v>
      </c>
      <c r="X216" s="305">
        <f ca="1">VLOOKUP(E216,'1.1a-Jaarprijzen'!$B$33:$Q$51,16,FALSE)*K216</f>
        <v>0</v>
      </c>
      <c r="Z216" s="775">
        <f t="shared" si="37"/>
        <v>5268</v>
      </c>
      <c r="AA216" s="494" t="str">
        <f t="shared" si="38"/>
        <v>2200-200</v>
      </c>
    </row>
    <row r="217" spans="2:27" s="492" customFormat="1" ht="15">
      <c r="B217" s="331"/>
      <c r="C217" s="332"/>
      <c r="D217" s="296">
        <f>VLOOKUP(E217,'1.1a-Jaarprijzen'!$B$13:$G$30,6,FALSE)</f>
        <v>1</v>
      </c>
      <c r="E217" s="772" t="s">
        <v>674</v>
      </c>
      <c r="F217" s="296" t="s">
        <v>675</v>
      </c>
      <c r="G217" s="297" t="s">
        <v>481</v>
      </c>
      <c r="H217" s="295" t="s">
        <v>471</v>
      </c>
      <c r="I217" s="298" t="str">
        <f t="shared" si="39"/>
        <v>niet van toepassing</v>
      </c>
      <c r="J217" s="296" t="s">
        <v>473</v>
      </c>
      <c r="K217" s="299"/>
      <c r="L217" s="299">
        <v>7.39</v>
      </c>
      <c r="M217" s="300" t="s">
        <v>17</v>
      </c>
      <c r="N217" s="301">
        <f t="shared" si="34"/>
        <v>0</v>
      </c>
      <c r="O217" s="486">
        <v>1</v>
      </c>
      <c r="P217" s="486">
        <v>1</v>
      </c>
      <c r="Q217" s="293">
        <f t="shared" si="35"/>
        <v>0</v>
      </c>
      <c r="R217" s="293">
        <f t="shared" si="36"/>
        <v>0</v>
      </c>
      <c r="S217" s="302">
        <f t="shared" si="31"/>
        <v>0</v>
      </c>
      <c r="T217" s="302">
        <f t="shared" si="32"/>
        <v>0</v>
      </c>
      <c r="U217" s="773">
        <f t="shared" si="33"/>
        <v>0</v>
      </c>
      <c r="V217" s="304"/>
      <c r="W217" s="305">
        <f>(Q217+R217)*'1.0-Contractblad'!$L$37</f>
        <v>0</v>
      </c>
      <c r="X217" s="305">
        <f ca="1">VLOOKUP(E217,'1.1a-Jaarprijzen'!$B$33:$Q$51,16,FALSE)*K217</f>
        <v>0</v>
      </c>
      <c r="Z217" s="775">
        <f t="shared" si="37"/>
        <v>0</v>
      </c>
      <c r="AA217" s="494" t="str">
        <f t="shared" si="38"/>
        <v>nvt-0</v>
      </c>
    </row>
    <row r="218" spans="2:27" s="492" customFormat="1" ht="15">
      <c r="B218" s="331"/>
      <c r="C218" s="332"/>
      <c r="D218" s="296">
        <f>VLOOKUP(E218,'1.1a-Jaarprijzen'!$B$13:$G$30,6,FALSE)</f>
        <v>1</v>
      </c>
      <c r="E218" s="772" t="s">
        <v>674</v>
      </c>
      <c r="F218" s="296" t="s">
        <v>675</v>
      </c>
      <c r="G218" s="297" t="s">
        <v>661</v>
      </c>
      <c r="H218" s="295" t="s">
        <v>680</v>
      </c>
      <c r="I218" s="298" t="str">
        <f t="shared" si="39"/>
        <v>administratieve -,  vergaderruimte</v>
      </c>
      <c r="J218" s="296" t="s">
        <v>473</v>
      </c>
      <c r="K218" s="299">
        <v>21</v>
      </c>
      <c r="L218" s="299"/>
      <c r="M218" s="300">
        <v>1200</v>
      </c>
      <c r="N218" s="301">
        <f t="shared" si="34"/>
        <v>200</v>
      </c>
      <c r="O218" s="486">
        <v>1</v>
      </c>
      <c r="P218" s="486">
        <v>1</v>
      </c>
      <c r="Q218" s="293">
        <f t="shared" si="35"/>
        <v>0</v>
      </c>
      <c r="R218" s="293">
        <f t="shared" si="36"/>
        <v>0</v>
      </c>
      <c r="S218" s="302">
        <f t="shared" si="31"/>
        <v>0</v>
      </c>
      <c r="T218" s="302">
        <f t="shared" si="32"/>
        <v>0</v>
      </c>
      <c r="U218" s="773" t="str">
        <f t="shared" si="33"/>
        <v>V</v>
      </c>
      <c r="V218" s="304"/>
      <c r="W218" s="305">
        <f>(Q218+R218)*'1.0-Contractblad'!$L$37</f>
        <v>0</v>
      </c>
      <c r="X218" s="305">
        <f ca="1">VLOOKUP(E218,'1.1a-Jaarprijzen'!$B$33:$Q$51,16,FALSE)*K218</f>
        <v>0</v>
      </c>
      <c r="Z218" s="775">
        <f t="shared" si="37"/>
        <v>4200</v>
      </c>
      <c r="AA218" s="494" t="str">
        <f t="shared" si="38"/>
        <v>1200-200</v>
      </c>
    </row>
    <row r="219" spans="2:27" s="492" customFormat="1" ht="15">
      <c r="B219" s="331"/>
      <c r="C219" s="332"/>
      <c r="D219" s="296">
        <f>VLOOKUP(E219,'1.1a-Jaarprijzen'!$B$13:$G$30,6,FALSE)</f>
        <v>1</v>
      </c>
      <c r="E219" s="774" t="s">
        <v>674</v>
      </c>
      <c r="F219" s="296" t="s">
        <v>675</v>
      </c>
      <c r="G219" s="297" t="s">
        <v>662</v>
      </c>
      <c r="H219" s="295" t="s">
        <v>402</v>
      </c>
      <c r="I219" s="298" t="str">
        <f t="shared" si="39"/>
        <v>entree, gang, hal, repro</v>
      </c>
      <c r="J219" s="296" t="s">
        <v>473</v>
      </c>
      <c r="K219" s="299">
        <v>13.3</v>
      </c>
      <c r="L219" s="299"/>
      <c r="M219" s="300">
        <v>3260</v>
      </c>
      <c r="N219" s="301">
        <f t="shared" si="34"/>
        <v>260</v>
      </c>
      <c r="O219" s="486">
        <v>1</v>
      </c>
      <c r="P219" s="486">
        <v>1</v>
      </c>
      <c r="Q219" s="293">
        <f t="shared" si="35"/>
        <v>0</v>
      </c>
      <c r="R219" s="293">
        <f t="shared" si="36"/>
        <v>0</v>
      </c>
      <c r="S219" s="302">
        <f t="shared" si="31"/>
        <v>0</v>
      </c>
      <c r="T219" s="302">
        <f t="shared" si="32"/>
        <v>0</v>
      </c>
      <c r="U219" s="773" t="str">
        <f t="shared" si="33"/>
        <v>V</v>
      </c>
      <c r="V219" s="304"/>
      <c r="W219" s="305">
        <f>(Q219+R219)*'1.0-Contractblad'!$L$37</f>
        <v>0</v>
      </c>
      <c r="X219" s="305">
        <f ca="1">VLOOKUP(E219,'1.1a-Jaarprijzen'!$B$33:$Q$51,16,FALSE)*K219</f>
        <v>0</v>
      </c>
      <c r="Z219" s="775">
        <f t="shared" si="37"/>
        <v>3458</v>
      </c>
      <c r="AA219" s="494" t="str">
        <f t="shared" si="38"/>
        <v>3260-260</v>
      </c>
    </row>
    <row r="220" spans="2:27" s="492" customFormat="1" ht="15">
      <c r="B220" s="331"/>
      <c r="C220" s="332"/>
      <c r="D220" s="296">
        <f>VLOOKUP(E220,'1.1a-Jaarprijzen'!$B$13:$G$30,6,FALSE)</f>
        <v>1</v>
      </c>
      <c r="E220" s="772" t="s">
        <v>674</v>
      </c>
      <c r="F220" s="296" t="s">
        <v>675</v>
      </c>
      <c r="G220" s="297" t="s">
        <v>664</v>
      </c>
      <c r="H220" s="295" t="s">
        <v>393</v>
      </c>
      <c r="I220" s="298" t="str">
        <f t="shared" si="39"/>
        <v>entree, gang, hal, repro</v>
      </c>
      <c r="J220" s="296" t="s">
        <v>473</v>
      </c>
      <c r="K220" s="299">
        <v>18.46</v>
      </c>
      <c r="L220" s="299"/>
      <c r="M220" s="300">
        <v>3200</v>
      </c>
      <c r="N220" s="301">
        <f t="shared" si="34"/>
        <v>200</v>
      </c>
      <c r="O220" s="486">
        <v>1</v>
      </c>
      <c r="P220" s="486">
        <v>1</v>
      </c>
      <c r="Q220" s="293">
        <f t="shared" si="35"/>
        <v>0</v>
      </c>
      <c r="R220" s="293">
        <f t="shared" si="36"/>
        <v>0</v>
      </c>
      <c r="S220" s="302">
        <f t="shared" si="31"/>
        <v>0</v>
      </c>
      <c r="T220" s="302">
        <f t="shared" si="32"/>
        <v>0</v>
      </c>
      <c r="U220" s="773" t="str">
        <f t="shared" si="33"/>
        <v>V</v>
      </c>
      <c r="V220" s="304"/>
      <c r="W220" s="305">
        <f>(Q220+R220)*'1.0-Contractblad'!$L$37</f>
        <v>0</v>
      </c>
      <c r="X220" s="305">
        <f ca="1">VLOOKUP(E220,'1.1a-Jaarprijzen'!$B$33:$Q$51,16,FALSE)*K220</f>
        <v>0</v>
      </c>
      <c r="Z220" s="775">
        <f t="shared" si="37"/>
        <v>3692</v>
      </c>
      <c r="AA220" s="494" t="str">
        <f t="shared" si="38"/>
        <v>3200-200</v>
      </c>
    </row>
    <row r="221" spans="2:27" s="492" customFormat="1" ht="15">
      <c r="B221" s="331"/>
      <c r="C221" s="332"/>
      <c r="D221" s="296">
        <f>VLOOKUP(E221,'1.1a-Jaarprijzen'!$B$13:$G$30,6,FALSE)</f>
        <v>1</v>
      </c>
      <c r="E221" s="772" t="s">
        <v>674</v>
      </c>
      <c r="F221" s="296" t="s">
        <v>675</v>
      </c>
      <c r="G221" s="297" t="s">
        <v>681</v>
      </c>
      <c r="H221" s="295" t="s">
        <v>660</v>
      </c>
      <c r="I221" s="298" t="str">
        <f t="shared" si="39"/>
        <v>niet van toepassing</v>
      </c>
      <c r="J221" s="296" t="s">
        <v>473</v>
      </c>
      <c r="K221" s="299"/>
      <c r="L221" s="299">
        <v>2.15</v>
      </c>
      <c r="M221" s="300" t="s">
        <v>17</v>
      </c>
      <c r="N221" s="301">
        <f t="shared" si="34"/>
        <v>0</v>
      </c>
      <c r="O221" s="486">
        <v>1</v>
      </c>
      <c r="P221" s="486">
        <v>1</v>
      </c>
      <c r="Q221" s="293">
        <f t="shared" si="35"/>
        <v>0</v>
      </c>
      <c r="R221" s="293">
        <f t="shared" si="36"/>
        <v>0</v>
      </c>
      <c r="S221" s="302">
        <f t="shared" si="31"/>
        <v>0</v>
      </c>
      <c r="T221" s="302">
        <f t="shared" si="32"/>
        <v>0</v>
      </c>
      <c r="U221" s="773">
        <f t="shared" si="33"/>
        <v>0</v>
      </c>
      <c r="V221" s="304"/>
      <c r="W221" s="305">
        <f>(Q221+R221)*'1.0-Contractblad'!$L$37</f>
        <v>0</v>
      </c>
      <c r="X221" s="305">
        <f ca="1">VLOOKUP(E221,'1.1a-Jaarprijzen'!$B$33:$Q$51,16,FALSE)*K221</f>
        <v>0</v>
      </c>
      <c r="Z221" s="775">
        <f t="shared" si="37"/>
        <v>0</v>
      </c>
      <c r="AA221" s="494" t="str">
        <f t="shared" si="38"/>
        <v>nvt-0</v>
      </c>
    </row>
    <row r="222" spans="2:27" s="492" customFormat="1" ht="15">
      <c r="B222" s="331"/>
      <c r="C222" s="332"/>
      <c r="D222" s="296">
        <f>VLOOKUP(E222,'1.1a-Jaarprijzen'!$B$13:$G$30,6,FALSE)</f>
        <v>1</v>
      </c>
      <c r="E222" s="772" t="s">
        <v>674</v>
      </c>
      <c r="F222" s="296" t="s">
        <v>675</v>
      </c>
      <c r="G222" s="297" t="s">
        <v>682</v>
      </c>
      <c r="H222" s="295" t="s">
        <v>683</v>
      </c>
      <c r="I222" s="298" t="str">
        <f t="shared" si="39"/>
        <v>niet van toepassing</v>
      </c>
      <c r="J222" s="296" t="s">
        <v>473</v>
      </c>
      <c r="K222" s="299"/>
      <c r="L222" s="299">
        <v>1</v>
      </c>
      <c r="M222" s="300" t="s">
        <v>17</v>
      </c>
      <c r="N222" s="301">
        <f t="shared" si="34"/>
        <v>0</v>
      </c>
      <c r="O222" s="486">
        <v>1</v>
      </c>
      <c r="P222" s="486">
        <v>1</v>
      </c>
      <c r="Q222" s="293">
        <f t="shared" si="35"/>
        <v>0</v>
      </c>
      <c r="R222" s="293">
        <f t="shared" si="36"/>
        <v>0</v>
      </c>
      <c r="S222" s="302">
        <f t="shared" si="31"/>
        <v>0</v>
      </c>
      <c r="T222" s="302">
        <f t="shared" si="32"/>
        <v>0</v>
      </c>
      <c r="U222" s="773">
        <f t="shared" si="33"/>
        <v>0</v>
      </c>
      <c r="V222" s="304" t="s">
        <v>1265</v>
      </c>
      <c r="W222" s="305">
        <f>(Q222+R222)*'1.0-Contractblad'!$L$37</f>
        <v>0</v>
      </c>
      <c r="X222" s="305">
        <f ca="1">VLOOKUP(E222,'1.1a-Jaarprijzen'!$B$33:$Q$51,16,FALSE)*K222</f>
        <v>0</v>
      </c>
      <c r="Z222" s="775">
        <f t="shared" si="37"/>
        <v>0</v>
      </c>
      <c r="AA222" s="494" t="str">
        <f t="shared" si="38"/>
        <v>nvt-0</v>
      </c>
    </row>
    <row r="223" spans="2:27" s="492" customFormat="1" ht="15">
      <c r="B223" s="331"/>
      <c r="C223" s="332"/>
      <c r="D223" s="296">
        <f>VLOOKUP(E223,'1.1a-Jaarprijzen'!$B$13:$G$30,6,FALSE)</f>
        <v>1</v>
      </c>
      <c r="E223" s="772" t="s">
        <v>674</v>
      </c>
      <c r="F223" s="296" t="s">
        <v>675</v>
      </c>
      <c r="G223" s="297" t="s">
        <v>684</v>
      </c>
      <c r="H223" s="295" t="s">
        <v>660</v>
      </c>
      <c r="I223" s="298" t="str">
        <f t="shared" si="39"/>
        <v>niet van toepassing</v>
      </c>
      <c r="J223" s="296" t="s">
        <v>473</v>
      </c>
      <c r="K223" s="299"/>
      <c r="L223" s="299">
        <v>0.89</v>
      </c>
      <c r="M223" s="300" t="s">
        <v>17</v>
      </c>
      <c r="N223" s="301">
        <f t="shared" si="34"/>
        <v>0</v>
      </c>
      <c r="O223" s="486">
        <v>1</v>
      </c>
      <c r="P223" s="486">
        <v>1</v>
      </c>
      <c r="Q223" s="293">
        <f t="shared" si="35"/>
        <v>0</v>
      </c>
      <c r="R223" s="293">
        <f t="shared" si="36"/>
        <v>0</v>
      </c>
      <c r="S223" s="302">
        <f t="shared" si="31"/>
        <v>0</v>
      </c>
      <c r="T223" s="302">
        <f t="shared" si="32"/>
        <v>0</v>
      </c>
      <c r="U223" s="773">
        <f t="shared" si="33"/>
        <v>0</v>
      </c>
      <c r="V223" s="304"/>
      <c r="W223" s="305">
        <f>(Q223+R223)*'1.0-Contractblad'!$L$37</f>
        <v>0</v>
      </c>
      <c r="X223" s="305">
        <f ca="1">VLOOKUP(E223,'1.1a-Jaarprijzen'!$B$33:$Q$51,16,FALSE)*K223</f>
        <v>0</v>
      </c>
      <c r="Z223" s="775">
        <f t="shared" si="37"/>
        <v>0</v>
      </c>
      <c r="AA223" s="494" t="str">
        <f t="shared" si="38"/>
        <v>nvt-0</v>
      </c>
    </row>
    <row r="224" spans="2:27" s="492" customFormat="1" ht="15">
      <c r="B224" s="331"/>
      <c r="C224" s="332"/>
      <c r="D224" s="296">
        <f>VLOOKUP(E224,'1.1a-Jaarprijzen'!$B$13:$G$30,6,FALSE)</f>
        <v>1</v>
      </c>
      <c r="E224" s="772" t="s">
        <v>674</v>
      </c>
      <c r="F224" s="296" t="s">
        <v>675</v>
      </c>
      <c r="G224" s="297" t="s">
        <v>685</v>
      </c>
      <c r="H224" s="295" t="s">
        <v>686</v>
      </c>
      <c r="I224" s="298" t="str">
        <f t="shared" si="39"/>
        <v>sanitaire ruimte (toilet-/doucheruimte)</v>
      </c>
      <c r="J224" s="296" t="s">
        <v>473</v>
      </c>
      <c r="K224" s="299">
        <v>3.57</v>
      </c>
      <c r="L224" s="299"/>
      <c r="M224" s="300">
        <v>4200</v>
      </c>
      <c r="N224" s="301">
        <f t="shared" si="34"/>
        <v>200</v>
      </c>
      <c r="O224" s="486">
        <v>1</v>
      </c>
      <c r="P224" s="486">
        <v>1</v>
      </c>
      <c r="Q224" s="293">
        <f t="shared" si="35"/>
        <v>0</v>
      </c>
      <c r="R224" s="293">
        <f t="shared" si="36"/>
        <v>0</v>
      </c>
      <c r="S224" s="302">
        <f t="shared" si="31"/>
        <v>0</v>
      </c>
      <c r="T224" s="302">
        <f t="shared" si="32"/>
        <v>0</v>
      </c>
      <c r="U224" s="773" t="str">
        <f t="shared" si="33"/>
        <v>S</v>
      </c>
      <c r="V224" s="304"/>
      <c r="W224" s="305">
        <f>(Q224+R224)*'1.0-Contractblad'!$L$37</f>
        <v>0</v>
      </c>
      <c r="X224" s="305">
        <f ca="1">VLOOKUP(E224,'1.1a-Jaarprijzen'!$B$33:$Q$51,16,FALSE)*K224</f>
        <v>0</v>
      </c>
      <c r="Z224" s="775">
        <f t="shared" si="37"/>
        <v>714</v>
      </c>
      <c r="AA224" s="494" t="str">
        <f t="shared" si="38"/>
        <v>4200-200</v>
      </c>
    </row>
    <row r="225" spans="2:27" s="492" customFormat="1" ht="15">
      <c r="B225" s="331"/>
      <c r="C225" s="332"/>
      <c r="D225" s="296">
        <f>VLOOKUP(E225,'1.1a-Jaarprijzen'!$B$13:$G$30,6,FALSE)</f>
        <v>1</v>
      </c>
      <c r="E225" s="772" t="s">
        <v>674</v>
      </c>
      <c r="F225" s="296" t="s">
        <v>675</v>
      </c>
      <c r="G225" s="297" t="s">
        <v>687</v>
      </c>
      <c r="H225" s="295" t="s">
        <v>485</v>
      </c>
      <c r="I225" s="298" t="str">
        <f t="shared" si="39"/>
        <v>sanitaire ruimte (toilet-/doucheruimte)</v>
      </c>
      <c r="J225" s="296" t="s">
        <v>473</v>
      </c>
      <c r="K225" s="299">
        <v>1.07</v>
      </c>
      <c r="L225" s="299"/>
      <c r="M225" s="300">
        <v>4200</v>
      </c>
      <c r="N225" s="301">
        <f t="shared" si="34"/>
        <v>200</v>
      </c>
      <c r="O225" s="486">
        <v>1</v>
      </c>
      <c r="P225" s="486">
        <v>1</v>
      </c>
      <c r="Q225" s="293">
        <f t="shared" si="35"/>
        <v>0</v>
      </c>
      <c r="R225" s="293">
        <f t="shared" si="36"/>
        <v>0</v>
      </c>
      <c r="S225" s="302">
        <f t="shared" si="31"/>
        <v>0</v>
      </c>
      <c r="T225" s="302">
        <f t="shared" si="32"/>
        <v>0</v>
      </c>
      <c r="U225" s="773" t="str">
        <f t="shared" si="33"/>
        <v>S</v>
      </c>
      <c r="V225" s="304"/>
      <c r="W225" s="305">
        <f>(Q225+R225)*'1.0-Contractblad'!$L$37</f>
        <v>0</v>
      </c>
      <c r="X225" s="305">
        <f ca="1">VLOOKUP(E225,'1.1a-Jaarprijzen'!$B$33:$Q$51,16,FALSE)*K225</f>
        <v>0</v>
      </c>
      <c r="Z225" s="775">
        <f t="shared" si="37"/>
        <v>214</v>
      </c>
      <c r="AA225" s="494" t="str">
        <f t="shared" si="38"/>
        <v>4200-200</v>
      </c>
    </row>
    <row r="226" spans="2:27" s="492" customFormat="1" ht="15">
      <c r="B226" s="331"/>
      <c r="C226" s="332"/>
      <c r="D226" s="296">
        <f>VLOOKUP(E226,'1.1a-Jaarprijzen'!$B$13:$G$30,6,FALSE)</f>
        <v>1</v>
      </c>
      <c r="E226" s="772" t="s">
        <v>674</v>
      </c>
      <c r="F226" s="296" t="s">
        <v>675</v>
      </c>
      <c r="G226" s="297" t="s">
        <v>688</v>
      </c>
      <c r="H226" s="295" t="s">
        <v>485</v>
      </c>
      <c r="I226" s="298" t="str">
        <f t="shared" si="39"/>
        <v>sanitaire ruimte (toilet-/doucheruimte)</v>
      </c>
      <c r="J226" s="296" t="s">
        <v>473</v>
      </c>
      <c r="K226" s="299">
        <v>1.07</v>
      </c>
      <c r="L226" s="299"/>
      <c r="M226" s="300">
        <v>4200</v>
      </c>
      <c r="N226" s="301">
        <f t="shared" si="34"/>
        <v>200</v>
      </c>
      <c r="O226" s="486">
        <v>1</v>
      </c>
      <c r="P226" s="486">
        <v>1</v>
      </c>
      <c r="Q226" s="293">
        <f t="shared" si="35"/>
        <v>0</v>
      </c>
      <c r="R226" s="293">
        <f t="shared" si="36"/>
        <v>0</v>
      </c>
      <c r="S226" s="302">
        <f t="shared" si="31"/>
        <v>0</v>
      </c>
      <c r="T226" s="302">
        <f t="shared" si="32"/>
        <v>0</v>
      </c>
      <c r="U226" s="773" t="str">
        <f t="shared" si="33"/>
        <v>S</v>
      </c>
      <c r="V226" s="304"/>
      <c r="W226" s="305">
        <f>(Q226+R226)*'1.0-Contractblad'!$L$37</f>
        <v>0</v>
      </c>
      <c r="X226" s="305">
        <f ca="1">VLOOKUP(E226,'1.1a-Jaarprijzen'!$B$33:$Q$51,16,FALSE)*K226</f>
        <v>0</v>
      </c>
      <c r="Z226" s="775">
        <f t="shared" si="37"/>
        <v>214</v>
      </c>
      <c r="AA226" s="494" t="str">
        <f t="shared" si="38"/>
        <v>4200-200</v>
      </c>
    </row>
    <row r="227" spans="2:27" s="492" customFormat="1" ht="15">
      <c r="B227" s="331"/>
      <c r="C227" s="332"/>
      <c r="D227" s="296">
        <f>VLOOKUP(E227,'1.1a-Jaarprijzen'!$B$13:$G$30,6,FALSE)</f>
        <v>1</v>
      </c>
      <c r="E227" s="772" t="s">
        <v>674</v>
      </c>
      <c r="F227" s="296" t="s">
        <v>675</v>
      </c>
      <c r="G227" s="297" t="s">
        <v>689</v>
      </c>
      <c r="H227" s="295" t="s">
        <v>660</v>
      </c>
      <c r="I227" s="298" t="str">
        <f t="shared" si="39"/>
        <v>niet van toepassing</v>
      </c>
      <c r="J227" s="296" t="s">
        <v>473</v>
      </c>
      <c r="K227" s="299"/>
      <c r="L227" s="299">
        <v>0.89</v>
      </c>
      <c r="M227" s="300" t="s">
        <v>17</v>
      </c>
      <c r="N227" s="301">
        <f t="shared" si="34"/>
        <v>0</v>
      </c>
      <c r="O227" s="486">
        <v>1</v>
      </c>
      <c r="P227" s="486">
        <v>1</v>
      </c>
      <c r="Q227" s="293">
        <f t="shared" si="35"/>
        <v>0</v>
      </c>
      <c r="R227" s="293">
        <f t="shared" si="36"/>
        <v>0</v>
      </c>
      <c r="S227" s="302">
        <f t="shared" si="31"/>
        <v>0</v>
      </c>
      <c r="T227" s="302">
        <f t="shared" si="32"/>
        <v>0</v>
      </c>
      <c r="U227" s="773">
        <f t="shared" si="33"/>
        <v>0</v>
      </c>
      <c r="V227" s="304"/>
      <c r="W227" s="305">
        <f>(Q227+R227)*'1.0-Contractblad'!$L$37</f>
        <v>0</v>
      </c>
      <c r="X227" s="305">
        <f ca="1">VLOOKUP(E227,'1.1a-Jaarprijzen'!$B$33:$Q$51,16,FALSE)*K227</f>
        <v>0</v>
      </c>
      <c r="Z227" s="775">
        <f t="shared" si="37"/>
        <v>0</v>
      </c>
      <c r="AA227" s="494" t="str">
        <f t="shared" si="38"/>
        <v>nvt-0</v>
      </c>
    </row>
    <row r="228" spans="2:27" s="492" customFormat="1" ht="15">
      <c r="B228" s="331"/>
      <c r="C228" s="332"/>
      <c r="D228" s="296">
        <f>VLOOKUP(E228,'1.1a-Jaarprijzen'!$B$13:$G$30,6,FALSE)</f>
        <v>1</v>
      </c>
      <c r="E228" s="774" t="s">
        <v>674</v>
      </c>
      <c r="F228" s="296" t="s">
        <v>675</v>
      </c>
      <c r="G228" s="297" t="s">
        <v>690</v>
      </c>
      <c r="H228" s="295" t="s">
        <v>485</v>
      </c>
      <c r="I228" s="298" t="str">
        <f t="shared" si="39"/>
        <v>sanitaire ruimte (toilet-/doucheruimte)</v>
      </c>
      <c r="J228" s="296" t="s">
        <v>473</v>
      </c>
      <c r="K228" s="299">
        <v>1.07</v>
      </c>
      <c r="L228" s="299"/>
      <c r="M228" s="300">
        <v>4260</v>
      </c>
      <c r="N228" s="301">
        <f t="shared" si="34"/>
        <v>260</v>
      </c>
      <c r="O228" s="486">
        <v>1</v>
      </c>
      <c r="P228" s="486">
        <v>1</v>
      </c>
      <c r="Q228" s="293">
        <f t="shared" si="35"/>
        <v>0</v>
      </c>
      <c r="R228" s="293">
        <f t="shared" si="36"/>
        <v>0</v>
      </c>
      <c r="S228" s="302">
        <f t="shared" si="31"/>
        <v>0</v>
      </c>
      <c r="T228" s="302">
        <f t="shared" si="32"/>
        <v>0</v>
      </c>
      <c r="U228" s="773" t="str">
        <f t="shared" si="33"/>
        <v>S</v>
      </c>
      <c r="V228" s="304"/>
      <c r="W228" s="305">
        <f>(Q228+R228)*'1.0-Contractblad'!$L$37</f>
        <v>0</v>
      </c>
      <c r="X228" s="305">
        <f ca="1">VLOOKUP(E228,'1.1a-Jaarprijzen'!$B$33:$Q$51,16,FALSE)*K228</f>
        <v>0</v>
      </c>
      <c r="Z228" s="775">
        <f t="shared" si="37"/>
        <v>278.2</v>
      </c>
      <c r="AA228" s="494" t="str">
        <f t="shared" si="38"/>
        <v>4260-260</v>
      </c>
    </row>
    <row r="229" spans="2:27" s="492" customFormat="1" ht="15">
      <c r="B229" s="331"/>
      <c r="C229" s="332"/>
      <c r="D229" s="296">
        <f>VLOOKUP(E229,'1.1a-Jaarprijzen'!$B$13:$G$30,6,FALSE)</f>
        <v>1</v>
      </c>
      <c r="E229" s="772" t="s">
        <v>674</v>
      </c>
      <c r="F229" s="296" t="s">
        <v>675</v>
      </c>
      <c r="G229" s="297" t="s">
        <v>691</v>
      </c>
      <c r="H229" s="295" t="s">
        <v>589</v>
      </c>
      <c r="I229" s="298" t="str">
        <f t="shared" si="39"/>
        <v>niet van toepassing</v>
      </c>
      <c r="J229" s="296" t="s">
        <v>473</v>
      </c>
      <c r="K229" s="299"/>
      <c r="L229" s="299">
        <v>0.89</v>
      </c>
      <c r="M229" s="300" t="s">
        <v>17</v>
      </c>
      <c r="N229" s="301">
        <f t="shared" si="34"/>
        <v>0</v>
      </c>
      <c r="O229" s="486">
        <v>1</v>
      </c>
      <c r="P229" s="486">
        <v>1</v>
      </c>
      <c r="Q229" s="293">
        <f t="shared" si="35"/>
        <v>0</v>
      </c>
      <c r="R229" s="293">
        <f t="shared" si="36"/>
        <v>0</v>
      </c>
      <c r="S229" s="302">
        <f t="shared" si="31"/>
        <v>0</v>
      </c>
      <c r="T229" s="302">
        <f t="shared" si="32"/>
        <v>0</v>
      </c>
      <c r="U229" s="773">
        <f t="shared" si="33"/>
        <v>0</v>
      </c>
      <c r="V229" s="304"/>
      <c r="W229" s="305">
        <f>(Q229+R229)*'1.0-Contractblad'!$L$37</f>
        <v>0</v>
      </c>
      <c r="X229" s="305">
        <f ca="1">VLOOKUP(E229,'1.1a-Jaarprijzen'!$B$33:$Q$51,16,FALSE)*K229</f>
        <v>0</v>
      </c>
      <c r="Z229" s="775">
        <f t="shared" si="37"/>
        <v>0</v>
      </c>
      <c r="AA229" s="494" t="str">
        <f t="shared" si="38"/>
        <v>nvt-0</v>
      </c>
    </row>
    <row r="230" spans="2:27" s="492" customFormat="1" ht="15">
      <c r="B230" s="331"/>
      <c r="C230" s="332"/>
      <c r="D230" s="296">
        <f>VLOOKUP(E230,'1.1a-Jaarprijzen'!$B$13:$G$30,6,FALSE)</f>
        <v>1</v>
      </c>
      <c r="E230" s="774" t="s">
        <v>674</v>
      </c>
      <c r="F230" s="296" t="s">
        <v>675</v>
      </c>
      <c r="G230" s="297" t="s">
        <v>692</v>
      </c>
      <c r="H230" s="295" t="s">
        <v>693</v>
      </c>
      <c r="I230" s="298" t="str">
        <f t="shared" si="39"/>
        <v>entree, gang, hal, repro</v>
      </c>
      <c r="J230" s="296" t="s">
        <v>473</v>
      </c>
      <c r="K230" s="299">
        <v>4.3499999999999996</v>
      </c>
      <c r="L230" s="299"/>
      <c r="M230" s="300">
        <v>3260</v>
      </c>
      <c r="N230" s="301">
        <f t="shared" si="34"/>
        <v>260</v>
      </c>
      <c r="O230" s="486">
        <v>1</v>
      </c>
      <c r="P230" s="486">
        <v>1</v>
      </c>
      <c r="Q230" s="293">
        <f t="shared" si="35"/>
        <v>0</v>
      </c>
      <c r="R230" s="293">
        <f t="shared" si="36"/>
        <v>0</v>
      </c>
      <c r="S230" s="302">
        <f t="shared" si="31"/>
        <v>0</v>
      </c>
      <c r="T230" s="302">
        <f t="shared" si="32"/>
        <v>0</v>
      </c>
      <c r="U230" s="773" t="str">
        <f t="shared" si="33"/>
        <v>V</v>
      </c>
      <c r="V230" s="304"/>
      <c r="W230" s="305">
        <f>(Q230+R230)*'1.0-Contractblad'!$L$37</f>
        <v>0</v>
      </c>
      <c r="X230" s="305">
        <f ca="1">VLOOKUP(E230,'1.1a-Jaarprijzen'!$B$33:$Q$51,16,FALSE)*K230</f>
        <v>0</v>
      </c>
      <c r="Z230" s="775">
        <f t="shared" si="37"/>
        <v>1131</v>
      </c>
      <c r="AA230" s="494" t="str">
        <f t="shared" si="38"/>
        <v>3260-260</v>
      </c>
    </row>
    <row r="231" spans="2:27" s="492" customFormat="1" ht="15">
      <c r="B231" s="331"/>
      <c r="C231" s="332"/>
      <c r="D231" s="296">
        <f>VLOOKUP(E231,'1.1a-Jaarprijzen'!$B$13:$G$30,6,FALSE)</f>
        <v>1</v>
      </c>
      <c r="E231" s="772" t="s">
        <v>674</v>
      </c>
      <c r="F231" s="296" t="s">
        <v>675</v>
      </c>
      <c r="G231" s="297" t="s">
        <v>694</v>
      </c>
      <c r="H231" s="295" t="s">
        <v>693</v>
      </c>
      <c r="I231" s="298" t="str">
        <f t="shared" si="39"/>
        <v>entree, gang, hal, repro</v>
      </c>
      <c r="J231" s="296" t="s">
        <v>473</v>
      </c>
      <c r="K231" s="299">
        <v>4.3499999999999996</v>
      </c>
      <c r="L231" s="299"/>
      <c r="M231" s="300">
        <v>3200</v>
      </c>
      <c r="N231" s="301">
        <f t="shared" si="34"/>
        <v>200</v>
      </c>
      <c r="O231" s="486">
        <v>1</v>
      </c>
      <c r="P231" s="486">
        <v>1</v>
      </c>
      <c r="Q231" s="293">
        <f t="shared" si="35"/>
        <v>0</v>
      </c>
      <c r="R231" s="293">
        <f t="shared" si="36"/>
        <v>0</v>
      </c>
      <c r="S231" s="302">
        <f t="shared" si="31"/>
        <v>0</v>
      </c>
      <c r="T231" s="302">
        <f t="shared" si="32"/>
        <v>0</v>
      </c>
      <c r="U231" s="773" t="str">
        <f t="shared" si="33"/>
        <v>V</v>
      </c>
      <c r="V231" s="304"/>
      <c r="W231" s="305">
        <f>(Q231+R231)*'1.0-Contractblad'!$L$37</f>
        <v>0</v>
      </c>
      <c r="X231" s="305">
        <f ca="1">VLOOKUP(E231,'1.1a-Jaarprijzen'!$B$33:$Q$51,16,FALSE)*K231</f>
        <v>0</v>
      </c>
      <c r="Z231" s="775">
        <f t="shared" si="37"/>
        <v>869.99999999999989</v>
      </c>
      <c r="AA231" s="494" t="str">
        <f t="shared" si="38"/>
        <v>3200-200</v>
      </c>
    </row>
    <row r="232" spans="2:27" s="492" customFormat="1" ht="15">
      <c r="B232" s="331"/>
      <c r="C232" s="332"/>
      <c r="D232" s="296">
        <f>VLOOKUP(E232,'1.1a-Jaarprijzen'!$B$13:$G$30,6,FALSE)</f>
        <v>1</v>
      </c>
      <c r="E232" s="772" t="s">
        <v>674</v>
      </c>
      <c r="F232" s="296" t="s">
        <v>675</v>
      </c>
      <c r="G232" s="297" t="s">
        <v>695</v>
      </c>
      <c r="H232" s="295" t="s">
        <v>660</v>
      </c>
      <c r="I232" s="298" t="str">
        <f t="shared" si="39"/>
        <v>niet van toepassing</v>
      </c>
      <c r="J232" s="296" t="s">
        <v>473</v>
      </c>
      <c r="K232" s="299"/>
      <c r="L232" s="299">
        <v>1.07</v>
      </c>
      <c r="M232" s="300" t="s">
        <v>17</v>
      </c>
      <c r="N232" s="301">
        <f t="shared" si="34"/>
        <v>0</v>
      </c>
      <c r="O232" s="486">
        <v>1</v>
      </c>
      <c r="P232" s="486">
        <v>1</v>
      </c>
      <c r="Q232" s="293">
        <f t="shared" si="35"/>
        <v>0</v>
      </c>
      <c r="R232" s="293">
        <f t="shared" si="36"/>
        <v>0</v>
      </c>
      <c r="S232" s="302">
        <f t="shared" si="31"/>
        <v>0</v>
      </c>
      <c r="T232" s="302">
        <f t="shared" si="32"/>
        <v>0</v>
      </c>
      <c r="U232" s="773">
        <f t="shared" si="33"/>
        <v>0</v>
      </c>
      <c r="V232" s="304"/>
      <c r="W232" s="305">
        <f>(Q232+R232)*'1.0-Contractblad'!$L$37</f>
        <v>0</v>
      </c>
      <c r="X232" s="305">
        <f ca="1">VLOOKUP(E232,'1.1a-Jaarprijzen'!$B$33:$Q$51,16,FALSE)*K232</f>
        <v>0</v>
      </c>
      <c r="Z232" s="775">
        <f t="shared" si="37"/>
        <v>0</v>
      </c>
      <c r="AA232" s="494" t="str">
        <f t="shared" si="38"/>
        <v>nvt-0</v>
      </c>
    </row>
    <row r="233" spans="2:27" s="492" customFormat="1" ht="15">
      <c r="B233" s="331"/>
      <c r="C233" s="332"/>
      <c r="D233" s="296">
        <f>VLOOKUP(E233,'1.1a-Jaarprijzen'!$B$13:$G$30,6,FALSE)</f>
        <v>1</v>
      </c>
      <c r="E233" s="772" t="s">
        <v>674</v>
      </c>
      <c r="F233" s="296" t="s">
        <v>675</v>
      </c>
      <c r="G233" s="297" t="s">
        <v>696</v>
      </c>
      <c r="H233" s="295" t="s">
        <v>660</v>
      </c>
      <c r="I233" s="298" t="str">
        <f t="shared" si="39"/>
        <v>niet van toepassing</v>
      </c>
      <c r="J233" s="296" t="s">
        <v>473</v>
      </c>
      <c r="K233" s="299"/>
      <c r="L233" s="299">
        <v>1.07</v>
      </c>
      <c r="M233" s="300" t="s">
        <v>17</v>
      </c>
      <c r="N233" s="301">
        <f t="shared" si="34"/>
        <v>0</v>
      </c>
      <c r="O233" s="486">
        <v>1</v>
      </c>
      <c r="P233" s="486">
        <v>1</v>
      </c>
      <c r="Q233" s="293">
        <f t="shared" si="35"/>
        <v>0</v>
      </c>
      <c r="R233" s="293">
        <f t="shared" si="36"/>
        <v>0</v>
      </c>
      <c r="S233" s="302">
        <f t="shared" si="31"/>
        <v>0</v>
      </c>
      <c r="T233" s="302">
        <f t="shared" si="32"/>
        <v>0</v>
      </c>
      <c r="U233" s="773">
        <f t="shared" si="33"/>
        <v>0</v>
      </c>
      <c r="V233" s="304"/>
      <c r="W233" s="305">
        <f>(Q233+R233)*'1.0-Contractblad'!$L$37</f>
        <v>0</v>
      </c>
      <c r="X233" s="305">
        <f ca="1">VLOOKUP(E233,'1.1a-Jaarprijzen'!$B$33:$Q$51,16,FALSE)*K233</f>
        <v>0</v>
      </c>
      <c r="Z233" s="775">
        <f t="shared" si="37"/>
        <v>0</v>
      </c>
      <c r="AA233" s="494" t="str">
        <f t="shared" si="38"/>
        <v>nvt-0</v>
      </c>
    </row>
    <row r="234" spans="2:27" s="492" customFormat="1" ht="15">
      <c r="B234" s="331"/>
      <c r="C234" s="332"/>
      <c r="D234" s="296">
        <f>VLOOKUP(E234,'1.1a-Jaarprijzen'!$B$13:$G$30,6,FALSE)</f>
        <v>1</v>
      </c>
      <c r="E234" s="772" t="s">
        <v>674</v>
      </c>
      <c r="F234" s="296" t="s">
        <v>675</v>
      </c>
      <c r="G234" s="297" t="s">
        <v>697</v>
      </c>
      <c r="H234" s="295" t="s">
        <v>575</v>
      </c>
      <c r="I234" s="298" t="str">
        <f t="shared" si="39"/>
        <v>administratieve -,  vergaderruimte</v>
      </c>
      <c r="J234" s="296" t="s">
        <v>473</v>
      </c>
      <c r="K234" s="299">
        <v>10.31</v>
      </c>
      <c r="L234" s="299"/>
      <c r="M234" s="300">
        <v>1200</v>
      </c>
      <c r="N234" s="301">
        <f t="shared" si="34"/>
        <v>200</v>
      </c>
      <c r="O234" s="486">
        <v>1</v>
      </c>
      <c r="P234" s="486">
        <v>1</v>
      </c>
      <c r="Q234" s="293">
        <f t="shared" si="35"/>
        <v>0</v>
      </c>
      <c r="R234" s="293">
        <f t="shared" si="36"/>
        <v>0</v>
      </c>
      <c r="S234" s="302">
        <f t="shared" si="31"/>
        <v>0</v>
      </c>
      <c r="T234" s="302">
        <f t="shared" si="32"/>
        <v>0</v>
      </c>
      <c r="U234" s="773" t="str">
        <f t="shared" si="33"/>
        <v>V</v>
      </c>
      <c r="V234" s="304"/>
      <c r="W234" s="305">
        <f>(Q234+R234)*'1.0-Contractblad'!$L$37</f>
        <v>0</v>
      </c>
      <c r="X234" s="305">
        <f ca="1">VLOOKUP(E234,'1.1a-Jaarprijzen'!$B$33:$Q$51,16,FALSE)*K234</f>
        <v>0</v>
      </c>
      <c r="Z234" s="775">
        <f t="shared" si="37"/>
        <v>2062</v>
      </c>
      <c r="AA234" s="494" t="str">
        <f t="shared" si="38"/>
        <v>1200-200</v>
      </c>
    </row>
    <row r="235" spans="2:27" s="492" customFormat="1" ht="15">
      <c r="B235" s="331"/>
      <c r="C235" s="332"/>
      <c r="D235" s="296">
        <f>VLOOKUP(E235,'1.1a-Jaarprijzen'!$B$13:$G$30,6,FALSE)</f>
        <v>1</v>
      </c>
      <c r="E235" s="772" t="s">
        <v>674</v>
      </c>
      <c r="F235" s="296" t="s">
        <v>675</v>
      </c>
      <c r="G235" s="297" t="s">
        <v>698</v>
      </c>
      <c r="H235" s="295" t="s">
        <v>699</v>
      </c>
      <c r="I235" s="298" t="str">
        <f t="shared" si="39"/>
        <v>entree, gang, hal, repro</v>
      </c>
      <c r="J235" s="296" t="s">
        <v>473</v>
      </c>
      <c r="K235" s="299">
        <v>2.7</v>
      </c>
      <c r="L235" s="299"/>
      <c r="M235" s="300">
        <v>3200</v>
      </c>
      <c r="N235" s="301">
        <f t="shared" si="34"/>
        <v>200</v>
      </c>
      <c r="O235" s="486">
        <v>1</v>
      </c>
      <c r="P235" s="486">
        <v>1</v>
      </c>
      <c r="Q235" s="293">
        <f t="shared" si="35"/>
        <v>0</v>
      </c>
      <c r="R235" s="293">
        <f t="shared" si="36"/>
        <v>0</v>
      </c>
      <c r="S235" s="302">
        <f t="shared" si="31"/>
        <v>0</v>
      </c>
      <c r="T235" s="302">
        <f t="shared" si="32"/>
        <v>0</v>
      </c>
      <c r="U235" s="773" t="str">
        <f t="shared" si="33"/>
        <v>V</v>
      </c>
      <c r="V235" s="304"/>
      <c r="W235" s="305">
        <f>(Q235+R235)*'1.0-Contractblad'!$L$37</f>
        <v>0</v>
      </c>
      <c r="X235" s="305">
        <f ca="1">VLOOKUP(E235,'1.1a-Jaarprijzen'!$B$33:$Q$51,16,FALSE)*K235</f>
        <v>0</v>
      </c>
      <c r="Z235" s="775">
        <f t="shared" si="37"/>
        <v>540</v>
      </c>
      <c r="AA235" s="494" t="str">
        <f t="shared" si="38"/>
        <v>3200-200</v>
      </c>
    </row>
    <row r="236" spans="2:27" s="492" customFormat="1" ht="15">
      <c r="B236" s="331"/>
      <c r="C236" s="332"/>
      <c r="D236" s="296">
        <f>VLOOKUP(E236,'1.1a-Jaarprijzen'!$B$13:$G$30,6,FALSE)</f>
        <v>1</v>
      </c>
      <c r="E236" s="772" t="s">
        <v>674</v>
      </c>
      <c r="F236" s="296" t="s">
        <v>675</v>
      </c>
      <c r="G236" s="297" t="s">
        <v>700</v>
      </c>
      <c r="H236" s="295" t="s">
        <v>701</v>
      </c>
      <c r="I236" s="298" t="str">
        <f t="shared" si="39"/>
        <v>sanitaire ruimte (toilet-/doucheruimte)</v>
      </c>
      <c r="J236" s="296" t="s">
        <v>473</v>
      </c>
      <c r="K236" s="299">
        <v>1.34</v>
      </c>
      <c r="L236" s="299"/>
      <c r="M236" s="300">
        <v>4200</v>
      </c>
      <c r="N236" s="301">
        <f t="shared" si="34"/>
        <v>200</v>
      </c>
      <c r="O236" s="486">
        <v>1</v>
      </c>
      <c r="P236" s="486">
        <v>1</v>
      </c>
      <c r="Q236" s="293">
        <f t="shared" si="35"/>
        <v>0</v>
      </c>
      <c r="R236" s="293">
        <f t="shared" si="36"/>
        <v>0</v>
      </c>
      <c r="S236" s="302">
        <f t="shared" si="31"/>
        <v>0</v>
      </c>
      <c r="T236" s="302">
        <f t="shared" si="32"/>
        <v>0</v>
      </c>
      <c r="U236" s="773" t="str">
        <f t="shared" si="33"/>
        <v>S</v>
      </c>
      <c r="V236" s="304"/>
      <c r="W236" s="305">
        <f>(Q236+R236)*'1.0-Contractblad'!$L$37</f>
        <v>0</v>
      </c>
      <c r="X236" s="305">
        <f ca="1">VLOOKUP(E236,'1.1a-Jaarprijzen'!$B$33:$Q$51,16,FALSE)*K236</f>
        <v>0</v>
      </c>
      <c r="Z236" s="775">
        <f t="shared" si="37"/>
        <v>268</v>
      </c>
      <c r="AA236" s="494" t="str">
        <f t="shared" si="38"/>
        <v>4200-200</v>
      </c>
    </row>
    <row r="237" spans="2:27" s="492" customFormat="1" ht="15">
      <c r="B237" s="331"/>
      <c r="C237" s="332"/>
      <c r="D237" s="296">
        <f>VLOOKUP(E237,'1.1a-Jaarprijzen'!$B$13:$G$30,6,FALSE)</f>
        <v>1</v>
      </c>
      <c r="E237" s="772" t="s">
        <v>674</v>
      </c>
      <c r="F237" s="296" t="s">
        <v>675</v>
      </c>
      <c r="G237" s="297" t="s">
        <v>702</v>
      </c>
      <c r="H237" s="295" t="s">
        <v>703</v>
      </c>
      <c r="I237" s="298" t="str">
        <f t="shared" si="39"/>
        <v>niet van toepassing</v>
      </c>
      <c r="J237" s="296" t="s">
        <v>473</v>
      </c>
      <c r="K237" s="299"/>
      <c r="L237" s="299">
        <v>2.2400000000000002</v>
      </c>
      <c r="M237" s="300" t="s">
        <v>17</v>
      </c>
      <c r="N237" s="301">
        <f t="shared" si="34"/>
        <v>0</v>
      </c>
      <c r="O237" s="486">
        <v>1</v>
      </c>
      <c r="P237" s="486">
        <v>1</v>
      </c>
      <c r="Q237" s="293">
        <f t="shared" si="35"/>
        <v>0</v>
      </c>
      <c r="R237" s="293">
        <f t="shared" si="36"/>
        <v>0</v>
      </c>
      <c r="S237" s="302">
        <f t="shared" si="31"/>
        <v>0</v>
      </c>
      <c r="T237" s="302">
        <f t="shared" si="32"/>
        <v>0</v>
      </c>
      <c r="U237" s="773">
        <f t="shared" si="33"/>
        <v>0</v>
      </c>
      <c r="V237" s="304"/>
      <c r="W237" s="305">
        <f>(Q237+R237)*'1.0-Contractblad'!$L$37</f>
        <v>0</v>
      </c>
      <c r="X237" s="305">
        <f ca="1">VLOOKUP(E237,'1.1a-Jaarprijzen'!$B$33:$Q$51,16,FALSE)*K237</f>
        <v>0</v>
      </c>
      <c r="Z237" s="775">
        <f t="shared" si="37"/>
        <v>0</v>
      </c>
      <c r="AA237" s="494" t="str">
        <f t="shared" si="38"/>
        <v>nvt-0</v>
      </c>
    </row>
    <row r="238" spans="2:27" s="492" customFormat="1" ht="15">
      <c r="B238" s="331"/>
      <c r="C238" s="332"/>
      <c r="D238" s="296">
        <f>VLOOKUP(E238,'1.1a-Jaarprijzen'!$B$13:$G$30,6,FALSE)</f>
        <v>1</v>
      </c>
      <c r="E238" s="772" t="s">
        <v>674</v>
      </c>
      <c r="F238" s="296" t="s">
        <v>266</v>
      </c>
      <c r="G238" s="297" t="s">
        <v>666</v>
      </c>
      <c r="H238" s="295" t="s">
        <v>398</v>
      </c>
      <c r="I238" s="298" t="str">
        <f t="shared" si="39"/>
        <v>niet van toepassing</v>
      </c>
      <c r="J238" s="296" t="s">
        <v>473</v>
      </c>
      <c r="K238" s="299"/>
      <c r="L238" s="299">
        <v>40.97</v>
      </c>
      <c r="M238" s="300" t="s">
        <v>17</v>
      </c>
      <c r="N238" s="301">
        <f t="shared" si="34"/>
        <v>0</v>
      </c>
      <c r="O238" s="486">
        <v>1</v>
      </c>
      <c r="P238" s="486">
        <v>1</v>
      </c>
      <c r="Q238" s="293">
        <f t="shared" si="35"/>
        <v>0</v>
      </c>
      <c r="R238" s="293">
        <f t="shared" si="36"/>
        <v>0</v>
      </c>
      <c r="S238" s="302">
        <f t="shared" si="31"/>
        <v>0</v>
      </c>
      <c r="T238" s="302">
        <f t="shared" si="32"/>
        <v>0</v>
      </c>
      <c r="U238" s="773">
        <f t="shared" si="33"/>
        <v>0</v>
      </c>
      <c r="V238" s="304"/>
      <c r="W238" s="305">
        <f>(Q238+R238)*'1.0-Contractblad'!$L$37</f>
        <v>0</v>
      </c>
      <c r="X238" s="305">
        <f ca="1">VLOOKUP(E238,'1.1a-Jaarprijzen'!$B$33:$Q$51,16,FALSE)*K238</f>
        <v>0</v>
      </c>
      <c r="Z238" s="775">
        <f t="shared" si="37"/>
        <v>0</v>
      </c>
      <c r="AA238" s="494" t="str">
        <f t="shared" si="38"/>
        <v>nvt-0</v>
      </c>
    </row>
    <row r="239" spans="2:27" s="492" customFormat="1" ht="15">
      <c r="B239" s="331"/>
      <c r="C239" s="332"/>
      <c r="D239" s="296">
        <f>VLOOKUP(E239,'1.1a-Jaarprijzen'!$B$13:$G$30,6,FALSE)</f>
        <v>1</v>
      </c>
      <c r="E239" s="772" t="s">
        <v>704</v>
      </c>
      <c r="F239" s="296" t="s">
        <v>675</v>
      </c>
      <c r="G239" s="297" t="s">
        <v>705</v>
      </c>
      <c r="H239" s="295" t="s">
        <v>485</v>
      </c>
      <c r="I239" s="298" t="str">
        <f t="shared" si="39"/>
        <v>sanitaire ruimte (toilet-/doucheruimte)</v>
      </c>
      <c r="J239" s="296" t="s">
        <v>468</v>
      </c>
      <c r="K239" s="299">
        <v>4.5</v>
      </c>
      <c r="L239" s="299"/>
      <c r="M239" s="300">
        <v>4200</v>
      </c>
      <c r="N239" s="301">
        <f t="shared" si="34"/>
        <v>200</v>
      </c>
      <c r="O239" s="486">
        <v>1</v>
      </c>
      <c r="P239" s="486">
        <v>1</v>
      </c>
      <c r="Q239" s="293">
        <f t="shared" si="35"/>
        <v>0</v>
      </c>
      <c r="R239" s="293">
        <f t="shared" si="36"/>
        <v>0</v>
      </c>
      <c r="S239" s="302">
        <f t="shared" si="31"/>
        <v>0</v>
      </c>
      <c r="T239" s="302">
        <f t="shared" si="32"/>
        <v>0</v>
      </c>
      <c r="U239" s="773" t="str">
        <f t="shared" si="33"/>
        <v>S</v>
      </c>
      <c r="V239" s="304"/>
      <c r="W239" s="305">
        <f>(Q239+R239)*'1.0-Contractblad'!$L$37</f>
        <v>0</v>
      </c>
      <c r="X239" s="305">
        <f ca="1">VLOOKUP(E239,'1.1a-Jaarprijzen'!$B$33:$Q$51,16,FALSE)*K239</f>
        <v>0</v>
      </c>
      <c r="Z239" s="775">
        <f t="shared" si="37"/>
        <v>900</v>
      </c>
      <c r="AA239" s="494" t="str">
        <f t="shared" si="38"/>
        <v>4200-200</v>
      </c>
    </row>
    <row r="240" spans="2:27" s="492" customFormat="1" ht="15">
      <c r="B240" s="331"/>
      <c r="C240" s="332"/>
      <c r="D240" s="296">
        <f>VLOOKUP(E240,'1.1a-Jaarprijzen'!$B$13:$G$30,6,FALSE)</f>
        <v>1</v>
      </c>
      <c r="E240" s="772" t="s">
        <v>704</v>
      </c>
      <c r="F240" s="296" t="s">
        <v>675</v>
      </c>
      <c r="G240" s="297" t="s">
        <v>706</v>
      </c>
      <c r="H240" s="295" t="s">
        <v>485</v>
      </c>
      <c r="I240" s="298" t="str">
        <f t="shared" si="39"/>
        <v>sanitaire ruimte (toilet-/doucheruimte)</v>
      </c>
      <c r="J240" s="296" t="s">
        <v>468</v>
      </c>
      <c r="K240" s="299">
        <v>3.01</v>
      </c>
      <c r="L240" s="299"/>
      <c r="M240" s="300">
        <v>4200</v>
      </c>
      <c r="N240" s="301">
        <f t="shared" si="34"/>
        <v>200</v>
      </c>
      <c r="O240" s="486">
        <v>1</v>
      </c>
      <c r="P240" s="486">
        <v>1</v>
      </c>
      <c r="Q240" s="293">
        <f t="shared" si="35"/>
        <v>0</v>
      </c>
      <c r="R240" s="293">
        <f t="shared" si="36"/>
        <v>0</v>
      </c>
      <c r="S240" s="302">
        <f t="shared" si="31"/>
        <v>0</v>
      </c>
      <c r="T240" s="302">
        <f t="shared" si="32"/>
        <v>0</v>
      </c>
      <c r="U240" s="773" t="str">
        <f t="shared" si="33"/>
        <v>S</v>
      </c>
      <c r="V240" s="304"/>
      <c r="W240" s="305">
        <f>(Q240+R240)*'1.0-Contractblad'!$L$37</f>
        <v>0</v>
      </c>
      <c r="X240" s="305">
        <f ca="1">VLOOKUP(E240,'1.1a-Jaarprijzen'!$B$33:$Q$51,16,FALSE)*K240</f>
        <v>0</v>
      </c>
      <c r="Z240" s="775">
        <f t="shared" si="37"/>
        <v>602</v>
      </c>
      <c r="AA240" s="494" t="str">
        <f t="shared" si="38"/>
        <v>4200-200</v>
      </c>
    </row>
    <row r="241" spans="2:27" s="492" customFormat="1" ht="15">
      <c r="B241" s="331"/>
      <c r="C241" s="332"/>
      <c r="D241" s="296">
        <f>VLOOKUP(E241,'1.1a-Jaarprijzen'!$B$13:$G$30,6,FALSE)</f>
        <v>1</v>
      </c>
      <c r="E241" s="772" t="s">
        <v>704</v>
      </c>
      <c r="F241" s="296" t="s">
        <v>675</v>
      </c>
      <c r="G241" s="297" t="s">
        <v>707</v>
      </c>
      <c r="H241" s="295" t="s">
        <v>867</v>
      </c>
      <c r="I241" s="298" t="str">
        <f t="shared" si="39"/>
        <v>leslokaal/leerplein groep 4 t/m 8</v>
      </c>
      <c r="J241" s="296" t="s">
        <v>473</v>
      </c>
      <c r="K241" s="299">
        <v>58.72</v>
      </c>
      <c r="L241" s="299"/>
      <c r="M241" s="300">
        <v>18200</v>
      </c>
      <c r="N241" s="301">
        <f t="shared" si="34"/>
        <v>200</v>
      </c>
      <c r="O241" s="486">
        <v>1</v>
      </c>
      <c r="P241" s="486">
        <v>1</v>
      </c>
      <c r="Q241" s="293">
        <f t="shared" si="35"/>
        <v>0</v>
      </c>
      <c r="R241" s="293">
        <f t="shared" si="36"/>
        <v>0</v>
      </c>
      <c r="S241" s="302">
        <f t="shared" si="31"/>
        <v>0</v>
      </c>
      <c r="T241" s="302">
        <f t="shared" si="32"/>
        <v>0</v>
      </c>
      <c r="U241" s="773" t="str">
        <f t="shared" si="33"/>
        <v>L</v>
      </c>
      <c r="V241" s="304"/>
      <c r="W241" s="305">
        <f>(Q241+R241)*'1.0-Contractblad'!$L$37</f>
        <v>0</v>
      </c>
      <c r="X241" s="305">
        <f ca="1">VLOOKUP(E241,'1.1a-Jaarprijzen'!$B$33:$Q$51,16,FALSE)*K241</f>
        <v>0</v>
      </c>
      <c r="Z241" s="775">
        <f t="shared" si="37"/>
        <v>11744</v>
      </c>
      <c r="AA241" s="494" t="str">
        <f t="shared" si="38"/>
        <v>18200-200</v>
      </c>
    </row>
    <row r="242" spans="2:27" s="492" customFormat="1" ht="15">
      <c r="B242" s="331"/>
      <c r="C242" s="332"/>
      <c r="D242" s="296">
        <f>VLOOKUP(E242,'1.1a-Jaarprijzen'!$B$13:$G$30,6,FALSE)</f>
        <v>1</v>
      </c>
      <c r="E242" s="772" t="s">
        <v>704</v>
      </c>
      <c r="F242" s="296" t="s">
        <v>675</v>
      </c>
      <c r="G242" s="297" t="s">
        <v>708</v>
      </c>
      <c r="H242" s="295" t="s">
        <v>867</v>
      </c>
      <c r="I242" s="298" t="str">
        <f t="shared" si="39"/>
        <v>leslokaal groep 1 t/m 3</v>
      </c>
      <c r="J242" s="296" t="s">
        <v>473</v>
      </c>
      <c r="K242" s="299">
        <v>67.02</v>
      </c>
      <c r="L242" s="299"/>
      <c r="M242" s="300">
        <v>7200</v>
      </c>
      <c r="N242" s="301">
        <f t="shared" si="34"/>
        <v>200</v>
      </c>
      <c r="O242" s="486">
        <v>1</v>
      </c>
      <c r="P242" s="486">
        <v>1</v>
      </c>
      <c r="Q242" s="293">
        <f t="shared" si="35"/>
        <v>0</v>
      </c>
      <c r="R242" s="293">
        <f t="shared" si="36"/>
        <v>0</v>
      </c>
      <c r="S242" s="302">
        <f t="shared" si="31"/>
        <v>0</v>
      </c>
      <c r="T242" s="302">
        <f t="shared" si="32"/>
        <v>0</v>
      </c>
      <c r="U242" s="773" t="str">
        <f t="shared" si="33"/>
        <v>L</v>
      </c>
      <c r="V242" s="304"/>
      <c r="W242" s="305">
        <f>(Q242+R242)*'1.0-Contractblad'!$L$37</f>
        <v>0</v>
      </c>
      <c r="X242" s="305">
        <f ca="1">VLOOKUP(E242,'1.1a-Jaarprijzen'!$B$33:$Q$51,16,FALSE)*K242</f>
        <v>0</v>
      </c>
      <c r="Z242" s="775">
        <f t="shared" si="37"/>
        <v>13404</v>
      </c>
      <c r="AA242" s="494" t="str">
        <f t="shared" si="38"/>
        <v>7200-200</v>
      </c>
    </row>
    <row r="243" spans="2:27" s="492" customFormat="1" ht="15">
      <c r="B243" s="331"/>
      <c r="C243" s="332"/>
      <c r="D243" s="296">
        <f>VLOOKUP(E243,'1.1a-Jaarprijzen'!$B$13:$G$30,6,FALSE)</f>
        <v>1</v>
      </c>
      <c r="E243" s="772" t="s">
        <v>704</v>
      </c>
      <c r="F243" s="296" t="s">
        <v>675</v>
      </c>
      <c r="G243" s="297" t="s">
        <v>709</v>
      </c>
      <c r="H243" s="295" t="s">
        <v>867</v>
      </c>
      <c r="I243" s="298" t="str">
        <f t="shared" si="39"/>
        <v>leslokaal/leerplein groep 4 t/m 8</v>
      </c>
      <c r="J243" s="296" t="s">
        <v>473</v>
      </c>
      <c r="K243" s="299">
        <v>56.31</v>
      </c>
      <c r="L243" s="299"/>
      <c r="M243" s="300">
        <v>18200</v>
      </c>
      <c r="N243" s="301">
        <f t="shared" si="34"/>
        <v>200</v>
      </c>
      <c r="O243" s="486">
        <v>1</v>
      </c>
      <c r="P243" s="486">
        <v>1</v>
      </c>
      <c r="Q243" s="293">
        <f t="shared" si="35"/>
        <v>0</v>
      </c>
      <c r="R243" s="293">
        <f t="shared" si="36"/>
        <v>0</v>
      </c>
      <c r="S243" s="302">
        <f t="shared" si="31"/>
        <v>0</v>
      </c>
      <c r="T243" s="302">
        <f t="shared" si="32"/>
        <v>0</v>
      </c>
      <c r="U243" s="773" t="str">
        <f t="shared" si="33"/>
        <v>L</v>
      </c>
      <c r="V243" s="304"/>
      <c r="W243" s="305">
        <f>(Q243+R243)*'1.0-Contractblad'!$L$37</f>
        <v>0</v>
      </c>
      <c r="X243" s="305">
        <f ca="1">VLOOKUP(E243,'1.1a-Jaarprijzen'!$B$33:$Q$51,16,FALSE)*K243</f>
        <v>0</v>
      </c>
      <c r="Z243" s="775">
        <f t="shared" si="37"/>
        <v>11262</v>
      </c>
      <c r="AA243" s="494" t="str">
        <f t="shared" si="38"/>
        <v>18200-200</v>
      </c>
    </row>
    <row r="244" spans="2:27" s="492" customFormat="1" ht="15">
      <c r="B244" s="331"/>
      <c r="C244" s="332"/>
      <c r="D244" s="296">
        <f>VLOOKUP(E244,'1.1a-Jaarprijzen'!$B$13:$G$30,6,FALSE)</f>
        <v>1</v>
      </c>
      <c r="E244" s="772" t="s">
        <v>704</v>
      </c>
      <c r="F244" s="296" t="s">
        <v>675</v>
      </c>
      <c r="G244" s="297" t="s">
        <v>710</v>
      </c>
      <c r="H244" s="295" t="s">
        <v>485</v>
      </c>
      <c r="I244" s="298" t="str">
        <f t="shared" si="39"/>
        <v>sanitaire ruimte (toilet-/doucheruimte)</v>
      </c>
      <c r="J244" s="296" t="s">
        <v>468</v>
      </c>
      <c r="K244" s="299">
        <v>5.5</v>
      </c>
      <c r="L244" s="299"/>
      <c r="M244" s="300">
        <v>4200</v>
      </c>
      <c r="N244" s="301">
        <f t="shared" si="34"/>
        <v>200</v>
      </c>
      <c r="O244" s="486">
        <v>1</v>
      </c>
      <c r="P244" s="486">
        <v>1</v>
      </c>
      <c r="Q244" s="293">
        <f t="shared" si="35"/>
        <v>0</v>
      </c>
      <c r="R244" s="293">
        <f t="shared" si="36"/>
        <v>0</v>
      </c>
      <c r="S244" s="302">
        <f t="shared" si="31"/>
        <v>0</v>
      </c>
      <c r="T244" s="302">
        <f t="shared" si="32"/>
        <v>0</v>
      </c>
      <c r="U244" s="773" t="str">
        <f t="shared" si="33"/>
        <v>S</v>
      </c>
      <c r="V244" s="304"/>
      <c r="W244" s="305">
        <f>(Q244+R244)*'1.0-Contractblad'!$L$37</f>
        <v>0</v>
      </c>
      <c r="X244" s="305">
        <f ca="1">VLOOKUP(E244,'1.1a-Jaarprijzen'!$B$33:$Q$51,16,FALSE)*K244</f>
        <v>0</v>
      </c>
      <c r="Z244" s="775">
        <f t="shared" si="37"/>
        <v>1100</v>
      </c>
      <c r="AA244" s="494" t="str">
        <f t="shared" si="38"/>
        <v>4200-200</v>
      </c>
    </row>
    <row r="245" spans="2:27" s="492" customFormat="1" ht="15">
      <c r="B245" s="331"/>
      <c r="C245" s="332"/>
      <c r="D245" s="296">
        <f>VLOOKUP(E245,'1.1a-Jaarprijzen'!$B$13:$G$30,6,FALSE)</f>
        <v>1</v>
      </c>
      <c r="E245" s="772" t="s">
        <v>704</v>
      </c>
      <c r="F245" s="296" t="s">
        <v>675</v>
      </c>
      <c r="G245" s="297" t="s">
        <v>711</v>
      </c>
      <c r="H245" s="295" t="s">
        <v>867</v>
      </c>
      <c r="I245" s="298" t="str">
        <f t="shared" si="39"/>
        <v>leslokaal/leerplein groep 4 t/m 8</v>
      </c>
      <c r="J245" s="296" t="s">
        <v>473</v>
      </c>
      <c r="K245" s="299">
        <v>48.24</v>
      </c>
      <c r="L245" s="299"/>
      <c r="M245" s="300">
        <v>18200</v>
      </c>
      <c r="N245" s="301">
        <f t="shared" si="34"/>
        <v>200</v>
      </c>
      <c r="O245" s="486">
        <v>1</v>
      </c>
      <c r="P245" s="486">
        <v>1</v>
      </c>
      <c r="Q245" s="293">
        <f t="shared" si="35"/>
        <v>0</v>
      </c>
      <c r="R245" s="293">
        <f t="shared" si="36"/>
        <v>0</v>
      </c>
      <c r="S245" s="302">
        <f t="shared" si="31"/>
        <v>0</v>
      </c>
      <c r="T245" s="302">
        <f t="shared" si="32"/>
        <v>0</v>
      </c>
      <c r="U245" s="773" t="str">
        <f t="shared" si="33"/>
        <v>L</v>
      </c>
      <c r="V245" s="304"/>
      <c r="W245" s="305">
        <f>(Q245+R245)*'1.0-Contractblad'!$L$37</f>
        <v>0</v>
      </c>
      <c r="X245" s="305">
        <f ca="1">VLOOKUP(E245,'1.1a-Jaarprijzen'!$B$33:$Q$51,16,FALSE)*K245</f>
        <v>0</v>
      </c>
      <c r="Z245" s="775">
        <f t="shared" si="37"/>
        <v>9648</v>
      </c>
      <c r="AA245" s="494" t="str">
        <f t="shared" si="38"/>
        <v>18200-200</v>
      </c>
    </row>
    <row r="246" spans="2:27" s="492" customFormat="1" ht="15">
      <c r="B246" s="331"/>
      <c r="C246" s="332"/>
      <c r="D246" s="296">
        <f>VLOOKUP(E246,'1.1a-Jaarprijzen'!$B$13:$G$30,6,FALSE)</f>
        <v>1</v>
      </c>
      <c r="E246" s="772" t="s">
        <v>704</v>
      </c>
      <c r="F246" s="296" t="s">
        <v>675</v>
      </c>
      <c r="G246" s="297" t="s">
        <v>712</v>
      </c>
      <c r="H246" s="295" t="s">
        <v>393</v>
      </c>
      <c r="I246" s="298" t="str">
        <f t="shared" si="39"/>
        <v>entree, gang, hal, repro</v>
      </c>
      <c r="J246" s="296" t="s">
        <v>469</v>
      </c>
      <c r="K246" s="299">
        <v>10.6</v>
      </c>
      <c r="L246" s="299"/>
      <c r="M246" s="300">
        <v>3200</v>
      </c>
      <c r="N246" s="301">
        <f t="shared" si="34"/>
        <v>200</v>
      </c>
      <c r="O246" s="486">
        <v>1</v>
      </c>
      <c r="P246" s="486">
        <v>1</v>
      </c>
      <c r="Q246" s="293">
        <f t="shared" si="35"/>
        <v>0</v>
      </c>
      <c r="R246" s="293">
        <f t="shared" si="36"/>
        <v>0</v>
      </c>
      <c r="S246" s="302">
        <f t="shared" si="31"/>
        <v>0</v>
      </c>
      <c r="T246" s="302">
        <f t="shared" si="32"/>
        <v>0</v>
      </c>
      <c r="U246" s="773" t="str">
        <f t="shared" si="33"/>
        <v>V</v>
      </c>
      <c r="V246" s="304"/>
      <c r="W246" s="305">
        <f>(Q246+R246)*'1.0-Contractblad'!$L$37</f>
        <v>0</v>
      </c>
      <c r="X246" s="305">
        <f ca="1">VLOOKUP(E246,'1.1a-Jaarprijzen'!$B$33:$Q$51,16,FALSE)*K246</f>
        <v>0</v>
      </c>
      <c r="Z246" s="775">
        <f t="shared" si="37"/>
        <v>2120</v>
      </c>
      <c r="AA246" s="494" t="str">
        <f t="shared" si="38"/>
        <v>3200-200</v>
      </c>
    </row>
    <row r="247" spans="2:27" s="492" customFormat="1" ht="15">
      <c r="B247" s="331"/>
      <c r="C247" s="332"/>
      <c r="D247" s="296">
        <f>VLOOKUP(E247,'1.1a-Jaarprijzen'!$B$13:$G$30,6,FALSE)</f>
        <v>1</v>
      </c>
      <c r="E247" s="772" t="s">
        <v>704</v>
      </c>
      <c r="F247" s="296" t="s">
        <v>675</v>
      </c>
      <c r="G247" s="297" t="s">
        <v>713</v>
      </c>
      <c r="H247" s="295" t="s">
        <v>1216</v>
      </c>
      <c r="I247" s="298" t="str">
        <f t="shared" si="39"/>
        <v>administratieve -,  vergaderruimte</v>
      </c>
      <c r="J247" s="296" t="s">
        <v>473</v>
      </c>
      <c r="K247" s="299">
        <v>19.37</v>
      </c>
      <c r="L247" s="299"/>
      <c r="M247" s="300">
        <v>1040</v>
      </c>
      <c r="N247" s="301">
        <f t="shared" si="34"/>
        <v>40</v>
      </c>
      <c r="O247" s="486">
        <v>1</v>
      </c>
      <c r="P247" s="486">
        <v>1</v>
      </c>
      <c r="Q247" s="293">
        <f t="shared" si="35"/>
        <v>0</v>
      </c>
      <c r="R247" s="293">
        <f t="shared" si="36"/>
        <v>0</v>
      </c>
      <c r="S247" s="302">
        <f t="shared" si="31"/>
        <v>0</v>
      </c>
      <c r="T247" s="302">
        <f t="shared" si="32"/>
        <v>0</v>
      </c>
      <c r="U247" s="773" t="str">
        <f t="shared" si="33"/>
        <v>V</v>
      </c>
      <c r="V247" s="304"/>
      <c r="W247" s="305">
        <f>(Q247+R247)*'1.0-Contractblad'!$L$37</f>
        <v>0</v>
      </c>
      <c r="X247" s="305">
        <f ca="1">VLOOKUP(E247,'1.1a-Jaarprijzen'!$B$33:$Q$51,16,FALSE)*K247</f>
        <v>0</v>
      </c>
      <c r="Z247" s="775">
        <f t="shared" si="37"/>
        <v>774.80000000000007</v>
      </c>
      <c r="AA247" s="494" t="str">
        <f t="shared" si="38"/>
        <v>1040-40</v>
      </c>
    </row>
    <row r="248" spans="2:27" s="492" customFormat="1" ht="15">
      <c r="B248" s="331"/>
      <c r="C248" s="332"/>
      <c r="D248" s="296">
        <f>VLOOKUP(E248,'1.1a-Jaarprijzen'!$B$13:$G$30,6,FALSE)</f>
        <v>1</v>
      </c>
      <c r="E248" s="772" t="s">
        <v>704</v>
      </c>
      <c r="F248" s="296" t="s">
        <v>675</v>
      </c>
      <c r="G248" s="297" t="s">
        <v>714</v>
      </c>
      <c r="H248" s="295" t="s">
        <v>582</v>
      </c>
      <c r="I248" s="298" t="str">
        <f t="shared" si="39"/>
        <v>pantry/keuken</v>
      </c>
      <c r="J248" s="296" t="s">
        <v>473</v>
      </c>
      <c r="K248" s="299">
        <v>5.96</v>
      </c>
      <c r="L248" s="299"/>
      <c r="M248" s="300">
        <v>5200</v>
      </c>
      <c r="N248" s="301">
        <f t="shared" si="34"/>
        <v>200</v>
      </c>
      <c r="O248" s="486">
        <v>1</v>
      </c>
      <c r="P248" s="486">
        <v>1</v>
      </c>
      <c r="Q248" s="293">
        <f t="shared" si="35"/>
        <v>0</v>
      </c>
      <c r="R248" s="293">
        <f t="shared" si="36"/>
        <v>0</v>
      </c>
      <c r="S248" s="302">
        <f t="shared" si="31"/>
        <v>0</v>
      </c>
      <c r="T248" s="302">
        <f t="shared" si="32"/>
        <v>0</v>
      </c>
      <c r="U248" s="773" t="str">
        <f t="shared" si="33"/>
        <v>V</v>
      </c>
      <c r="V248" s="304"/>
      <c r="W248" s="305">
        <f>(Q248+R248)*'1.0-Contractblad'!$L$37</f>
        <v>0</v>
      </c>
      <c r="X248" s="305">
        <f ca="1">VLOOKUP(E248,'1.1a-Jaarprijzen'!$B$33:$Q$51,16,FALSE)*K248</f>
        <v>0</v>
      </c>
      <c r="Z248" s="775">
        <f t="shared" si="37"/>
        <v>1192</v>
      </c>
      <c r="AA248" s="494" t="str">
        <f t="shared" si="38"/>
        <v>5200-200</v>
      </c>
    </row>
    <row r="249" spans="2:27" s="492" customFormat="1" ht="15">
      <c r="B249" s="331"/>
      <c r="C249" s="332"/>
      <c r="D249" s="296">
        <f>VLOOKUP(E249,'1.1a-Jaarprijzen'!$B$13:$G$30,6,FALSE)</f>
        <v>1</v>
      </c>
      <c r="E249" s="772" t="s">
        <v>704</v>
      </c>
      <c r="F249" s="296" t="s">
        <v>675</v>
      </c>
      <c r="G249" s="297" t="s">
        <v>715</v>
      </c>
      <c r="H249" s="295" t="s">
        <v>403</v>
      </c>
      <c r="I249" s="298" t="str">
        <f t="shared" si="39"/>
        <v>vervallen (mutatie)</v>
      </c>
      <c r="J249" s="296" t="s">
        <v>473</v>
      </c>
      <c r="K249" s="299"/>
      <c r="L249" s="299">
        <v>10.19</v>
      </c>
      <c r="M249" s="300" t="s">
        <v>431</v>
      </c>
      <c r="N249" s="301">
        <f t="shared" si="34"/>
        <v>0</v>
      </c>
      <c r="O249" s="486">
        <v>1</v>
      </c>
      <c r="P249" s="486">
        <v>1</v>
      </c>
      <c r="Q249" s="293">
        <f t="shared" si="35"/>
        <v>0</v>
      </c>
      <c r="R249" s="293">
        <f t="shared" si="36"/>
        <v>0</v>
      </c>
      <c r="S249" s="302">
        <f t="shared" si="31"/>
        <v>0</v>
      </c>
      <c r="T249" s="302">
        <f t="shared" si="32"/>
        <v>0</v>
      </c>
      <c r="U249" s="773">
        <f t="shared" si="33"/>
        <v>0</v>
      </c>
      <c r="V249" s="304"/>
      <c r="W249" s="305">
        <f>(Q249+R249)*'1.0-Contractblad'!$L$37</f>
        <v>0</v>
      </c>
      <c r="X249" s="305">
        <f ca="1">VLOOKUP(E249,'1.1a-Jaarprijzen'!$B$33:$Q$51,16,FALSE)*K249</f>
        <v>0</v>
      </c>
      <c r="Z249" s="775">
        <f t="shared" si="37"/>
        <v>0</v>
      </c>
      <c r="AA249" s="494" t="str">
        <f t="shared" si="38"/>
        <v>vervallen-0</v>
      </c>
    </row>
    <row r="250" spans="2:27" s="492" customFormat="1" ht="15">
      <c r="B250" s="331"/>
      <c r="C250" s="332"/>
      <c r="D250" s="296">
        <f>VLOOKUP(E250,'1.1a-Jaarprijzen'!$B$13:$G$30,6,FALSE)</f>
        <v>1</v>
      </c>
      <c r="E250" s="772" t="s">
        <v>704</v>
      </c>
      <c r="F250" s="296" t="s">
        <v>675</v>
      </c>
      <c r="G250" s="297" t="s">
        <v>716</v>
      </c>
      <c r="H250" s="295" t="s">
        <v>402</v>
      </c>
      <c r="I250" s="298" t="str">
        <f t="shared" si="39"/>
        <v>entree, gang, hal, repro</v>
      </c>
      <c r="J250" s="296" t="s">
        <v>1001</v>
      </c>
      <c r="K250" s="299">
        <v>4.4000000000000004</v>
      </c>
      <c r="L250" s="299"/>
      <c r="M250" s="300">
        <v>3200</v>
      </c>
      <c r="N250" s="301">
        <f t="shared" si="34"/>
        <v>200</v>
      </c>
      <c r="O250" s="486">
        <v>1</v>
      </c>
      <c r="P250" s="486">
        <v>1</v>
      </c>
      <c r="Q250" s="293">
        <f t="shared" si="35"/>
        <v>0</v>
      </c>
      <c r="R250" s="293">
        <f t="shared" si="36"/>
        <v>0</v>
      </c>
      <c r="S250" s="302">
        <f t="shared" si="31"/>
        <v>0</v>
      </c>
      <c r="T250" s="302">
        <f t="shared" si="32"/>
        <v>0</v>
      </c>
      <c r="U250" s="773" t="str">
        <f t="shared" si="33"/>
        <v>V</v>
      </c>
      <c r="V250" s="304"/>
      <c r="W250" s="305">
        <f>(Q250+R250)*'1.0-Contractblad'!$L$37</f>
        <v>0</v>
      </c>
      <c r="X250" s="305">
        <f ca="1">VLOOKUP(E250,'1.1a-Jaarprijzen'!$B$33:$Q$51,16,FALSE)*K250</f>
        <v>0</v>
      </c>
      <c r="Z250" s="775">
        <f t="shared" si="37"/>
        <v>880.00000000000011</v>
      </c>
      <c r="AA250" s="494" t="str">
        <f t="shared" si="38"/>
        <v>3200-200</v>
      </c>
    </row>
    <row r="251" spans="2:27" s="492" customFormat="1" ht="15">
      <c r="B251" s="331"/>
      <c r="C251" s="332"/>
      <c r="D251" s="296">
        <f>VLOOKUP(E251,'1.1a-Jaarprijzen'!$B$13:$G$30,6,FALSE)</f>
        <v>1</v>
      </c>
      <c r="E251" s="772" t="s">
        <v>704</v>
      </c>
      <c r="F251" s="296" t="s">
        <v>675</v>
      </c>
      <c r="G251" s="297" t="s">
        <v>717</v>
      </c>
      <c r="H251" s="295" t="s">
        <v>485</v>
      </c>
      <c r="I251" s="298" t="str">
        <f t="shared" si="39"/>
        <v>sanitaire ruimte (toilet-/doucheruimte)</v>
      </c>
      <c r="J251" s="296" t="s">
        <v>468</v>
      </c>
      <c r="K251" s="299">
        <v>1.2</v>
      </c>
      <c r="L251" s="299"/>
      <c r="M251" s="300">
        <v>4200</v>
      </c>
      <c r="N251" s="301">
        <f t="shared" si="34"/>
        <v>200</v>
      </c>
      <c r="O251" s="486">
        <v>1</v>
      </c>
      <c r="P251" s="486">
        <v>1</v>
      </c>
      <c r="Q251" s="293">
        <f t="shared" si="35"/>
        <v>0</v>
      </c>
      <c r="R251" s="293">
        <f t="shared" si="36"/>
        <v>0</v>
      </c>
      <c r="S251" s="302">
        <f t="shared" si="31"/>
        <v>0</v>
      </c>
      <c r="T251" s="302">
        <f t="shared" si="32"/>
        <v>0</v>
      </c>
      <c r="U251" s="773" t="str">
        <f t="shared" si="33"/>
        <v>S</v>
      </c>
      <c r="V251" s="304"/>
      <c r="W251" s="305">
        <f>(Q251+R251)*'1.0-Contractblad'!$L$37</f>
        <v>0</v>
      </c>
      <c r="X251" s="305">
        <f ca="1">VLOOKUP(E251,'1.1a-Jaarprijzen'!$B$33:$Q$51,16,FALSE)*K251</f>
        <v>0</v>
      </c>
      <c r="Z251" s="775">
        <f t="shared" si="37"/>
        <v>240</v>
      </c>
      <c r="AA251" s="494" t="str">
        <f t="shared" si="38"/>
        <v>4200-200</v>
      </c>
    </row>
    <row r="252" spans="2:27" s="492" customFormat="1" ht="15">
      <c r="B252" s="331"/>
      <c r="C252" s="332"/>
      <c r="D252" s="296">
        <f>VLOOKUP(E252,'1.1a-Jaarprijzen'!$B$13:$G$30,6,FALSE)</f>
        <v>1</v>
      </c>
      <c r="E252" s="772" t="s">
        <v>704</v>
      </c>
      <c r="F252" s="296" t="s">
        <v>675</v>
      </c>
      <c r="G252" s="297" t="s">
        <v>718</v>
      </c>
      <c r="H252" s="295" t="s">
        <v>405</v>
      </c>
      <c r="I252" s="298" t="str">
        <f t="shared" si="39"/>
        <v>aula, gemeenschappelijke ruimte, bibliotheek</v>
      </c>
      <c r="J252" s="296" t="s">
        <v>473</v>
      </c>
      <c r="K252" s="299">
        <v>137.78</v>
      </c>
      <c r="L252" s="299"/>
      <c r="M252" s="300">
        <v>2200</v>
      </c>
      <c r="N252" s="301">
        <f t="shared" si="34"/>
        <v>200</v>
      </c>
      <c r="O252" s="486">
        <v>1</v>
      </c>
      <c r="P252" s="486">
        <v>1</v>
      </c>
      <c r="Q252" s="293">
        <f t="shared" si="35"/>
        <v>0</v>
      </c>
      <c r="R252" s="293">
        <f t="shared" si="36"/>
        <v>0</v>
      </c>
      <c r="S252" s="302">
        <f t="shared" si="31"/>
        <v>0</v>
      </c>
      <c r="T252" s="302">
        <f t="shared" si="32"/>
        <v>0</v>
      </c>
      <c r="U252" s="773" t="str">
        <f t="shared" si="33"/>
        <v>V</v>
      </c>
      <c r="V252" s="304"/>
      <c r="W252" s="305">
        <f>(Q252+R252)*'1.0-Contractblad'!$L$37</f>
        <v>0</v>
      </c>
      <c r="X252" s="305">
        <f ca="1">VLOOKUP(E252,'1.1a-Jaarprijzen'!$B$33:$Q$51,16,FALSE)*K252</f>
        <v>0</v>
      </c>
      <c r="Z252" s="775">
        <f t="shared" si="37"/>
        <v>27556</v>
      </c>
      <c r="AA252" s="494" t="str">
        <f t="shared" si="38"/>
        <v>2200-200</v>
      </c>
    </row>
    <row r="253" spans="2:27" s="492" customFormat="1" ht="15">
      <c r="B253" s="331"/>
      <c r="C253" s="332"/>
      <c r="D253" s="296">
        <f>VLOOKUP(E253,'1.1a-Jaarprijzen'!$B$13:$G$30,6,FALSE)</f>
        <v>1</v>
      </c>
      <c r="E253" s="772" t="s">
        <v>704</v>
      </c>
      <c r="F253" s="296" t="s">
        <v>675</v>
      </c>
      <c r="G253" s="297" t="s">
        <v>719</v>
      </c>
      <c r="H253" s="295" t="s">
        <v>405</v>
      </c>
      <c r="I253" s="298" t="str">
        <f t="shared" si="39"/>
        <v>aula, gemeenschappelijke ruimte, bibliotheek</v>
      </c>
      <c r="J253" s="296" t="s">
        <v>473</v>
      </c>
      <c r="K253" s="299">
        <v>33.56</v>
      </c>
      <c r="L253" s="299"/>
      <c r="M253" s="300">
        <v>2200</v>
      </c>
      <c r="N253" s="301">
        <f t="shared" si="34"/>
        <v>200</v>
      </c>
      <c r="O253" s="486">
        <v>1</v>
      </c>
      <c r="P253" s="486">
        <v>1</v>
      </c>
      <c r="Q253" s="293">
        <f t="shared" si="35"/>
        <v>0</v>
      </c>
      <c r="R253" s="293">
        <f t="shared" si="36"/>
        <v>0</v>
      </c>
      <c r="S253" s="302">
        <f t="shared" si="31"/>
        <v>0</v>
      </c>
      <c r="T253" s="302">
        <f t="shared" si="32"/>
        <v>0</v>
      </c>
      <c r="U253" s="773" t="str">
        <f t="shared" si="33"/>
        <v>V</v>
      </c>
      <c r="V253" s="304"/>
      <c r="W253" s="305">
        <f>(Q253+R253)*'1.0-Contractblad'!$L$37</f>
        <v>0</v>
      </c>
      <c r="X253" s="305">
        <f ca="1">VLOOKUP(E253,'1.1a-Jaarprijzen'!$B$33:$Q$51,16,FALSE)*K253</f>
        <v>0</v>
      </c>
      <c r="Z253" s="775">
        <f t="shared" si="37"/>
        <v>6712</v>
      </c>
      <c r="AA253" s="494" t="str">
        <f t="shared" si="38"/>
        <v>2200-200</v>
      </c>
    </row>
    <row r="254" spans="2:27" s="492" customFormat="1" ht="15">
      <c r="B254" s="331"/>
      <c r="C254" s="332"/>
      <c r="D254" s="296">
        <f>VLOOKUP(E254,'1.1a-Jaarprijzen'!$B$13:$G$30,6,FALSE)</f>
        <v>1</v>
      </c>
      <c r="E254" s="772" t="s">
        <v>704</v>
      </c>
      <c r="F254" s="296" t="s">
        <v>675</v>
      </c>
      <c r="G254" s="297" t="s">
        <v>720</v>
      </c>
      <c r="H254" s="295" t="s">
        <v>485</v>
      </c>
      <c r="I254" s="298" t="str">
        <f t="shared" si="39"/>
        <v>sanitaire ruimte (toilet-/doucheruimte)</v>
      </c>
      <c r="J254" s="296" t="s">
        <v>468</v>
      </c>
      <c r="K254" s="299">
        <v>5.5</v>
      </c>
      <c r="L254" s="299"/>
      <c r="M254" s="300">
        <v>4200</v>
      </c>
      <c r="N254" s="301">
        <f t="shared" si="34"/>
        <v>200</v>
      </c>
      <c r="O254" s="486">
        <v>1</v>
      </c>
      <c r="P254" s="486">
        <v>1</v>
      </c>
      <c r="Q254" s="293">
        <f t="shared" si="35"/>
        <v>0</v>
      </c>
      <c r="R254" s="293">
        <f t="shared" si="36"/>
        <v>0</v>
      </c>
      <c r="S254" s="302">
        <f t="shared" si="31"/>
        <v>0</v>
      </c>
      <c r="T254" s="302">
        <f t="shared" si="32"/>
        <v>0</v>
      </c>
      <c r="U254" s="773" t="str">
        <f t="shared" si="33"/>
        <v>S</v>
      </c>
      <c r="V254" s="304"/>
      <c r="W254" s="305">
        <f>(Q254+R254)*'1.0-Contractblad'!$L$37</f>
        <v>0</v>
      </c>
      <c r="X254" s="305">
        <f ca="1">VLOOKUP(E254,'1.1a-Jaarprijzen'!$B$33:$Q$51,16,FALSE)*K254</f>
        <v>0</v>
      </c>
      <c r="Z254" s="775">
        <f t="shared" si="37"/>
        <v>1100</v>
      </c>
      <c r="AA254" s="494" t="str">
        <f t="shared" si="38"/>
        <v>4200-200</v>
      </c>
    </row>
    <row r="255" spans="2:27" s="492" customFormat="1" ht="15">
      <c r="B255" s="331"/>
      <c r="C255" s="332"/>
      <c r="D255" s="296">
        <f>VLOOKUP(E255,'1.1a-Jaarprijzen'!$B$13:$G$30,6,FALSE)</f>
        <v>1</v>
      </c>
      <c r="E255" s="772" t="s">
        <v>704</v>
      </c>
      <c r="F255" s="296" t="s">
        <v>675</v>
      </c>
      <c r="G255" s="297" t="s">
        <v>721</v>
      </c>
      <c r="H255" s="295" t="s">
        <v>582</v>
      </c>
      <c r="I255" s="298" t="str">
        <f t="shared" si="39"/>
        <v>pantry/keuken</v>
      </c>
      <c r="J255" s="296" t="s">
        <v>1001</v>
      </c>
      <c r="K255" s="299">
        <v>12.77</v>
      </c>
      <c r="L255" s="299"/>
      <c r="M255" s="300">
        <v>5200</v>
      </c>
      <c r="N255" s="301">
        <f t="shared" si="34"/>
        <v>200</v>
      </c>
      <c r="O255" s="486">
        <v>1</v>
      </c>
      <c r="P255" s="486">
        <v>1</v>
      </c>
      <c r="Q255" s="293">
        <f t="shared" si="35"/>
        <v>0</v>
      </c>
      <c r="R255" s="293">
        <f t="shared" si="36"/>
        <v>0</v>
      </c>
      <c r="S255" s="302">
        <f t="shared" si="31"/>
        <v>0</v>
      </c>
      <c r="T255" s="302">
        <f t="shared" si="32"/>
        <v>0</v>
      </c>
      <c r="U255" s="773" t="str">
        <f t="shared" si="33"/>
        <v>V</v>
      </c>
      <c r="V255" s="304"/>
      <c r="W255" s="305">
        <f>(Q255+R255)*'1.0-Contractblad'!$L$37</f>
        <v>0</v>
      </c>
      <c r="X255" s="305">
        <f ca="1">VLOOKUP(E255,'1.1a-Jaarprijzen'!$B$33:$Q$51,16,FALSE)*K255</f>
        <v>0</v>
      </c>
      <c r="Z255" s="775">
        <f t="shared" si="37"/>
        <v>2554</v>
      </c>
      <c r="AA255" s="494" t="str">
        <f t="shared" si="38"/>
        <v>5200-200</v>
      </c>
    </row>
    <row r="256" spans="2:27" s="492" customFormat="1" ht="15">
      <c r="B256" s="331"/>
      <c r="C256" s="332"/>
      <c r="D256" s="296">
        <f>VLOOKUP(E256,'1.1a-Jaarprijzen'!$B$13:$G$30,6,FALSE)</f>
        <v>1</v>
      </c>
      <c r="E256" s="772" t="s">
        <v>722</v>
      </c>
      <c r="F256" s="296" t="s">
        <v>675</v>
      </c>
      <c r="G256" s="296" t="s">
        <v>723</v>
      </c>
      <c r="H256" s="714" t="s">
        <v>867</v>
      </c>
      <c r="I256" s="298" t="str">
        <f t="shared" ref="I256:I448" si="40">IF($M256="",0,VLOOKUP($M256,Kengetal,4,FALSE))</f>
        <v>leslokaal groep 1 t/m 3</v>
      </c>
      <c r="J256" s="296" t="s">
        <v>473</v>
      </c>
      <c r="K256" s="299">
        <v>65.790000000000006</v>
      </c>
      <c r="L256" s="299"/>
      <c r="M256" s="300">
        <v>7200</v>
      </c>
      <c r="N256" s="301">
        <f t="shared" si="34"/>
        <v>200</v>
      </c>
      <c r="O256" s="486">
        <v>1</v>
      </c>
      <c r="P256" s="486">
        <v>1</v>
      </c>
      <c r="Q256" s="293">
        <f t="shared" si="35"/>
        <v>0</v>
      </c>
      <c r="R256" s="293">
        <f t="shared" si="36"/>
        <v>0</v>
      </c>
      <c r="S256" s="302">
        <f t="shared" si="31"/>
        <v>0</v>
      </c>
      <c r="T256" s="302">
        <f t="shared" si="32"/>
        <v>0</v>
      </c>
      <c r="U256" s="773" t="str">
        <f t="shared" si="33"/>
        <v>L</v>
      </c>
      <c r="V256" s="304"/>
      <c r="W256" s="305">
        <f>(Q256+R256)*'1.0-Contractblad'!$L$37</f>
        <v>0</v>
      </c>
      <c r="X256" s="305">
        <f ca="1">VLOOKUP(E256,'1.1a-Jaarprijzen'!$B$33:$Q$51,16,FALSE)*K256</f>
        <v>0</v>
      </c>
      <c r="Z256" s="775">
        <f t="shared" si="37"/>
        <v>13158.000000000002</v>
      </c>
      <c r="AA256" s="494" t="str">
        <f t="shared" si="38"/>
        <v>7200-200</v>
      </c>
    </row>
    <row r="257" spans="2:27" s="492" customFormat="1" ht="15">
      <c r="B257" s="331"/>
      <c r="C257" s="332"/>
      <c r="D257" s="296">
        <f>VLOOKUP(E257,'1.1a-Jaarprijzen'!$B$13:$G$30,6,FALSE)</f>
        <v>1</v>
      </c>
      <c r="E257" s="772" t="s">
        <v>722</v>
      </c>
      <c r="F257" s="296" t="s">
        <v>675</v>
      </c>
      <c r="G257" s="296" t="s">
        <v>724</v>
      </c>
      <c r="H257" s="714" t="s">
        <v>867</v>
      </c>
      <c r="I257" s="298" t="str">
        <f t="shared" si="40"/>
        <v>leslokaal/leerplein groep 4 t/m 8</v>
      </c>
      <c r="J257" s="296" t="s">
        <v>473</v>
      </c>
      <c r="K257" s="299">
        <v>64.3</v>
      </c>
      <c r="L257" s="299"/>
      <c r="M257" s="300">
        <v>18040</v>
      </c>
      <c r="N257" s="301">
        <f t="shared" si="34"/>
        <v>40</v>
      </c>
      <c r="O257" s="486">
        <v>1</v>
      </c>
      <c r="P257" s="486">
        <v>1</v>
      </c>
      <c r="Q257" s="293">
        <f t="shared" si="35"/>
        <v>0</v>
      </c>
      <c r="R257" s="293">
        <f t="shared" si="36"/>
        <v>0</v>
      </c>
      <c r="S257" s="302">
        <f t="shared" si="31"/>
        <v>0</v>
      </c>
      <c r="T257" s="302">
        <f t="shared" si="32"/>
        <v>0</v>
      </c>
      <c r="U257" s="773" t="str">
        <f t="shared" si="33"/>
        <v>L</v>
      </c>
      <c r="V257" s="304"/>
      <c r="W257" s="305">
        <f>(Q257+R257)*'1.0-Contractblad'!$L$37</f>
        <v>0</v>
      </c>
      <c r="X257" s="305">
        <f ca="1">VLOOKUP(E257,'1.1a-Jaarprijzen'!$B$33:$Q$51,16,FALSE)*K257</f>
        <v>0</v>
      </c>
      <c r="Z257" s="775">
        <f t="shared" si="37"/>
        <v>2572</v>
      </c>
      <c r="AA257" s="494" t="str">
        <f t="shared" si="38"/>
        <v>18040-40</v>
      </c>
    </row>
    <row r="258" spans="2:27" s="492" customFormat="1" ht="15">
      <c r="B258" s="331"/>
      <c r="C258" s="332"/>
      <c r="D258" s="296">
        <f>VLOOKUP(E258,'1.1a-Jaarprijzen'!$B$13:$G$30,6,FALSE)</f>
        <v>1</v>
      </c>
      <c r="E258" s="772" t="s">
        <v>722</v>
      </c>
      <c r="F258" s="296" t="s">
        <v>675</v>
      </c>
      <c r="G258" s="296" t="s">
        <v>707</v>
      </c>
      <c r="H258" s="714" t="s">
        <v>867</v>
      </c>
      <c r="I258" s="298" t="str">
        <f t="shared" si="40"/>
        <v>leslokaal/bevo/handvaardigheid</v>
      </c>
      <c r="J258" s="296" t="s">
        <v>473</v>
      </c>
      <c r="K258" s="299">
        <v>64.989999999999995</v>
      </c>
      <c r="L258" s="299"/>
      <c r="M258" s="300">
        <v>7040</v>
      </c>
      <c r="N258" s="301">
        <f t="shared" si="34"/>
        <v>40</v>
      </c>
      <c r="O258" s="486">
        <v>1</v>
      </c>
      <c r="P258" s="486">
        <v>1</v>
      </c>
      <c r="Q258" s="293">
        <f t="shared" si="35"/>
        <v>0</v>
      </c>
      <c r="R258" s="293">
        <f t="shared" si="36"/>
        <v>0</v>
      </c>
      <c r="S258" s="302">
        <f t="shared" si="31"/>
        <v>0</v>
      </c>
      <c r="T258" s="302">
        <f t="shared" si="32"/>
        <v>0</v>
      </c>
      <c r="U258" s="773" t="str">
        <f t="shared" si="33"/>
        <v>L</v>
      </c>
      <c r="V258" s="304"/>
      <c r="W258" s="305">
        <f>(Q258+R258)*'1.0-Contractblad'!$L$37</f>
        <v>0</v>
      </c>
      <c r="X258" s="305">
        <f ca="1">VLOOKUP(E258,'1.1a-Jaarprijzen'!$B$33:$Q$51,16,FALSE)*K258</f>
        <v>0</v>
      </c>
      <c r="Z258" s="775">
        <f t="shared" si="37"/>
        <v>2599.6</v>
      </c>
      <c r="AA258" s="494" t="str">
        <f t="shared" si="38"/>
        <v>7040-40</v>
      </c>
    </row>
    <row r="259" spans="2:27" s="492" customFormat="1" ht="15">
      <c r="B259" s="331"/>
      <c r="C259" s="332"/>
      <c r="D259" s="296">
        <f>VLOOKUP(E259,'1.1a-Jaarprijzen'!$B$13:$G$30,6,FALSE)</f>
        <v>1</v>
      </c>
      <c r="E259" s="772" t="s">
        <v>722</v>
      </c>
      <c r="F259" s="296" t="s">
        <v>675</v>
      </c>
      <c r="G259" s="296" t="s">
        <v>708</v>
      </c>
      <c r="H259" s="714" t="s">
        <v>867</v>
      </c>
      <c r="I259" s="298" t="str">
        <f t="shared" si="40"/>
        <v>leslokaal/leerplein groep 4 t/m 8</v>
      </c>
      <c r="J259" s="296" t="s">
        <v>473</v>
      </c>
      <c r="K259" s="299">
        <v>64.400000000000006</v>
      </c>
      <c r="L259" s="299"/>
      <c r="M259" s="300">
        <v>18200</v>
      </c>
      <c r="N259" s="301">
        <f t="shared" si="34"/>
        <v>200</v>
      </c>
      <c r="O259" s="486">
        <v>1</v>
      </c>
      <c r="P259" s="486">
        <v>1</v>
      </c>
      <c r="Q259" s="293">
        <f t="shared" si="35"/>
        <v>0</v>
      </c>
      <c r="R259" s="293">
        <f t="shared" si="36"/>
        <v>0</v>
      </c>
      <c r="S259" s="302">
        <f t="shared" si="31"/>
        <v>0</v>
      </c>
      <c r="T259" s="302">
        <f t="shared" si="32"/>
        <v>0</v>
      </c>
      <c r="U259" s="773" t="str">
        <f t="shared" si="33"/>
        <v>L</v>
      </c>
      <c r="V259" s="304"/>
      <c r="W259" s="305">
        <f>(Q259+R259)*'1.0-Contractblad'!$L$37</f>
        <v>0</v>
      </c>
      <c r="X259" s="305">
        <f ca="1">VLOOKUP(E259,'1.1a-Jaarprijzen'!$B$33:$Q$51,16,FALSE)*K259</f>
        <v>0</v>
      </c>
      <c r="Z259" s="775">
        <f t="shared" si="37"/>
        <v>12880.000000000002</v>
      </c>
      <c r="AA259" s="494" t="str">
        <f t="shared" si="38"/>
        <v>18200-200</v>
      </c>
    </row>
    <row r="260" spans="2:27" s="492" customFormat="1" ht="15">
      <c r="B260" s="331"/>
      <c r="C260" s="332"/>
      <c r="D260" s="296">
        <f>VLOOKUP(E260,'1.1a-Jaarprijzen'!$B$13:$G$30,6,FALSE)</f>
        <v>1</v>
      </c>
      <c r="E260" s="772" t="s">
        <v>722</v>
      </c>
      <c r="F260" s="296" t="s">
        <v>675</v>
      </c>
      <c r="G260" s="296" t="s">
        <v>725</v>
      </c>
      <c r="H260" s="714" t="s">
        <v>403</v>
      </c>
      <c r="I260" s="298" t="str">
        <f t="shared" si="40"/>
        <v>vervallen (mutatie)</v>
      </c>
      <c r="J260" s="296" t="s">
        <v>473</v>
      </c>
      <c r="K260" s="299"/>
      <c r="L260" s="299">
        <v>16.5</v>
      </c>
      <c r="M260" s="300" t="s">
        <v>431</v>
      </c>
      <c r="N260" s="301">
        <f t="shared" si="34"/>
        <v>0</v>
      </c>
      <c r="O260" s="486">
        <v>1</v>
      </c>
      <c r="P260" s="486">
        <v>1</v>
      </c>
      <c r="Q260" s="293">
        <f t="shared" si="35"/>
        <v>0</v>
      </c>
      <c r="R260" s="293">
        <f t="shared" si="36"/>
        <v>0</v>
      </c>
      <c r="S260" s="302">
        <f t="shared" si="31"/>
        <v>0</v>
      </c>
      <c r="T260" s="302">
        <f t="shared" si="32"/>
        <v>0</v>
      </c>
      <c r="U260" s="773">
        <f t="shared" si="33"/>
        <v>0</v>
      </c>
      <c r="V260" s="304"/>
      <c r="W260" s="305">
        <f>(Q260+R260)*'1.0-Contractblad'!$L$37</f>
        <v>0</v>
      </c>
      <c r="X260" s="305">
        <f ca="1">VLOOKUP(E260,'1.1a-Jaarprijzen'!$B$33:$Q$51,16,FALSE)*K260</f>
        <v>0</v>
      </c>
      <c r="Z260" s="775">
        <f t="shared" si="37"/>
        <v>0</v>
      </c>
      <c r="AA260" s="494" t="str">
        <f t="shared" si="38"/>
        <v>vervallen-0</v>
      </c>
    </row>
    <row r="261" spans="2:27" s="492" customFormat="1" ht="15">
      <c r="B261" s="331"/>
      <c r="C261" s="332"/>
      <c r="D261" s="296">
        <f>VLOOKUP(E261,'1.1a-Jaarprijzen'!$B$13:$G$30,6,FALSE)</f>
        <v>1</v>
      </c>
      <c r="E261" s="772" t="s">
        <v>722</v>
      </c>
      <c r="F261" s="296" t="s">
        <v>675</v>
      </c>
      <c r="G261" s="296" t="s">
        <v>726</v>
      </c>
      <c r="H261" s="714" t="s">
        <v>403</v>
      </c>
      <c r="I261" s="298" t="str">
        <f t="shared" si="40"/>
        <v>vervallen (mutatie)</v>
      </c>
      <c r="J261" s="296" t="s">
        <v>473</v>
      </c>
      <c r="K261" s="299"/>
      <c r="L261" s="299">
        <v>12.1</v>
      </c>
      <c r="M261" s="300" t="s">
        <v>431</v>
      </c>
      <c r="N261" s="301">
        <f t="shared" si="34"/>
        <v>0</v>
      </c>
      <c r="O261" s="486">
        <v>1</v>
      </c>
      <c r="P261" s="486">
        <v>1</v>
      </c>
      <c r="Q261" s="293">
        <f t="shared" si="35"/>
        <v>0</v>
      </c>
      <c r="R261" s="293">
        <f t="shared" si="36"/>
        <v>0</v>
      </c>
      <c r="S261" s="302">
        <f t="shared" si="31"/>
        <v>0</v>
      </c>
      <c r="T261" s="302">
        <f t="shared" si="32"/>
        <v>0</v>
      </c>
      <c r="U261" s="773">
        <f t="shared" si="33"/>
        <v>0</v>
      </c>
      <c r="V261" s="304"/>
      <c r="W261" s="305">
        <f>(Q261+R261)*'1.0-Contractblad'!$L$37</f>
        <v>0</v>
      </c>
      <c r="X261" s="305">
        <f ca="1">VLOOKUP(E261,'1.1a-Jaarprijzen'!$B$33:$Q$51,16,FALSE)*K261</f>
        <v>0</v>
      </c>
      <c r="Z261" s="775">
        <f t="shared" si="37"/>
        <v>0</v>
      </c>
      <c r="AA261" s="494" t="str">
        <f t="shared" si="38"/>
        <v>vervallen-0</v>
      </c>
    </row>
    <row r="262" spans="2:27" s="492" customFormat="1" ht="15">
      <c r="B262" s="331"/>
      <c r="C262" s="332"/>
      <c r="D262" s="296">
        <f>VLOOKUP(E262,'1.1a-Jaarprijzen'!$B$13:$G$30,6,FALSE)</f>
        <v>1</v>
      </c>
      <c r="E262" s="772" t="s">
        <v>722</v>
      </c>
      <c r="F262" s="296" t="s">
        <v>675</v>
      </c>
      <c r="G262" s="296" t="s">
        <v>727</v>
      </c>
      <c r="H262" s="714" t="s">
        <v>1216</v>
      </c>
      <c r="I262" s="298" t="str">
        <f t="shared" si="40"/>
        <v>administratieve -,  vergaderruimte</v>
      </c>
      <c r="J262" s="296" t="s">
        <v>473</v>
      </c>
      <c r="K262" s="299">
        <v>30.42</v>
      </c>
      <c r="L262" s="299"/>
      <c r="M262" s="300">
        <v>1040</v>
      </c>
      <c r="N262" s="301">
        <f t="shared" si="34"/>
        <v>40</v>
      </c>
      <c r="O262" s="486">
        <v>1</v>
      </c>
      <c r="P262" s="486">
        <v>1</v>
      </c>
      <c r="Q262" s="293">
        <f t="shared" si="35"/>
        <v>0</v>
      </c>
      <c r="R262" s="293">
        <f t="shared" si="36"/>
        <v>0</v>
      </c>
      <c r="S262" s="302">
        <f t="shared" si="31"/>
        <v>0</v>
      </c>
      <c r="T262" s="302">
        <f t="shared" si="32"/>
        <v>0</v>
      </c>
      <c r="U262" s="773" t="str">
        <f t="shared" si="33"/>
        <v>V</v>
      </c>
      <c r="V262" s="304"/>
      <c r="W262" s="305">
        <f>(Q262+R262)*'1.0-Contractblad'!$L$37</f>
        <v>0</v>
      </c>
      <c r="X262" s="305">
        <f ca="1">VLOOKUP(E262,'1.1a-Jaarprijzen'!$B$33:$Q$51,16,FALSE)*K262</f>
        <v>0</v>
      </c>
      <c r="Z262" s="775">
        <f t="shared" si="37"/>
        <v>1216.8000000000002</v>
      </c>
      <c r="AA262" s="494" t="str">
        <f t="shared" si="38"/>
        <v>1040-40</v>
      </c>
    </row>
    <row r="263" spans="2:27" s="492" customFormat="1" ht="15">
      <c r="B263" s="331"/>
      <c r="C263" s="332"/>
      <c r="D263" s="296">
        <f>VLOOKUP(E263,'1.1a-Jaarprijzen'!$B$13:$G$30,6,FALSE)</f>
        <v>1</v>
      </c>
      <c r="E263" s="772" t="s">
        <v>722</v>
      </c>
      <c r="F263" s="296" t="s">
        <v>675</v>
      </c>
      <c r="G263" s="296" t="s">
        <v>728</v>
      </c>
      <c r="H263" s="714" t="s">
        <v>1200</v>
      </c>
      <c r="I263" s="298" t="str">
        <f t="shared" si="40"/>
        <v>niet van toepassing</v>
      </c>
      <c r="J263" s="296" t="s">
        <v>17</v>
      </c>
      <c r="K263" s="299"/>
      <c r="L263" s="299"/>
      <c r="M263" s="300" t="s">
        <v>17</v>
      </c>
      <c r="N263" s="301">
        <f t="shared" si="34"/>
        <v>0</v>
      </c>
      <c r="O263" s="486">
        <v>1</v>
      </c>
      <c r="P263" s="486">
        <v>1</v>
      </c>
      <c r="Q263" s="293">
        <f t="shared" si="35"/>
        <v>0</v>
      </c>
      <c r="R263" s="293">
        <f t="shared" si="36"/>
        <v>0</v>
      </c>
      <c r="S263" s="302">
        <f t="shared" ref="S263:S326" si="41">IF($M263=0,0,VLOOKUP($M263,Kengetal,6,FALSE))</f>
        <v>0</v>
      </c>
      <c r="T263" s="302">
        <f t="shared" ref="T263:T326" si="42">IF($M263=0,0,VLOOKUP($M263,Kengetal,7,FALSE))</f>
        <v>0</v>
      </c>
      <c r="U263" s="773">
        <f t="shared" si="33"/>
        <v>0</v>
      </c>
      <c r="V263" s="304"/>
      <c r="W263" s="305">
        <f>(Q263+R263)*'1.0-Contractblad'!$L$37</f>
        <v>0</v>
      </c>
      <c r="X263" s="305">
        <f ca="1">VLOOKUP(E263,'1.1a-Jaarprijzen'!$B$33:$Q$51,16,FALSE)*K263</f>
        <v>0</v>
      </c>
      <c r="Z263" s="775">
        <f t="shared" si="37"/>
        <v>0</v>
      </c>
      <c r="AA263" s="494" t="str">
        <f t="shared" si="38"/>
        <v>nvt-0</v>
      </c>
    </row>
    <row r="264" spans="2:27" s="492" customFormat="1" ht="15">
      <c r="B264" s="331"/>
      <c r="C264" s="332"/>
      <c r="D264" s="296">
        <f>VLOOKUP(E264,'1.1a-Jaarprijzen'!$B$13:$G$30,6,FALSE)</f>
        <v>1</v>
      </c>
      <c r="E264" s="772" t="s">
        <v>722</v>
      </c>
      <c r="F264" s="296" t="s">
        <v>675</v>
      </c>
      <c r="G264" s="296" t="s">
        <v>729</v>
      </c>
      <c r="H264" s="714" t="s">
        <v>405</v>
      </c>
      <c r="I264" s="298" t="str">
        <f t="shared" si="40"/>
        <v>aula, gemeenschappelijke ruimte, bibliotheek</v>
      </c>
      <c r="J264" s="296" t="s">
        <v>473</v>
      </c>
      <c r="K264" s="299">
        <v>65.400000000000006</v>
      </c>
      <c r="L264" s="299"/>
      <c r="M264" s="300">
        <v>2200</v>
      </c>
      <c r="N264" s="301">
        <f t="shared" si="34"/>
        <v>200</v>
      </c>
      <c r="O264" s="486">
        <v>1</v>
      </c>
      <c r="P264" s="486">
        <v>1</v>
      </c>
      <c r="Q264" s="293">
        <f t="shared" si="35"/>
        <v>0</v>
      </c>
      <c r="R264" s="293">
        <f t="shared" si="36"/>
        <v>0</v>
      </c>
      <c r="S264" s="302">
        <f t="shared" si="41"/>
        <v>0</v>
      </c>
      <c r="T264" s="302">
        <f t="shared" si="42"/>
        <v>0</v>
      </c>
      <c r="U264" s="773" t="str">
        <f t="shared" si="33"/>
        <v>V</v>
      </c>
      <c r="V264" s="304"/>
      <c r="W264" s="305">
        <f>(Q264+R264)*'1.0-Contractblad'!$L$37</f>
        <v>0</v>
      </c>
      <c r="X264" s="305">
        <f ca="1">VLOOKUP(E264,'1.1a-Jaarprijzen'!$B$33:$Q$51,16,FALSE)*K264</f>
        <v>0</v>
      </c>
      <c r="Z264" s="775">
        <f t="shared" si="37"/>
        <v>13080.000000000002</v>
      </c>
      <c r="AA264" s="494" t="str">
        <f t="shared" si="38"/>
        <v>2200-200</v>
      </c>
    </row>
    <row r="265" spans="2:27" s="492" customFormat="1" ht="15">
      <c r="B265" s="331"/>
      <c r="C265" s="332"/>
      <c r="D265" s="296">
        <f>VLOOKUP(E265,'1.1a-Jaarprijzen'!$B$13:$G$30,6,FALSE)</f>
        <v>1</v>
      </c>
      <c r="E265" s="772" t="s">
        <v>722</v>
      </c>
      <c r="F265" s="296" t="s">
        <v>675</v>
      </c>
      <c r="G265" s="296" t="s">
        <v>730</v>
      </c>
      <c r="H265" s="714" t="s">
        <v>405</v>
      </c>
      <c r="I265" s="298" t="str">
        <f t="shared" si="40"/>
        <v>aula, gemeenschappelijke ruimte, bibliotheek</v>
      </c>
      <c r="J265" s="296" t="s">
        <v>473</v>
      </c>
      <c r="K265" s="299">
        <v>68.3</v>
      </c>
      <c r="L265" s="299"/>
      <c r="M265" s="300">
        <v>2200</v>
      </c>
      <c r="N265" s="301">
        <f t="shared" si="34"/>
        <v>200</v>
      </c>
      <c r="O265" s="486">
        <v>1</v>
      </c>
      <c r="P265" s="486">
        <v>1</v>
      </c>
      <c r="Q265" s="293">
        <f t="shared" si="35"/>
        <v>0</v>
      </c>
      <c r="R265" s="293">
        <f t="shared" si="36"/>
        <v>0</v>
      </c>
      <c r="S265" s="302">
        <f t="shared" si="41"/>
        <v>0</v>
      </c>
      <c r="T265" s="302">
        <f t="shared" si="42"/>
        <v>0</v>
      </c>
      <c r="U265" s="773" t="str">
        <f t="shared" si="33"/>
        <v>V</v>
      </c>
      <c r="V265" s="304"/>
      <c r="W265" s="305">
        <f>(Q265+R265)*'1.0-Contractblad'!$L$37</f>
        <v>0</v>
      </c>
      <c r="X265" s="305">
        <f ca="1">VLOOKUP(E265,'1.1a-Jaarprijzen'!$B$33:$Q$51,16,FALSE)*K265</f>
        <v>0</v>
      </c>
      <c r="Z265" s="775">
        <f t="shared" si="37"/>
        <v>13660</v>
      </c>
      <c r="AA265" s="494" t="str">
        <f t="shared" si="38"/>
        <v>2200-200</v>
      </c>
    </row>
    <row r="266" spans="2:27" s="492" customFormat="1" ht="15">
      <c r="B266" s="331"/>
      <c r="C266" s="332"/>
      <c r="D266" s="296">
        <f>VLOOKUP(E266,'1.1a-Jaarprijzen'!$B$13:$G$30,6,FALSE)</f>
        <v>1</v>
      </c>
      <c r="E266" s="772" t="s">
        <v>722</v>
      </c>
      <c r="F266" s="296" t="s">
        <v>675</v>
      </c>
      <c r="G266" s="296" t="s">
        <v>731</v>
      </c>
      <c r="H266" s="714" t="s">
        <v>485</v>
      </c>
      <c r="I266" s="298" t="str">
        <f t="shared" si="40"/>
        <v>niet van toepassing</v>
      </c>
      <c r="J266" s="296" t="s">
        <v>473</v>
      </c>
      <c r="K266" s="299">
        <v>0</v>
      </c>
      <c r="L266" s="299">
        <v>3.6</v>
      </c>
      <c r="M266" s="300" t="s">
        <v>17</v>
      </c>
      <c r="N266" s="301">
        <f t="shared" si="34"/>
        <v>0</v>
      </c>
      <c r="O266" s="486">
        <v>1</v>
      </c>
      <c r="P266" s="486">
        <v>1</v>
      </c>
      <c r="Q266" s="293">
        <f t="shared" si="35"/>
        <v>0</v>
      </c>
      <c r="R266" s="293">
        <f t="shared" si="36"/>
        <v>0</v>
      </c>
      <c r="S266" s="302">
        <f t="shared" si="41"/>
        <v>0</v>
      </c>
      <c r="T266" s="302">
        <f t="shared" si="42"/>
        <v>0</v>
      </c>
      <c r="U266" s="773">
        <f t="shared" si="33"/>
        <v>0</v>
      </c>
      <c r="V266" s="304"/>
      <c r="W266" s="305">
        <f>(Q266+R266)*'1.0-Contractblad'!$L$37</f>
        <v>0</v>
      </c>
      <c r="X266" s="305">
        <f ca="1">VLOOKUP(E266,'1.1a-Jaarprijzen'!$B$33:$Q$51,16,FALSE)*K266</f>
        <v>0</v>
      </c>
      <c r="Z266" s="775">
        <f t="shared" si="37"/>
        <v>0</v>
      </c>
      <c r="AA266" s="494" t="str">
        <f t="shared" si="38"/>
        <v>nvt-0</v>
      </c>
    </row>
    <row r="267" spans="2:27" s="492" customFormat="1" ht="15">
      <c r="B267" s="331"/>
      <c r="C267" s="332"/>
      <c r="D267" s="296">
        <f>VLOOKUP(E267,'1.1a-Jaarprijzen'!$B$13:$G$30,6,FALSE)</f>
        <v>1</v>
      </c>
      <c r="E267" s="772" t="s">
        <v>722</v>
      </c>
      <c r="F267" s="296" t="s">
        <v>675</v>
      </c>
      <c r="G267" s="296" t="s">
        <v>732</v>
      </c>
      <c r="H267" s="714" t="s">
        <v>485</v>
      </c>
      <c r="I267" s="298" t="str">
        <f t="shared" si="40"/>
        <v>sanitaire ruimte (toilet-/doucheruimte)</v>
      </c>
      <c r="J267" s="296" t="s">
        <v>468</v>
      </c>
      <c r="K267" s="299">
        <v>6.91</v>
      </c>
      <c r="L267" s="299"/>
      <c r="M267" s="300">
        <v>4200</v>
      </c>
      <c r="N267" s="301">
        <f t="shared" si="34"/>
        <v>200</v>
      </c>
      <c r="O267" s="486">
        <v>1</v>
      </c>
      <c r="P267" s="486">
        <v>1</v>
      </c>
      <c r="Q267" s="293">
        <f t="shared" si="35"/>
        <v>0</v>
      </c>
      <c r="R267" s="293">
        <f t="shared" si="36"/>
        <v>0</v>
      </c>
      <c r="S267" s="302">
        <f t="shared" si="41"/>
        <v>0</v>
      </c>
      <c r="T267" s="302">
        <f t="shared" si="42"/>
        <v>0</v>
      </c>
      <c r="U267" s="773" t="str">
        <f t="shared" si="33"/>
        <v>S</v>
      </c>
      <c r="V267" s="304"/>
      <c r="W267" s="305">
        <f>(Q267+R267)*'1.0-Contractblad'!$L$37</f>
        <v>0</v>
      </c>
      <c r="X267" s="305">
        <f ca="1">VLOOKUP(E267,'1.1a-Jaarprijzen'!$B$33:$Q$51,16,FALSE)*K267</f>
        <v>0</v>
      </c>
      <c r="Z267" s="775">
        <f t="shared" si="37"/>
        <v>1382</v>
      </c>
      <c r="AA267" s="494" t="str">
        <f t="shared" si="38"/>
        <v>4200-200</v>
      </c>
    </row>
    <row r="268" spans="2:27" s="492" customFormat="1" ht="15">
      <c r="B268" s="331"/>
      <c r="C268" s="332"/>
      <c r="D268" s="296">
        <f>VLOOKUP(E268,'1.1a-Jaarprijzen'!$B$13:$G$30,6,FALSE)</f>
        <v>1</v>
      </c>
      <c r="E268" s="772" t="s">
        <v>722</v>
      </c>
      <c r="F268" s="296" t="s">
        <v>675</v>
      </c>
      <c r="G268" s="296" t="s">
        <v>733</v>
      </c>
      <c r="H268" s="714" t="s">
        <v>485</v>
      </c>
      <c r="I268" s="298" t="str">
        <f t="shared" si="40"/>
        <v>sanitaire ruimte (toilet-/doucheruimte)</v>
      </c>
      <c r="J268" s="296" t="s">
        <v>468</v>
      </c>
      <c r="K268" s="299">
        <v>7.21</v>
      </c>
      <c r="L268" s="299"/>
      <c r="M268" s="300">
        <v>4200</v>
      </c>
      <c r="N268" s="301">
        <f t="shared" si="34"/>
        <v>200</v>
      </c>
      <c r="O268" s="486">
        <v>1</v>
      </c>
      <c r="P268" s="486">
        <v>1</v>
      </c>
      <c r="Q268" s="293">
        <f t="shared" si="35"/>
        <v>0</v>
      </c>
      <c r="R268" s="293">
        <f t="shared" si="36"/>
        <v>0</v>
      </c>
      <c r="S268" s="302">
        <f t="shared" si="41"/>
        <v>0</v>
      </c>
      <c r="T268" s="302">
        <f t="shared" si="42"/>
        <v>0</v>
      </c>
      <c r="U268" s="773" t="str">
        <f t="shared" si="33"/>
        <v>S</v>
      </c>
      <c r="V268" s="304"/>
      <c r="W268" s="305">
        <f>(Q268+R268)*'1.0-Contractblad'!$L$37</f>
        <v>0</v>
      </c>
      <c r="X268" s="305">
        <f ca="1">VLOOKUP(E268,'1.1a-Jaarprijzen'!$B$33:$Q$51,16,FALSE)*K268</f>
        <v>0</v>
      </c>
      <c r="Z268" s="775">
        <f t="shared" si="37"/>
        <v>1442</v>
      </c>
      <c r="AA268" s="494" t="str">
        <f t="shared" si="38"/>
        <v>4200-200</v>
      </c>
    </row>
    <row r="269" spans="2:27" s="492" customFormat="1" ht="15">
      <c r="B269" s="331"/>
      <c r="C269" s="332"/>
      <c r="D269" s="296">
        <f>VLOOKUP(E269,'1.1a-Jaarprijzen'!$B$13:$G$30,6,FALSE)</f>
        <v>1</v>
      </c>
      <c r="E269" s="772" t="s">
        <v>722</v>
      </c>
      <c r="F269" s="296" t="s">
        <v>675</v>
      </c>
      <c r="G269" s="296" t="s">
        <v>714</v>
      </c>
      <c r="H269" s="714" t="s">
        <v>402</v>
      </c>
      <c r="I269" s="298" t="str">
        <f t="shared" si="40"/>
        <v>entree, gang, hal, repro</v>
      </c>
      <c r="J269" s="296" t="s">
        <v>1001</v>
      </c>
      <c r="K269" s="299">
        <v>4.4400000000000004</v>
      </c>
      <c r="L269" s="299"/>
      <c r="M269" s="300">
        <v>3200</v>
      </c>
      <c r="N269" s="301">
        <f t="shared" si="34"/>
        <v>200</v>
      </c>
      <c r="O269" s="486">
        <v>1</v>
      </c>
      <c r="P269" s="486">
        <v>1</v>
      </c>
      <c r="Q269" s="293">
        <f t="shared" si="35"/>
        <v>0</v>
      </c>
      <c r="R269" s="293">
        <f t="shared" si="36"/>
        <v>0</v>
      </c>
      <c r="S269" s="302">
        <f t="shared" si="41"/>
        <v>0</v>
      </c>
      <c r="T269" s="302">
        <f t="shared" si="42"/>
        <v>0</v>
      </c>
      <c r="U269" s="773" t="str">
        <f t="shared" si="33"/>
        <v>V</v>
      </c>
      <c r="V269" s="304"/>
      <c r="W269" s="305">
        <f>(Q269+R269)*'1.0-Contractblad'!$L$37</f>
        <v>0</v>
      </c>
      <c r="X269" s="305">
        <f ca="1">VLOOKUP(E269,'1.1a-Jaarprijzen'!$B$33:$Q$51,16,FALSE)*K269</f>
        <v>0</v>
      </c>
      <c r="Z269" s="775">
        <f t="shared" si="37"/>
        <v>888.00000000000011</v>
      </c>
      <c r="AA269" s="494" t="str">
        <f t="shared" si="38"/>
        <v>3200-200</v>
      </c>
    </row>
    <row r="270" spans="2:27" s="492" customFormat="1" ht="15">
      <c r="B270" s="331"/>
      <c r="C270" s="332"/>
      <c r="D270" s="296">
        <f>VLOOKUP(E270,'1.1a-Jaarprijzen'!$B$13:$G$30,6,FALSE)</f>
        <v>1</v>
      </c>
      <c r="E270" s="772" t="s">
        <v>734</v>
      </c>
      <c r="F270" s="296" t="s">
        <v>675</v>
      </c>
      <c r="G270" s="296">
        <v>1</v>
      </c>
      <c r="H270" s="714" t="s">
        <v>1217</v>
      </c>
      <c r="I270" s="298" t="str">
        <f t="shared" si="40"/>
        <v>aula, gemeenschappelijke ruimte, bibliotheek</v>
      </c>
      <c r="J270" s="296" t="s">
        <v>473</v>
      </c>
      <c r="K270" s="299">
        <v>186.88</v>
      </c>
      <c r="L270" s="299"/>
      <c r="M270" s="300">
        <v>2200</v>
      </c>
      <c r="N270" s="301">
        <f t="shared" si="34"/>
        <v>200</v>
      </c>
      <c r="O270" s="486">
        <v>1</v>
      </c>
      <c r="P270" s="486">
        <v>1</v>
      </c>
      <c r="Q270" s="293">
        <f t="shared" si="35"/>
        <v>0</v>
      </c>
      <c r="R270" s="293">
        <f t="shared" si="36"/>
        <v>0</v>
      </c>
      <c r="S270" s="302">
        <f t="shared" si="41"/>
        <v>0</v>
      </c>
      <c r="T270" s="302">
        <f t="shared" si="42"/>
        <v>0</v>
      </c>
      <c r="U270" s="773" t="str">
        <f t="shared" ref="U270:U333" si="43">IF(M270="","",VLOOKUP(M270,Kengetal,14,FALSE))</f>
        <v>V</v>
      </c>
      <c r="V270" s="304"/>
      <c r="W270" s="305">
        <f>(Q270+R270)*'1.0-Contractblad'!$L$37</f>
        <v>0</v>
      </c>
      <c r="X270" s="305">
        <f ca="1">VLOOKUP(E270,'1.1a-Jaarprijzen'!$B$33:$Q$51,16,FALSE)*K270</f>
        <v>0</v>
      </c>
      <c r="Z270" s="775">
        <f t="shared" si="37"/>
        <v>37376</v>
      </c>
      <c r="AA270" s="494" t="str">
        <f t="shared" si="38"/>
        <v>2200-200</v>
      </c>
    </row>
    <row r="271" spans="2:27" s="492" customFormat="1" ht="15">
      <c r="B271" s="331"/>
      <c r="C271" s="332"/>
      <c r="D271" s="296">
        <f>VLOOKUP(E271,'1.1a-Jaarprijzen'!$B$13:$G$30,6,FALSE)</f>
        <v>1</v>
      </c>
      <c r="E271" s="772" t="s">
        <v>734</v>
      </c>
      <c r="F271" s="296" t="s">
        <v>675</v>
      </c>
      <c r="G271" s="296">
        <v>2</v>
      </c>
      <c r="H271" s="714" t="s">
        <v>849</v>
      </c>
      <c r="I271" s="298" t="str">
        <f t="shared" si="40"/>
        <v>entree, gang, hal, repro</v>
      </c>
      <c r="J271" s="296" t="s">
        <v>473</v>
      </c>
      <c r="K271" s="299">
        <v>28.48</v>
      </c>
      <c r="L271" s="299"/>
      <c r="M271" s="300">
        <v>3200</v>
      </c>
      <c r="N271" s="301">
        <f t="shared" ref="N271:N334" si="44">VLOOKUP(M271,Kengetal,3,FALSE)</f>
        <v>200</v>
      </c>
      <c r="O271" s="486">
        <v>1</v>
      </c>
      <c r="P271" s="486">
        <v>1</v>
      </c>
      <c r="Q271" s="293">
        <f t="shared" ref="Q271:Q334" si="45">S271*K271*O271</f>
        <v>0</v>
      </c>
      <c r="R271" s="293">
        <f t="shared" ref="R271:R334" si="46">T271*K271*P271</f>
        <v>0</v>
      </c>
      <c r="S271" s="302">
        <f t="shared" si="41"/>
        <v>0</v>
      </c>
      <c r="T271" s="302">
        <f t="shared" si="42"/>
        <v>0</v>
      </c>
      <c r="U271" s="773" t="str">
        <f t="shared" si="43"/>
        <v>V</v>
      </c>
      <c r="V271" s="304"/>
      <c r="W271" s="305">
        <f>(Q271+R271)*'1.0-Contractblad'!$L$37</f>
        <v>0</v>
      </c>
      <c r="X271" s="305">
        <f ca="1">VLOOKUP(E271,'1.1a-Jaarprijzen'!$B$33:$Q$51,16,FALSE)*K271</f>
        <v>0</v>
      </c>
      <c r="Z271" s="775">
        <f t="shared" ref="Z271:Z334" si="47">K271*N271</f>
        <v>5696</v>
      </c>
      <c r="AA271" s="494" t="str">
        <f t="shared" ref="AA271:AA334" si="48">CONCATENATE(M271,"-",N271)</f>
        <v>3200-200</v>
      </c>
    </row>
    <row r="272" spans="2:27" s="492" customFormat="1" ht="15">
      <c r="B272" s="331"/>
      <c r="C272" s="332"/>
      <c r="D272" s="296">
        <f>VLOOKUP(E272,'1.1a-Jaarprijzen'!$B$13:$G$30,6,FALSE)</f>
        <v>1</v>
      </c>
      <c r="E272" s="772" t="s">
        <v>734</v>
      </c>
      <c r="F272" s="296" t="s">
        <v>675</v>
      </c>
      <c r="G272" s="296">
        <v>3</v>
      </c>
      <c r="H272" s="714" t="s">
        <v>404</v>
      </c>
      <c r="I272" s="298" t="str">
        <f t="shared" si="40"/>
        <v>pantry/keuken</v>
      </c>
      <c r="J272" s="296" t="s">
        <v>473</v>
      </c>
      <c r="K272" s="299">
        <v>6.94</v>
      </c>
      <c r="L272" s="299"/>
      <c r="M272" s="300">
        <v>5200</v>
      </c>
      <c r="N272" s="301">
        <f t="shared" si="44"/>
        <v>200</v>
      </c>
      <c r="O272" s="486">
        <v>1</v>
      </c>
      <c r="P272" s="486">
        <v>1</v>
      </c>
      <c r="Q272" s="293">
        <f t="shared" si="45"/>
        <v>0</v>
      </c>
      <c r="R272" s="293">
        <f t="shared" si="46"/>
        <v>0</v>
      </c>
      <c r="S272" s="302">
        <f t="shared" si="41"/>
        <v>0</v>
      </c>
      <c r="T272" s="302">
        <f t="shared" si="42"/>
        <v>0</v>
      </c>
      <c r="U272" s="773" t="str">
        <f t="shared" si="43"/>
        <v>V</v>
      </c>
      <c r="V272" s="304"/>
      <c r="W272" s="305">
        <f>(Q272+R272)*'1.0-Contractblad'!$L$37</f>
        <v>0</v>
      </c>
      <c r="X272" s="305">
        <f ca="1">VLOOKUP(E272,'1.1a-Jaarprijzen'!$B$33:$Q$51,16,FALSE)*K272</f>
        <v>0</v>
      </c>
      <c r="Z272" s="775">
        <f t="shared" si="47"/>
        <v>1388</v>
      </c>
      <c r="AA272" s="494" t="str">
        <f t="shared" si="48"/>
        <v>5200-200</v>
      </c>
    </row>
    <row r="273" spans="2:27" s="492" customFormat="1" ht="15">
      <c r="B273" s="331"/>
      <c r="C273" s="332"/>
      <c r="D273" s="296">
        <f>VLOOKUP(E273,'1.1a-Jaarprijzen'!$B$13:$G$30,6,FALSE)</f>
        <v>1</v>
      </c>
      <c r="E273" s="772" t="s">
        <v>734</v>
      </c>
      <c r="F273" s="296" t="s">
        <v>675</v>
      </c>
      <c r="G273" s="296">
        <v>4</v>
      </c>
      <c r="H273" s="714" t="s">
        <v>849</v>
      </c>
      <c r="I273" s="298" t="str">
        <f t="shared" si="40"/>
        <v>entree, gang, hal, repro</v>
      </c>
      <c r="J273" s="296" t="s">
        <v>473</v>
      </c>
      <c r="K273" s="299">
        <v>4.67</v>
      </c>
      <c r="L273" s="299"/>
      <c r="M273" s="300">
        <v>3200</v>
      </c>
      <c r="N273" s="301">
        <f t="shared" si="44"/>
        <v>200</v>
      </c>
      <c r="O273" s="486">
        <v>1</v>
      </c>
      <c r="P273" s="486">
        <v>1</v>
      </c>
      <c r="Q273" s="293">
        <f t="shared" si="45"/>
        <v>0</v>
      </c>
      <c r="R273" s="293">
        <f t="shared" si="46"/>
        <v>0</v>
      </c>
      <c r="S273" s="302">
        <f t="shared" si="41"/>
        <v>0</v>
      </c>
      <c r="T273" s="302">
        <f t="shared" si="42"/>
        <v>0</v>
      </c>
      <c r="U273" s="773" t="str">
        <f t="shared" si="43"/>
        <v>V</v>
      </c>
      <c r="V273" s="304"/>
      <c r="W273" s="305">
        <f>(Q273+R273)*'1.0-Contractblad'!$L$37</f>
        <v>0</v>
      </c>
      <c r="X273" s="305">
        <f ca="1">VLOOKUP(E273,'1.1a-Jaarprijzen'!$B$33:$Q$51,16,FALSE)*K273</f>
        <v>0</v>
      </c>
      <c r="Z273" s="775">
        <f t="shared" si="47"/>
        <v>934</v>
      </c>
      <c r="AA273" s="494" t="str">
        <f t="shared" si="48"/>
        <v>3200-200</v>
      </c>
    </row>
    <row r="274" spans="2:27" s="492" customFormat="1" ht="15">
      <c r="B274" s="331"/>
      <c r="C274" s="332"/>
      <c r="D274" s="296">
        <f>VLOOKUP(E274,'1.1a-Jaarprijzen'!$B$13:$G$30,6,FALSE)</f>
        <v>1</v>
      </c>
      <c r="E274" s="772" t="s">
        <v>734</v>
      </c>
      <c r="F274" s="296" t="s">
        <v>675</v>
      </c>
      <c r="G274" s="296">
        <v>5</v>
      </c>
      <c r="H274" s="714" t="s">
        <v>1202</v>
      </c>
      <c r="I274" s="298" t="str">
        <f t="shared" si="40"/>
        <v>sanitaire ruimte (toilet-/doucheruimte)</v>
      </c>
      <c r="J274" s="296" t="s">
        <v>468</v>
      </c>
      <c r="K274" s="299">
        <v>5.23</v>
      </c>
      <c r="L274" s="299"/>
      <c r="M274" s="300">
        <v>4200</v>
      </c>
      <c r="N274" s="301">
        <f t="shared" si="44"/>
        <v>200</v>
      </c>
      <c r="O274" s="486">
        <v>1</v>
      </c>
      <c r="P274" s="486">
        <v>1</v>
      </c>
      <c r="Q274" s="293">
        <f t="shared" si="45"/>
        <v>0</v>
      </c>
      <c r="R274" s="293">
        <f t="shared" si="46"/>
        <v>0</v>
      </c>
      <c r="S274" s="302">
        <f t="shared" si="41"/>
        <v>0</v>
      </c>
      <c r="T274" s="302">
        <f t="shared" si="42"/>
        <v>0</v>
      </c>
      <c r="U274" s="773" t="str">
        <f t="shared" si="43"/>
        <v>S</v>
      </c>
      <c r="V274" s="304"/>
      <c r="W274" s="305">
        <f>(Q274+R274)*'1.0-Contractblad'!$L$37</f>
        <v>0</v>
      </c>
      <c r="X274" s="305">
        <f ca="1">VLOOKUP(E274,'1.1a-Jaarprijzen'!$B$33:$Q$51,16,FALSE)*K274</f>
        <v>0</v>
      </c>
      <c r="Z274" s="775">
        <f t="shared" si="47"/>
        <v>1046</v>
      </c>
      <c r="AA274" s="494" t="str">
        <f t="shared" si="48"/>
        <v>4200-200</v>
      </c>
    </row>
    <row r="275" spans="2:27" s="492" customFormat="1" ht="15">
      <c r="B275" s="331"/>
      <c r="C275" s="332"/>
      <c r="D275" s="296">
        <f>VLOOKUP(E275,'1.1a-Jaarprijzen'!$B$13:$G$30,6,FALSE)</f>
        <v>1</v>
      </c>
      <c r="E275" s="794" t="s">
        <v>734</v>
      </c>
      <c r="F275" s="296" t="s">
        <v>675</v>
      </c>
      <c r="G275" s="296">
        <v>6</v>
      </c>
      <c r="H275" s="714" t="s">
        <v>1218</v>
      </c>
      <c r="I275" s="298" t="str">
        <f t="shared" si="40"/>
        <v>sanitaire ruimte (toilet-/doucheruimte)</v>
      </c>
      <c r="J275" s="296" t="s">
        <v>468</v>
      </c>
      <c r="K275" s="299">
        <v>2.87</v>
      </c>
      <c r="L275" s="299"/>
      <c r="M275" s="300">
        <v>4260</v>
      </c>
      <c r="N275" s="301">
        <f t="shared" si="44"/>
        <v>260</v>
      </c>
      <c r="O275" s="486">
        <v>1</v>
      </c>
      <c r="P275" s="486">
        <v>1</v>
      </c>
      <c r="Q275" s="293">
        <f t="shared" si="45"/>
        <v>0</v>
      </c>
      <c r="R275" s="293">
        <f t="shared" si="46"/>
        <v>0</v>
      </c>
      <c r="S275" s="302">
        <f t="shared" si="41"/>
        <v>0</v>
      </c>
      <c r="T275" s="302">
        <f t="shared" si="42"/>
        <v>0</v>
      </c>
      <c r="U275" s="773" t="str">
        <f t="shared" si="43"/>
        <v>S</v>
      </c>
      <c r="V275" s="304" t="s">
        <v>1267</v>
      </c>
      <c r="W275" s="305">
        <f>(Q275+R275)*'1.0-Contractblad'!$L$37</f>
        <v>0</v>
      </c>
      <c r="X275" s="305">
        <f ca="1">VLOOKUP(E275,'1.1a-Jaarprijzen'!$B$33:$Q$51,16,FALSE)*K275</f>
        <v>0</v>
      </c>
      <c r="Z275" s="775">
        <f t="shared" si="47"/>
        <v>746.2</v>
      </c>
      <c r="AA275" s="494" t="str">
        <f t="shared" si="48"/>
        <v>4260-260</v>
      </c>
    </row>
    <row r="276" spans="2:27" s="492" customFormat="1" ht="15">
      <c r="B276" s="331"/>
      <c r="C276" s="332"/>
      <c r="D276" s="296">
        <f>VLOOKUP(E276,'1.1a-Jaarprijzen'!$B$13:$G$30,6,FALSE)</f>
        <v>1</v>
      </c>
      <c r="E276" s="794" t="s">
        <v>734</v>
      </c>
      <c r="F276" s="296" t="s">
        <v>675</v>
      </c>
      <c r="G276" s="296">
        <v>7</v>
      </c>
      <c r="H276" s="714" t="s">
        <v>1219</v>
      </c>
      <c r="I276" s="298" t="str">
        <f t="shared" si="40"/>
        <v>entree, gang, hal, repro</v>
      </c>
      <c r="J276" s="296" t="s">
        <v>473</v>
      </c>
      <c r="K276" s="299">
        <v>10.039999999999999</v>
      </c>
      <c r="L276" s="299"/>
      <c r="M276" s="300">
        <v>3260</v>
      </c>
      <c r="N276" s="301">
        <f t="shared" si="44"/>
        <v>260</v>
      </c>
      <c r="O276" s="486">
        <v>1</v>
      </c>
      <c r="P276" s="486">
        <v>1</v>
      </c>
      <c r="Q276" s="293">
        <f t="shared" si="45"/>
        <v>0</v>
      </c>
      <c r="R276" s="293">
        <f t="shared" si="46"/>
        <v>0</v>
      </c>
      <c r="S276" s="302">
        <f t="shared" si="41"/>
        <v>0</v>
      </c>
      <c r="T276" s="302">
        <f t="shared" si="42"/>
        <v>0</v>
      </c>
      <c r="U276" s="773" t="str">
        <f t="shared" si="43"/>
        <v>V</v>
      </c>
      <c r="V276" s="304" t="s">
        <v>1267</v>
      </c>
      <c r="W276" s="305">
        <f>(Q276+R276)*'1.0-Contractblad'!$L$37</f>
        <v>0</v>
      </c>
      <c r="X276" s="305">
        <f ca="1">VLOOKUP(E276,'1.1a-Jaarprijzen'!$B$33:$Q$51,16,FALSE)*K276</f>
        <v>0</v>
      </c>
      <c r="Z276" s="775">
        <f t="shared" si="47"/>
        <v>2610.3999999999996</v>
      </c>
      <c r="AA276" s="494" t="str">
        <f t="shared" si="48"/>
        <v>3260-260</v>
      </c>
    </row>
    <row r="277" spans="2:27" s="492" customFormat="1" ht="15">
      <c r="B277" s="331"/>
      <c r="C277" s="332"/>
      <c r="D277" s="296">
        <f>VLOOKUP(E277,'1.1a-Jaarprijzen'!$B$13:$G$30,6,FALSE)</f>
        <v>1</v>
      </c>
      <c r="E277" s="794" t="s">
        <v>734</v>
      </c>
      <c r="F277" s="296" t="s">
        <v>675</v>
      </c>
      <c r="G277" s="296">
        <v>8</v>
      </c>
      <c r="H277" s="714" t="s">
        <v>1220</v>
      </c>
      <c r="I277" s="298" t="str">
        <f t="shared" si="40"/>
        <v>Kinderopvang</v>
      </c>
      <c r="J277" s="296" t="s">
        <v>473</v>
      </c>
      <c r="K277" s="299">
        <v>70.5</v>
      </c>
      <c r="L277" s="299"/>
      <c r="M277" s="300">
        <v>22260</v>
      </c>
      <c r="N277" s="301">
        <f t="shared" si="44"/>
        <v>260</v>
      </c>
      <c r="O277" s="486">
        <v>1</v>
      </c>
      <c r="P277" s="486">
        <v>1</v>
      </c>
      <c r="Q277" s="293">
        <f t="shared" si="45"/>
        <v>0</v>
      </c>
      <c r="R277" s="293">
        <f t="shared" si="46"/>
        <v>0</v>
      </c>
      <c r="S277" s="302">
        <f t="shared" si="41"/>
        <v>0</v>
      </c>
      <c r="T277" s="302">
        <f t="shared" si="42"/>
        <v>0</v>
      </c>
      <c r="U277" s="773" t="str">
        <f t="shared" si="43"/>
        <v>L</v>
      </c>
      <c r="V277" s="304" t="s">
        <v>1268</v>
      </c>
      <c r="W277" s="305">
        <f>(Q277+R277)*'1.0-Contractblad'!$L$37</f>
        <v>0</v>
      </c>
      <c r="X277" s="305">
        <f ca="1">VLOOKUP(E277,'1.1a-Jaarprijzen'!$B$33:$Q$51,16,FALSE)*K277</f>
        <v>0</v>
      </c>
      <c r="Z277" s="775">
        <f t="shared" si="47"/>
        <v>18330</v>
      </c>
      <c r="AA277" s="494" t="str">
        <f t="shared" si="48"/>
        <v>22260-260</v>
      </c>
    </row>
    <row r="278" spans="2:27" s="492" customFormat="1" ht="15">
      <c r="B278" s="331"/>
      <c r="C278" s="332"/>
      <c r="D278" s="296">
        <f>VLOOKUP(E278,'1.1a-Jaarprijzen'!$B$13:$G$30,6,FALSE)</f>
        <v>1</v>
      </c>
      <c r="E278" s="772" t="s">
        <v>734</v>
      </c>
      <c r="F278" s="296" t="s">
        <v>675</v>
      </c>
      <c r="G278" s="296">
        <v>9</v>
      </c>
      <c r="H278" s="714" t="s">
        <v>611</v>
      </c>
      <c r="I278" s="298" t="str">
        <f t="shared" si="40"/>
        <v>entree, gang, hal, repro</v>
      </c>
      <c r="J278" s="296" t="s">
        <v>473</v>
      </c>
      <c r="K278" s="299">
        <v>10.46</v>
      </c>
      <c r="L278" s="299"/>
      <c r="M278" s="300">
        <v>3200</v>
      </c>
      <c r="N278" s="301">
        <f t="shared" si="44"/>
        <v>200</v>
      </c>
      <c r="O278" s="486">
        <v>1</v>
      </c>
      <c r="P278" s="486">
        <v>1</v>
      </c>
      <c r="Q278" s="293">
        <f t="shared" si="45"/>
        <v>0</v>
      </c>
      <c r="R278" s="293">
        <f t="shared" si="46"/>
        <v>0</v>
      </c>
      <c r="S278" s="302">
        <f t="shared" si="41"/>
        <v>0</v>
      </c>
      <c r="T278" s="302">
        <f t="shared" si="42"/>
        <v>0</v>
      </c>
      <c r="U278" s="773" t="str">
        <f t="shared" si="43"/>
        <v>V</v>
      </c>
      <c r="V278" s="304"/>
      <c r="W278" s="305">
        <f>(Q278+R278)*'1.0-Contractblad'!$L$37</f>
        <v>0</v>
      </c>
      <c r="X278" s="305">
        <f ca="1">VLOOKUP(E278,'1.1a-Jaarprijzen'!$B$33:$Q$51,16,FALSE)*K278</f>
        <v>0</v>
      </c>
      <c r="Z278" s="775">
        <f t="shared" si="47"/>
        <v>2092</v>
      </c>
      <c r="AA278" s="494" t="str">
        <f t="shared" si="48"/>
        <v>3200-200</v>
      </c>
    </row>
    <row r="279" spans="2:27" s="492" customFormat="1" ht="15">
      <c r="B279" s="331"/>
      <c r="C279" s="332"/>
      <c r="D279" s="296">
        <f>VLOOKUP(E279,'1.1a-Jaarprijzen'!$B$13:$G$30,6,FALSE)</f>
        <v>1</v>
      </c>
      <c r="E279" s="772" t="s">
        <v>734</v>
      </c>
      <c r="F279" s="296" t="s">
        <v>675</v>
      </c>
      <c r="G279" s="296">
        <v>10</v>
      </c>
      <c r="H279" s="714" t="s">
        <v>867</v>
      </c>
      <c r="I279" s="298" t="str">
        <f t="shared" si="40"/>
        <v>leslokaal groep 1 t/m 3</v>
      </c>
      <c r="J279" s="296" t="s">
        <v>473</v>
      </c>
      <c r="K279" s="299">
        <v>68.06</v>
      </c>
      <c r="L279" s="299"/>
      <c r="M279" s="300">
        <v>7200</v>
      </c>
      <c r="N279" s="301">
        <f t="shared" si="44"/>
        <v>200</v>
      </c>
      <c r="O279" s="486">
        <v>1</v>
      </c>
      <c r="P279" s="486">
        <v>1</v>
      </c>
      <c r="Q279" s="293">
        <f t="shared" si="45"/>
        <v>0</v>
      </c>
      <c r="R279" s="293">
        <f t="shared" si="46"/>
        <v>0</v>
      </c>
      <c r="S279" s="302">
        <f t="shared" si="41"/>
        <v>0</v>
      </c>
      <c r="T279" s="302">
        <f t="shared" si="42"/>
        <v>0</v>
      </c>
      <c r="U279" s="773" t="str">
        <f t="shared" si="43"/>
        <v>L</v>
      </c>
      <c r="V279" s="304" t="s">
        <v>1269</v>
      </c>
      <c r="W279" s="305">
        <f>(Q279+R279)*'1.0-Contractblad'!$L$37</f>
        <v>0</v>
      </c>
      <c r="X279" s="305">
        <f ca="1">VLOOKUP(E279,'1.1a-Jaarprijzen'!$B$33:$Q$51,16,FALSE)*K279</f>
        <v>0</v>
      </c>
      <c r="Z279" s="775">
        <f t="shared" si="47"/>
        <v>13612</v>
      </c>
      <c r="AA279" s="494" t="str">
        <f t="shared" si="48"/>
        <v>7200-200</v>
      </c>
    </row>
    <row r="280" spans="2:27" s="492" customFormat="1" ht="15">
      <c r="B280" s="331"/>
      <c r="C280" s="332"/>
      <c r="D280" s="296">
        <f>VLOOKUP(E280,'1.1a-Jaarprijzen'!$B$13:$G$30,6,FALSE)</f>
        <v>1</v>
      </c>
      <c r="E280" s="772" t="s">
        <v>734</v>
      </c>
      <c r="F280" s="296" t="s">
        <v>675</v>
      </c>
      <c r="G280" s="296">
        <v>11</v>
      </c>
      <c r="H280" s="714" t="s">
        <v>611</v>
      </c>
      <c r="I280" s="298" t="str">
        <f t="shared" si="40"/>
        <v>entree, gang, hal, repro</v>
      </c>
      <c r="J280" s="296" t="s">
        <v>473</v>
      </c>
      <c r="K280" s="299">
        <v>11.07</v>
      </c>
      <c r="L280" s="299"/>
      <c r="M280" s="300">
        <v>3200</v>
      </c>
      <c r="N280" s="301">
        <f t="shared" si="44"/>
        <v>200</v>
      </c>
      <c r="O280" s="486">
        <v>1</v>
      </c>
      <c r="P280" s="486">
        <v>1</v>
      </c>
      <c r="Q280" s="293">
        <f t="shared" si="45"/>
        <v>0</v>
      </c>
      <c r="R280" s="293">
        <f t="shared" si="46"/>
        <v>0</v>
      </c>
      <c r="S280" s="302">
        <f t="shared" si="41"/>
        <v>0</v>
      </c>
      <c r="T280" s="302">
        <f t="shared" si="42"/>
        <v>0</v>
      </c>
      <c r="U280" s="773" t="str">
        <f t="shared" si="43"/>
        <v>V</v>
      </c>
      <c r="V280" s="304"/>
      <c r="W280" s="305">
        <f>(Q280+R280)*'1.0-Contractblad'!$L$37</f>
        <v>0</v>
      </c>
      <c r="X280" s="305">
        <f ca="1">VLOOKUP(E280,'1.1a-Jaarprijzen'!$B$33:$Q$51,16,FALSE)*K280</f>
        <v>0</v>
      </c>
      <c r="Z280" s="775">
        <f t="shared" si="47"/>
        <v>2214</v>
      </c>
      <c r="AA280" s="494" t="str">
        <f t="shared" si="48"/>
        <v>3200-200</v>
      </c>
    </row>
    <row r="281" spans="2:27" s="492" customFormat="1" ht="15">
      <c r="B281" s="331"/>
      <c r="C281" s="332"/>
      <c r="D281" s="296">
        <f>VLOOKUP(E281,'1.1a-Jaarprijzen'!$B$13:$G$30,6,FALSE)</f>
        <v>1</v>
      </c>
      <c r="E281" s="772" t="s">
        <v>734</v>
      </c>
      <c r="F281" s="296" t="s">
        <v>675</v>
      </c>
      <c r="G281" s="296">
        <v>12</v>
      </c>
      <c r="H281" s="714" t="s">
        <v>402</v>
      </c>
      <c r="I281" s="298" t="str">
        <f t="shared" si="40"/>
        <v>entree, gang, hal, repro</v>
      </c>
      <c r="J281" s="296" t="s">
        <v>473</v>
      </c>
      <c r="K281" s="299">
        <v>6.75</v>
      </c>
      <c r="L281" s="299"/>
      <c r="M281" s="300">
        <v>3200</v>
      </c>
      <c r="N281" s="301">
        <f t="shared" si="44"/>
        <v>200</v>
      </c>
      <c r="O281" s="486">
        <v>1</v>
      </c>
      <c r="P281" s="486">
        <v>1</v>
      </c>
      <c r="Q281" s="293">
        <f t="shared" si="45"/>
        <v>0</v>
      </c>
      <c r="R281" s="293">
        <f t="shared" si="46"/>
        <v>0</v>
      </c>
      <c r="S281" s="302">
        <f t="shared" si="41"/>
        <v>0</v>
      </c>
      <c r="T281" s="302">
        <f t="shared" si="42"/>
        <v>0</v>
      </c>
      <c r="U281" s="773" t="str">
        <f t="shared" si="43"/>
        <v>V</v>
      </c>
      <c r="V281" s="304"/>
      <c r="W281" s="305">
        <f>(Q281+R281)*'1.0-Contractblad'!$L$37</f>
        <v>0</v>
      </c>
      <c r="X281" s="305">
        <f ca="1">VLOOKUP(E281,'1.1a-Jaarprijzen'!$B$33:$Q$51,16,FALSE)*K281</f>
        <v>0</v>
      </c>
      <c r="Z281" s="775">
        <f t="shared" si="47"/>
        <v>1350</v>
      </c>
      <c r="AA281" s="494" t="str">
        <f t="shared" si="48"/>
        <v>3200-200</v>
      </c>
    </row>
    <row r="282" spans="2:27" s="492" customFormat="1" ht="15">
      <c r="B282" s="331"/>
      <c r="C282" s="332"/>
      <c r="D282" s="296">
        <f>VLOOKUP(E282,'1.1a-Jaarprijzen'!$B$13:$G$30,6,FALSE)</f>
        <v>1</v>
      </c>
      <c r="E282" s="772" t="s">
        <v>734</v>
      </c>
      <c r="F282" s="296" t="s">
        <v>675</v>
      </c>
      <c r="G282" s="296">
        <v>13</v>
      </c>
      <c r="H282" s="714" t="s">
        <v>849</v>
      </c>
      <c r="I282" s="298" t="str">
        <f t="shared" si="40"/>
        <v>entree, gang, hal, repro</v>
      </c>
      <c r="J282" s="296" t="s">
        <v>473</v>
      </c>
      <c r="K282" s="299">
        <v>26.36</v>
      </c>
      <c r="L282" s="299"/>
      <c r="M282" s="300">
        <v>3200</v>
      </c>
      <c r="N282" s="301">
        <f t="shared" si="44"/>
        <v>200</v>
      </c>
      <c r="O282" s="486">
        <v>1</v>
      </c>
      <c r="P282" s="486">
        <v>1</v>
      </c>
      <c r="Q282" s="293">
        <f t="shared" si="45"/>
        <v>0</v>
      </c>
      <c r="R282" s="293">
        <f t="shared" si="46"/>
        <v>0</v>
      </c>
      <c r="S282" s="302">
        <f t="shared" si="41"/>
        <v>0</v>
      </c>
      <c r="T282" s="302">
        <f t="shared" si="42"/>
        <v>0</v>
      </c>
      <c r="U282" s="773" t="str">
        <f t="shared" si="43"/>
        <v>V</v>
      </c>
      <c r="V282" s="304"/>
      <c r="W282" s="305">
        <f>(Q282+R282)*'1.0-Contractblad'!$L$37</f>
        <v>0</v>
      </c>
      <c r="X282" s="305">
        <f ca="1">VLOOKUP(E282,'1.1a-Jaarprijzen'!$B$33:$Q$51,16,FALSE)*K282</f>
        <v>0</v>
      </c>
      <c r="Z282" s="775">
        <f t="shared" si="47"/>
        <v>5272</v>
      </c>
      <c r="AA282" s="494" t="str">
        <f t="shared" si="48"/>
        <v>3200-200</v>
      </c>
    </row>
    <row r="283" spans="2:27" s="492" customFormat="1" ht="15">
      <c r="B283" s="331"/>
      <c r="C283" s="332"/>
      <c r="D283" s="296">
        <f>VLOOKUP(E283,'1.1a-Jaarprijzen'!$B$13:$G$30,6,FALSE)</f>
        <v>1</v>
      </c>
      <c r="E283" s="772" t="s">
        <v>734</v>
      </c>
      <c r="F283" s="296" t="s">
        <v>675</v>
      </c>
      <c r="G283" s="296">
        <v>14</v>
      </c>
      <c r="H283" s="714" t="s">
        <v>402</v>
      </c>
      <c r="I283" s="298" t="str">
        <f t="shared" si="40"/>
        <v>entree, gang, hal, repro</v>
      </c>
      <c r="J283" s="296" t="s">
        <v>473</v>
      </c>
      <c r="K283" s="299">
        <v>9.9499999999999993</v>
      </c>
      <c r="L283" s="299"/>
      <c r="M283" s="300">
        <v>3200</v>
      </c>
      <c r="N283" s="301">
        <f t="shared" si="44"/>
        <v>200</v>
      </c>
      <c r="O283" s="486">
        <v>1</v>
      </c>
      <c r="P283" s="486">
        <v>1</v>
      </c>
      <c r="Q283" s="293">
        <f t="shared" si="45"/>
        <v>0</v>
      </c>
      <c r="R283" s="293">
        <f t="shared" si="46"/>
        <v>0</v>
      </c>
      <c r="S283" s="302">
        <f t="shared" si="41"/>
        <v>0</v>
      </c>
      <c r="T283" s="302">
        <f t="shared" si="42"/>
        <v>0</v>
      </c>
      <c r="U283" s="773" t="str">
        <f t="shared" si="43"/>
        <v>V</v>
      </c>
      <c r="V283" s="304"/>
      <c r="W283" s="305">
        <f>(Q283+R283)*'1.0-Contractblad'!$L$37</f>
        <v>0</v>
      </c>
      <c r="X283" s="305">
        <f ca="1">VLOOKUP(E283,'1.1a-Jaarprijzen'!$B$33:$Q$51,16,FALSE)*K283</f>
        <v>0</v>
      </c>
      <c r="Z283" s="775">
        <f t="shared" si="47"/>
        <v>1989.9999999999998</v>
      </c>
      <c r="AA283" s="494" t="str">
        <f t="shared" si="48"/>
        <v>3200-200</v>
      </c>
    </row>
    <row r="284" spans="2:27" s="492" customFormat="1" ht="15">
      <c r="B284" s="331"/>
      <c r="C284" s="332"/>
      <c r="D284" s="296">
        <f>VLOOKUP(E284,'1.1a-Jaarprijzen'!$B$13:$G$30,6,FALSE)</f>
        <v>1</v>
      </c>
      <c r="E284" s="772" t="s">
        <v>734</v>
      </c>
      <c r="F284" s="296" t="s">
        <v>675</v>
      </c>
      <c r="G284" s="296">
        <v>15</v>
      </c>
      <c r="H284" s="714" t="s">
        <v>849</v>
      </c>
      <c r="I284" s="298" t="str">
        <f t="shared" si="40"/>
        <v>entree, gang, hal, repro</v>
      </c>
      <c r="J284" s="296" t="s">
        <v>473</v>
      </c>
      <c r="K284" s="299">
        <v>12.45</v>
      </c>
      <c r="L284" s="299"/>
      <c r="M284" s="300">
        <v>3200</v>
      </c>
      <c r="N284" s="301">
        <f t="shared" si="44"/>
        <v>200</v>
      </c>
      <c r="O284" s="486">
        <v>1</v>
      </c>
      <c r="P284" s="486">
        <v>1</v>
      </c>
      <c r="Q284" s="293">
        <f t="shared" si="45"/>
        <v>0</v>
      </c>
      <c r="R284" s="293">
        <f t="shared" si="46"/>
        <v>0</v>
      </c>
      <c r="S284" s="302">
        <f t="shared" si="41"/>
        <v>0</v>
      </c>
      <c r="T284" s="302">
        <f t="shared" si="42"/>
        <v>0</v>
      </c>
      <c r="U284" s="773" t="str">
        <f t="shared" si="43"/>
        <v>V</v>
      </c>
      <c r="V284" s="304"/>
      <c r="W284" s="305">
        <f>(Q284+R284)*'1.0-Contractblad'!$L$37</f>
        <v>0</v>
      </c>
      <c r="X284" s="305">
        <f ca="1">VLOOKUP(E284,'1.1a-Jaarprijzen'!$B$33:$Q$51,16,FALSE)*K284</f>
        <v>0</v>
      </c>
      <c r="Z284" s="775">
        <f t="shared" si="47"/>
        <v>2490</v>
      </c>
      <c r="AA284" s="494" t="str">
        <f t="shared" si="48"/>
        <v>3200-200</v>
      </c>
    </row>
    <row r="285" spans="2:27" s="492" customFormat="1" ht="15">
      <c r="B285" s="331"/>
      <c r="C285" s="332"/>
      <c r="D285" s="296">
        <f>VLOOKUP(E285,'1.1a-Jaarprijzen'!$B$13:$G$30,6,FALSE)</f>
        <v>1</v>
      </c>
      <c r="E285" s="772" t="s">
        <v>734</v>
      </c>
      <c r="F285" s="296" t="s">
        <v>675</v>
      </c>
      <c r="G285" s="296">
        <v>16</v>
      </c>
      <c r="H285" s="714" t="s">
        <v>1202</v>
      </c>
      <c r="I285" s="298" t="str">
        <f t="shared" si="40"/>
        <v>sanitaire ruimte (toilet-/doucheruimte)</v>
      </c>
      <c r="J285" s="296" t="s">
        <v>468</v>
      </c>
      <c r="K285" s="299">
        <v>5.58</v>
      </c>
      <c r="L285" s="299"/>
      <c r="M285" s="300">
        <v>4200</v>
      </c>
      <c r="N285" s="301">
        <f t="shared" si="44"/>
        <v>200</v>
      </c>
      <c r="O285" s="486">
        <v>1</v>
      </c>
      <c r="P285" s="486">
        <v>1</v>
      </c>
      <c r="Q285" s="293">
        <f t="shared" si="45"/>
        <v>0</v>
      </c>
      <c r="R285" s="293">
        <f t="shared" si="46"/>
        <v>0</v>
      </c>
      <c r="S285" s="302">
        <f t="shared" si="41"/>
        <v>0</v>
      </c>
      <c r="T285" s="302">
        <f t="shared" si="42"/>
        <v>0</v>
      </c>
      <c r="U285" s="773" t="str">
        <f t="shared" si="43"/>
        <v>S</v>
      </c>
      <c r="V285" s="304"/>
      <c r="W285" s="305">
        <f>(Q285+R285)*'1.0-Contractblad'!$L$37</f>
        <v>0</v>
      </c>
      <c r="X285" s="305">
        <f ca="1">VLOOKUP(E285,'1.1a-Jaarprijzen'!$B$33:$Q$51,16,FALSE)*K285</f>
        <v>0</v>
      </c>
      <c r="Z285" s="775">
        <f t="shared" si="47"/>
        <v>1116</v>
      </c>
      <c r="AA285" s="494" t="str">
        <f t="shared" si="48"/>
        <v>4200-200</v>
      </c>
    </row>
    <row r="286" spans="2:27" s="492" customFormat="1" ht="15">
      <c r="B286" s="331"/>
      <c r="C286" s="332"/>
      <c r="D286" s="296">
        <f>VLOOKUP(E286,'1.1a-Jaarprijzen'!$B$13:$G$30,6,FALSE)</f>
        <v>1</v>
      </c>
      <c r="E286" s="772" t="s">
        <v>734</v>
      </c>
      <c r="F286" s="296" t="s">
        <v>675</v>
      </c>
      <c r="G286" s="296">
        <v>17</v>
      </c>
      <c r="H286" s="714" t="s">
        <v>867</v>
      </c>
      <c r="I286" s="298" t="str">
        <f t="shared" si="40"/>
        <v>niet van toepassing</v>
      </c>
      <c r="J286" s="296" t="s">
        <v>473</v>
      </c>
      <c r="K286" s="299"/>
      <c r="L286" s="299">
        <v>78.489999999999995</v>
      </c>
      <c r="M286" s="300" t="s">
        <v>17</v>
      </c>
      <c r="N286" s="301">
        <f t="shared" si="44"/>
        <v>0</v>
      </c>
      <c r="O286" s="486">
        <v>1</v>
      </c>
      <c r="P286" s="486">
        <v>1</v>
      </c>
      <c r="Q286" s="293">
        <f t="shared" si="45"/>
        <v>0</v>
      </c>
      <c r="R286" s="293">
        <f t="shared" si="46"/>
        <v>0</v>
      </c>
      <c r="S286" s="302">
        <f t="shared" si="41"/>
        <v>0</v>
      </c>
      <c r="T286" s="302">
        <f t="shared" si="42"/>
        <v>0</v>
      </c>
      <c r="U286" s="773">
        <f t="shared" si="43"/>
        <v>0</v>
      </c>
      <c r="V286" s="304"/>
      <c r="W286" s="305">
        <f>(Q286+R286)*'1.0-Contractblad'!$L$37</f>
        <v>0</v>
      </c>
      <c r="X286" s="305">
        <f ca="1">VLOOKUP(E286,'1.1a-Jaarprijzen'!$B$33:$Q$51,16,FALSE)*K286</f>
        <v>0</v>
      </c>
      <c r="Z286" s="775">
        <f t="shared" si="47"/>
        <v>0</v>
      </c>
      <c r="AA286" s="494" t="str">
        <f t="shared" si="48"/>
        <v>nvt-0</v>
      </c>
    </row>
    <row r="287" spans="2:27" s="492" customFormat="1" ht="15">
      <c r="B287" s="331"/>
      <c r="C287" s="332"/>
      <c r="D287" s="296">
        <f>VLOOKUP(E287,'1.1a-Jaarprijzen'!$B$13:$G$30,6,FALSE)</f>
        <v>1</v>
      </c>
      <c r="E287" s="772" t="s">
        <v>734</v>
      </c>
      <c r="F287" s="296" t="s">
        <v>675</v>
      </c>
      <c r="G287" s="296">
        <v>18</v>
      </c>
      <c r="H287" s="714" t="s">
        <v>867</v>
      </c>
      <c r="I287" s="298" t="str">
        <f t="shared" si="40"/>
        <v>leslokaal/leerplein groep 4 t/m 8</v>
      </c>
      <c r="J287" s="296" t="s">
        <v>473</v>
      </c>
      <c r="K287" s="299">
        <v>90.44</v>
      </c>
      <c r="L287" s="299"/>
      <c r="M287" s="300">
        <v>18200</v>
      </c>
      <c r="N287" s="301">
        <f t="shared" si="44"/>
        <v>200</v>
      </c>
      <c r="O287" s="486">
        <v>1</v>
      </c>
      <c r="P287" s="486">
        <v>1</v>
      </c>
      <c r="Q287" s="293">
        <f t="shared" si="45"/>
        <v>0</v>
      </c>
      <c r="R287" s="293">
        <f t="shared" si="46"/>
        <v>0</v>
      </c>
      <c r="S287" s="302">
        <f t="shared" si="41"/>
        <v>0</v>
      </c>
      <c r="T287" s="302">
        <f t="shared" si="42"/>
        <v>0</v>
      </c>
      <c r="U287" s="773" t="str">
        <f t="shared" si="43"/>
        <v>L</v>
      </c>
      <c r="V287" s="304" t="s">
        <v>1269</v>
      </c>
      <c r="W287" s="305">
        <f>(Q287+R287)*'1.0-Contractblad'!$L$37</f>
        <v>0</v>
      </c>
      <c r="X287" s="305">
        <f ca="1">VLOOKUP(E287,'1.1a-Jaarprijzen'!$B$33:$Q$51,16,FALSE)*K287</f>
        <v>0</v>
      </c>
      <c r="Z287" s="775">
        <f t="shared" si="47"/>
        <v>18088</v>
      </c>
      <c r="AA287" s="494" t="str">
        <f t="shared" si="48"/>
        <v>18200-200</v>
      </c>
    </row>
    <row r="288" spans="2:27" s="492" customFormat="1" ht="15">
      <c r="B288" s="331"/>
      <c r="C288" s="332"/>
      <c r="D288" s="296">
        <f>VLOOKUP(E288,'1.1a-Jaarprijzen'!$B$13:$G$30,6,FALSE)</f>
        <v>1</v>
      </c>
      <c r="E288" s="772" t="s">
        <v>734</v>
      </c>
      <c r="F288" s="296" t="s">
        <v>675</v>
      </c>
      <c r="G288" s="296">
        <v>19</v>
      </c>
      <c r="H288" s="714" t="s">
        <v>1202</v>
      </c>
      <c r="I288" s="298" t="str">
        <f t="shared" si="40"/>
        <v>sanitaire ruimte (toilet-/doucheruimte)</v>
      </c>
      <c r="J288" s="296" t="s">
        <v>468</v>
      </c>
      <c r="K288" s="299">
        <v>7.95</v>
      </c>
      <c r="L288" s="299"/>
      <c r="M288" s="300">
        <v>4200</v>
      </c>
      <c r="N288" s="301">
        <f t="shared" si="44"/>
        <v>200</v>
      </c>
      <c r="O288" s="486">
        <v>1</v>
      </c>
      <c r="P288" s="486">
        <v>1</v>
      </c>
      <c r="Q288" s="293">
        <f t="shared" si="45"/>
        <v>0</v>
      </c>
      <c r="R288" s="293">
        <f t="shared" si="46"/>
        <v>0</v>
      </c>
      <c r="S288" s="302">
        <f t="shared" si="41"/>
        <v>0</v>
      </c>
      <c r="T288" s="302">
        <f t="shared" si="42"/>
        <v>0</v>
      </c>
      <c r="U288" s="773" t="str">
        <f t="shared" si="43"/>
        <v>S</v>
      </c>
      <c r="V288" s="304"/>
      <c r="W288" s="305">
        <f>(Q288+R288)*'1.0-Contractblad'!$L$37</f>
        <v>0</v>
      </c>
      <c r="X288" s="305">
        <f ca="1">VLOOKUP(E288,'1.1a-Jaarprijzen'!$B$33:$Q$51,16,FALSE)*K288</f>
        <v>0</v>
      </c>
      <c r="Z288" s="775">
        <f t="shared" si="47"/>
        <v>1590</v>
      </c>
      <c r="AA288" s="494" t="str">
        <f t="shared" si="48"/>
        <v>4200-200</v>
      </c>
    </row>
    <row r="289" spans="2:27" s="492" customFormat="1" ht="15">
      <c r="B289" s="331"/>
      <c r="C289" s="332"/>
      <c r="D289" s="296">
        <f>VLOOKUP(E289,'1.1a-Jaarprijzen'!$B$13:$G$30,6,FALSE)</f>
        <v>1</v>
      </c>
      <c r="E289" s="772" t="s">
        <v>734</v>
      </c>
      <c r="F289" s="296" t="s">
        <v>675</v>
      </c>
      <c r="G289" s="296">
        <v>20</v>
      </c>
      <c r="H289" s="714" t="s">
        <v>404</v>
      </c>
      <c r="I289" s="298" t="str">
        <f t="shared" si="40"/>
        <v>pantry/keuken</v>
      </c>
      <c r="J289" s="296" t="s">
        <v>473</v>
      </c>
      <c r="K289" s="299">
        <v>0.97</v>
      </c>
      <c r="L289" s="299"/>
      <c r="M289" s="300">
        <v>5200</v>
      </c>
      <c r="N289" s="301">
        <f t="shared" si="44"/>
        <v>200</v>
      </c>
      <c r="O289" s="486">
        <v>1</v>
      </c>
      <c r="P289" s="486">
        <v>1</v>
      </c>
      <c r="Q289" s="293">
        <f t="shared" si="45"/>
        <v>0</v>
      </c>
      <c r="R289" s="293">
        <f t="shared" si="46"/>
        <v>0</v>
      </c>
      <c r="S289" s="302">
        <f t="shared" si="41"/>
        <v>0</v>
      </c>
      <c r="T289" s="302">
        <f t="shared" si="42"/>
        <v>0</v>
      </c>
      <c r="U289" s="773" t="str">
        <f t="shared" si="43"/>
        <v>V</v>
      </c>
      <c r="V289" s="304"/>
      <c r="W289" s="305">
        <f>(Q289+R289)*'1.0-Contractblad'!$L$37</f>
        <v>0</v>
      </c>
      <c r="X289" s="305">
        <f ca="1">VLOOKUP(E289,'1.1a-Jaarprijzen'!$B$33:$Q$51,16,FALSE)*K289</f>
        <v>0</v>
      </c>
      <c r="Z289" s="775">
        <f t="shared" si="47"/>
        <v>194</v>
      </c>
      <c r="AA289" s="494" t="str">
        <f t="shared" si="48"/>
        <v>5200-200</v>
      </c>
    </row>
    <row r="290" spans="2:27" s="492" customFormat="1" ht="15">
      <c r="B290" s="331"/>
      <c r="C290" s="332"/>
      <c r="D290" s="296">
        <f>VLOOKUP(E290,'1.1a-Jaarprijzen'!$B$13:$G$30,6,FALSE)</f>
        <v>1</v>
      </c>
      <c r="E290" s="772" t="s">
        <v>734</v>
      </c>
      <c r="F290" s="296" t="s">
        <v>675</v>
      </c>
      <c r="G290" s="296">
        <v>21</v>
      </c>
      <c r="H290" s="714" t="s">
        <v>402</v>
      </c>
      <c r="I290" s="298" t="str">
        <f t="shared" si="40"/>
        <v>niet van toepassing</v>
      </c>
      <c r="J290" s="296" t="s">
        <v>473</v>
      </c>
      <c r="K290" s="299"/>
      <c r="L290" s="299">
        <v>22.69</v>
      </c>
      <c r="M290" s="300" t="s">
        <v>17</v>
      </c>
      <c r="N290" s="301">
        <f t="shared" si="44"/>
        <v>0</v>
      </c>
      <c r="O290" s="486">
        <v>1</v>
      </c>
      <c r="P290" s="486">
        <v>1</v>
      </c>
      <c r="Q290" s="293">
        <f t="shared" si="45"/>
        <v>0</v>
      </c>
      <c r="R290" s="293">
        <f t="shared" si="46"/>
        <v>0</v>
      </c>
      <c r="S290" s="302">
        <f t="shared" si="41"/>
        <v>0</v>
      </c>
      <c r="T290" s="302">
        <f t="shared" si="42"/>
        <v>0</v>
      </c>
      <c r="U290" s="773">
        <f t="shared" si="43"/>
        <v>0</v>
      </c>
      <c r="V290" s="304"/>
      <c r="W290" s="305">
        <f>(Q290+R290)*'1.0-Contractblad'!$L$37</f>
        <v>0</v>
      </c>
      <c r="X290" s="305">
        <f ca="1">VLOOKUP(E290,'1.1a-Jaarprijzen'!$B$33:$Q$51,16,FALSE)*K290</f>
        <v>0</v>
      </c>
      <c r="Z290" s="775">
        <f t="shared" si="47"/>
        <v>0</v>
      </c>
      <c r="AA290" s="494" t="str">
        <f t="shared" si="48"/>
        <v>nvt-0</v>
      </c>
    </row>
    <row r="291" spans="2:27" s="492" customFormat="1" ht="15">
      <c r="B291" s="331"/>
      <c r="C291" s="332"/>
      <c r="D291" s="296">
        <f>VLOOKUP(E291,'1.1a-Jaarprijzen'!$B$13:$G$30,6,FALSE)</f>
        <v>1</v>
      </c>
      <c r="E291" s="772" t="s">
        <v>734</v>
      </c>
      <c r="F291" s="296" t="s">
        <v>675</v>
      </c>
      <c r="G291" s="296">
        <v>22</v>
      </c>
      <c r="H291" s="714" t="s">
        <v>1221</v>
      </c>
      <c r="I291" s="298" t="str">
        <f t="shared" si="40"/>
        <v>entree, gang, hal, repro</v>
      </c>
      <c r="J291" s="296" t="s">
        <v>473</v>
      </c>
      <c r="K291" s="299">
        <v>11.55</v>
      </c>
      <c r="L291" s="299"/>
      <c r="M291" s="300">
        <v>3200</v>
      </c>
      <c r="N291" s="301">
        <f t="shared" si="44"/>
        <v>200</v>
      </c>
      <c r="O291" s="486">
        <v>1</v>
      </c>
      <c r="P291" s="486">
        <v>1</v>
      </c>
      <c r="Q291" s="293">
        <f t="shared" si="45"/>
        <v>0</v>
      </c>
      <c r="R291" s="293">
        <f t="shared" si="46"/>
        <v>0</v>
      </c>
      <c r="S291" s="302">
        <f t="shared" si="41"/>
        <v>0</v>
      </c>
      <c r="T291" s="302">
        <f t="shared" si="42"/>
        <v>0</v>
      </c>
      <c r="U291" s="773" t="str">
        <f t="shared" si="43"/>
        <v>V</v>
      </c>
      <c r="V291" s="304"/>
      <c r="W291" s="305">
        <f>(Q291+R291)*'1.0-Contractblad'!$L$37</f>
        <v>0</v>
      </c>
      <c r="X291" s="305">
        <f ca="1">VLOOKUP(E291,'1.1a-Jaarprijzen'!$B$33:$Q$51,16,FALSE)*K291</f>
        <v>0</v>
      </c>
      <c r="Z291" s="775">
        <f t="shared" si="47"/>
        <v>2310</v>
      </c>
      <c r="AA291" s="494" t="str">
        <f t="shared" si="48"/>
        <v>3200-200</v>
      </c>
    </row>
    <row r="292" spans="2:27" s="492" customFormat="1" ht="15">
      <c r="B292" s="331"/>
      <c r="C292" s="332"/>
      <c r="D292" s="296">
        <f>VLOOKUP(E292,'1.1a-Jaarprijzen'!$B$13:$G$30,6,FALSE)</f>
        <v>1</v>
      </c>
      <c r="E292" s="772" t="s">
        <v>734</v>
      </c>
      <c r="F292" s="296" t="s">
        <v>675</v>
      </c>
      <c r="G292" s="296">
        <v>23</v>
      </c>
      <c r="H292" s="714" t="s">
        <v>867</v>
      </c>
      <c r="I292" s="298" t="str">
        <f t="shared" si="40"/>
        <v>leslokaal/leerplein groep 4 t/m 8</v>
      </c>
      <c r="J292" s="296" t="s">
        <v>473</v>
      </c>
      <c r="K292" s="299">
        <v>54.15</v>
      </c>
      <c r="L292" s="299"/>
      <c r="M292" s="300">
        <v>18200</v>
      </c>
      <c r="N292" s="301">
        <f t="shared" si="44"/>
        <v>200</v>
      </c>
      <c r="O292" s="486">
        <v>1</v>
      </c>
      <c r="P292" s="486">
        <v>1</v>
      </c>
      <c r="Q292" s="293">
        <f t="shared" si="45"/>
        <v>0</v>
      </c>
      <c r="R292" s="293">
        <f t="shared" si="46"/>
        <v>0</v>
      </c>
      <c r="S292" s="302">
        <f t="shared" si="41"/>
        <v>0</v>
      </c>
      <c r="T292" s="302">
        <f t="shared" si="42"/>
        <v>0</v>
      </c>
      <c r="U292" s="773" t="str">
        <f t="shared" si="43"/>
        <v>L</v>
      </c>
      <c r="V292" s="304" t="s">
        <v>1269</v>
      </c>
      <c r="W292" s="305">
        <f>(Q292+R292)*'1.0-Contractblad'!$L$37</f>
        <v>0</v>
      </c>
      <c r="X292" s="305">
        <f ca="1">VLOOKUP(E292,'1.1a-Jaarprijzen'!$B$33:$Q$51,16,FALSE)*K292</f>
        <v>0</v>
      </c>
      <c r="Z292" s="775">
        <f t="shared" si="47"/>
        <v>10830</v>
      </c>
      <c r="AA292" s="494" t="str">
        <f t="shared" si="48"/>
        <v>18200-200</v>
      </c>
    </row>
    <row r="293" spans="2:27" s="492" customFormat="1" ht="15">
      <c r="B293" s="331"/>
      <c r="C293" s="332"/>
      <c r="D293" s="296">
        <f>VLOOKUP(E293,'1.1a-Jaarprijzen'!$B$13:$G$30,6,FALSE)</f>
        <v>1</v>
      </c>
      <c r="E293" s="772" t="s">
        <v>734</v>
      </c>
      <c r="F293" s="296" t="s">
        <v>675</v>
      </c>
      <c r="G293" s="296">
        <v>24</v>
      </c>
      <c r="H293" s="714" t="s">
        <v>611</v>
      </c>
      <c r="I293" s="298" t="str">
        <f t="shared" si="40"/>
        <v>entree, gang, hal, repro</v>
      </c>
      <c r="J293" s="296" t="s">
        <v>473</v>
      </c>
      <c r="K293" s="299">
        <v>13.44</v>
      </c>
      <c r="L293" s="299"/>
      <c r="M293" s="300">
        <v>3200</v>
      </c>
      <c r="N293" s="301">
        <f t="shared" si="44"/>
        <v>200</v>
      </c>
      <c r="O293" s="486">
        <v>1</v>
      </c>
      <c r="P293" s="486">
        <v>1</v>
      </c>
      <c r="Q293" s="293">
        <f t="shared" si="45"/>
        <v>0</v>
      </c>
      <c r="R293" s="293">
        <f t="shared" si="46"/>
        <v>0</v>
      </c>
      <c r="S293" s="302">
        <f t="shared" si="41"/>
        <v>0</v>
      </c>
      <c r="T293" s="302">
        <f t="shared" si="42"/>
        <v>0</v>
      </c>
      <c r="U293" s="773" t="str">
        <f t="shared" si="43"/>
        <v>V</v>
      </c>
      <c r="V293" s="304"/>
      <c r="W293" s="305">
        <f>(Q293+R293)*'1.0-Contractblad'!$L$37</f>
        <v>0</v>
      </c>
      <c r="X293" s="305">
        <f ca="1">VLOOKUP(E293,'1.1a-Jaarprijzen'!$B$33:$Q$51,16,FALSE)*K293</f>
        <v>0</v>
      </c>
      <c r="Z293" s="775">
        <f t="shared" si="47"/>
        <v>2688</v>
      </c>
      <c r="AA293" s="494" t="str">
        <f t="shared" si="48"/>
        <v>3200-200</v>
      </c>
    </row>
    <row r="294" spans="2:27" s="492" customFormat="1" ht="15">
      <c r="B294" s="331"/>
      <c r="C294" s="332"/>
      <c r="D294" s="296">
        <f>VLOOKUP(E294,'1.1a-Jaarprijzen'!$B$13:$G$30,6,FALSE)</f>
        <v>1</v>
      </c>
      <c r="E294" s="772" t="s">
        <v>734</v>
      </c>
      <c r="F294" s="296" t="s">
        <v>675</v>
      </c>
      <c r="G294" s="296">
        <v>25</v>
      </c>
      <c r="H294" s="714" t="s">
        <v>1202</v>
      </c>
      <c r="I294" s="298" t="str">
        <f t="shared" si="40"/>
        <v>sanitaire ruimte (toilet-/doucheruimte)</v>
      </c>
      <c r="J294" s="296" t="s">
        <v>468</v>
      </c>
      <c r="K294" s="299">
        <v>7.85</v>
      </c>
      <c r="L294" s="299"/>
      <c r="M294" s="300">
        <v>4200</v>
      </c>
      <c r="N294" s="301">
        <f t="shared" si="44"/>
        <v>200</v>
      </c>
      <c r="O294" s="486">
        <v>1</v>
      </c>
      <c r="P294" s="486">
        <v>1</v>
      </c>
      <c r="Q294" s="293">
        <f t="shared" si="45"/>
        <v>0</v>
      </c>
      <c r="R294" s="293">
        <f t="shared" si="46"/>
        <v>0</v>
      </c>
      <c r="S294" s="302">
        <f t="shared" si="41"/>
        <v>0</v>
      </c>
      <c r="T294" s="302">
        <f t="shared" si="42"/>
        <v>0</v>
      </c>
      <c r="U294" s="773" t="str">
        <f t="shared" si="43"/>
        <v>S</v>
      </c>
      <c r="V294" s="304"/>
      <c r="W294" s="305">
        <f>(Q294+R294)*'1.0-Contractblad'!$L$37</f>
        <v>0</v>
      </c>
      <c r="X294" s="305">
        <f ca="1">VLOOKUP(E294,'1.1a-Jaarprijzen'!$B$33:$Q$51,16,FALSE)*K294</f>
        <v>0</v>
      </c>
      <c r="Z294" s="775">
        <f t="shared" si="47"/>
        <v>1570</v>
      </c>
      <c r="AA294" s="494" t="str">
        <f t="shared" si="48"/>
        <v>4200-200</v>
      </c>
    </row>
    <row r="295" spans="2:27" s="492" customFormat="1" ht="15">
      <c r="B295" s="331"/>
      <c r="C295" s="332"/>
      <c r="D295" s="296">
        <f>VLOOKUP(E295,'1.1a-Jaarprijzen'!$B$13:$G$30,6,FALSE)</f>
        <v>1</v>
      </c>
      <c r="E295" s="772" t="s">
        <v>734</v>
      </c>
      <c r="F295" s="296" t="s">
        <v>675</v>
      </c>
      <c r="G295" s="296">
        <v>26</v>
      </c>
      <c r="H295" s="714" t="s">
        <v>400</v>
      </c>
      <c r="I295" s="298" t="str">
        <f t="shared" si="40"/>
        <v>aula, gemeenschappelijke ruimte, bibliotheek</v>
      </c>
      <c r="J295" s="296" t="s">
        <v>473</v>
      </c>
      <c r="K295" s="299">
        <v>54.67</v>
      </c>
      <c r="L295" s="299"/>
      <c r="M295" s="300">
        <v>2200</v>
      </c>
      <c r="N295" s="301">
        <f t="shared" si="44"/>
        <v>200</v>
      </c>
      <c r="O295" s="486">
        <v>1</v>
      </c>
      <c r="P295" s="486">
        <v>1</v>
      </c>
      <c r="Q295" s="293">
        <f t="shared" si="45"/>
        <v>0</v>
      </c>
      <c r="R295" s="293">
        <f t="shared" si="46"/>
        <v>0</v>
      </c>
      <c r="S295" s="302">
        <f t="shared" si="41"/>
        <v>0</v>
      </c>
      <c r="T295" s="302">
        <f t="shared" si="42"/>
        <v>0</v>
      </c>
      <c r="U295" s="773" t="str">
        <f t="shared" si="43"/>
        <v>V</v>
      </c>
      <c r="V295" s="304"/>
      <c r="W295" s="305">
        <f>(Q295+R295)*'1.0-Contractblad'!$L$37</f>
        <v>0</v>
      </c>
      <c r="X295" s="305">
        <f ca="1">VLOOKUP(E295,'1.1a-Jaarprijzen'!$B$33:$Q$51,16,FALSE)*K295</f>
        <v>0</v>
      </c>
      <c r="Z295" s="775">
        <f t="shared" si="47"/>
        <v>10934</v>
      </c>
      <c r="AA295" s="494" t="str">
        <f t="shared" si="48"/>
        <v>2200-200</v>
      </c>
    </row>
    <row r="296" spans="2:27" s="492" customFormat="1" ht="15">
      <c r="B296" s="331"/>
      <c r="C296" s="332"/>
      <c r="D296" s="296">
        <f>VLOOKUP(E296,'1.1a-Jaarprijzen'!$B$13:$G$30,6,FALSE)</f>
        <v>1</v>
      </c>
      <c r="E296" s="772" t="s">
        <v>734</v>
      </c>
      <c r="F296" s="296" t="s">
        <v>675</v>
      </c>
      <c r="G296" s="296">
        <v>27</v>
      </c>
      <c r="H296" s="714" t="s">
        <v>611</v>
      </c>
      <c r="I296" s="298" t="str">
        <f t="shared" si="40"/>
        <v>entree, gang, hal, repro</v>
      </c>
      <c r="J296" s="296" t="s">
        <v>473</v>
      </c>
      <c r="K296" s="299">
        <v>13.19</v>
      </c>
      <c r="L296" s="299"/>
      <c r="M296" s="300">
        <v>3200</v>
      </c>
      <c r="N296" s="301">
        <f t="shared" si="44"/>
        <v>200</v>
      </c>
      <c r="O296" s="486">
        <v>1</v>
      </c>
      <c r="P296" s="486">
        <v>1</v>
      </c>
      <c r="Q296" s="293">
        <f t="shared" si="45"/>
        <v>0</v>
      </c>
      <c r="R296" s="293">
        <f t="shared" si="46"/>
        <v>0</v>
      </c>
      <c r="S296" s="302">
        <f t="shared" si="41"/>
        <v>0</v>
      </c>
      <c r="T296" s="302">
        <f t="shared" si="42"/>
        <v>0</v>
      </c>
      <c r="U296" s="773" t="str">
        <f t="shared" si="43"/>
        <v>V</v>
      </c>
      <c r="V296" s="304"/>
      <c r="W296" s="305">
        <f>(Q296+R296)*'1.0-Contractblad'!$L$37</f>
        <v>0</v>
      </c>
      <c r="X296" s="305">
        <f ca="1">VLOOKUP(E296,'1.1a-Jaarprijzen'!$B$33:$Q$51,16,FALSE)*K296</f>
        <v>0</v>
      </c>
      <c r="Z296" s="775">
        <f t="shared" si="47"/>
        <v>2638</v>
      </c>
      <c r="AA296" s="494" t="str">
        <f t="shared" si="48"/>
        <v>3200-200</v>
      </c>
    </row>
    <row r="297" spans="2:27" s="492" customFormat="1" ht="15">
      <c r="B297" s="331"/>
      <c r="C297" s="332"/>
      <c r="D297" s="296">
        <f>VLOOKUP(E297,'1.1a-Jaarprijzen'!$B$13:$G$30,6,FALSE)</f>
        <v>1</v>
      </c>
      <c r="E297" s="772" t="s">
        <v>734</v>
      </c>
      <c r="F297" s="296" t="s">
        <v>266</v>
      </c>
      <c r="G297" s="296" t="s">
        <v>666</v>
      </c>
      <c r="H297" s="714" t="s">
        <v>1174</v>
      </c>
      <c r="I297" s="298" t="str">
        <f t="shared" si="40"/>
        <v>administratieve -,  vergaderruimte</v>
      </c>
      <c r="J297" s="296" t="s">
        <v>473</v>
      </c>
      <c r="K297" s="299">
        <v>31.26</v>
      </c>
      <c r="L297" s="299"/>
      <c r="M297" s="300">
        <v>1040</v>
      </c>
      <c r="N297" s="301">
        <f t="shared" si="44"/>
        <v>40</v>
      </c>
      <c r="O297" s="486">
        <v>1</v>
      </c>
      <c r="P297" s="486">
        <v>1</v>
      </c>
      <c r="Q297" s="293">
        <f t="shared" si="45"/>
        <v>0</v>
      </c>
      <c r="R297" s="293">
        <f t="shared" si="46"/>
        <v>0</v>
      </c>
      <c r="S297" s="302">
        <f t="shared" si="41"/>
        <v>0</v>
      </c>
      <c r="T297" s="302">
        <f t="shared" si="42"/>
        <v>0</v>
      </c>
      <c r="U297" s="773" t="str">
        <f t="shared" si="43"/>
        <v>V</v>
      </c>
      <c r="V297" s="304" t="s">
        <v>1270</v>
      </c>
      <c r="W297" s="305">
        <f>(Q297+R297)*'1.0-Contractblad'!$L$37</f>
        <v>0</v>
      </c>
      <c r="X297" s="305">
        <f ca="1">VLOOKUP(E297,'1.1a-Jaarprijzen'!$B$33:$Q$51,16,FALSE)*K297</f>
        <v>0</v>
      </c>
      <c r="Z297" s="775">
        <f t="shared" si="47"/>
        <v>1250.4000000000001</v>
      </c>
      <c r="AA297" s="494" t="str">
        <f t="shared" si="48"/>
        <v>1040-40</v>
      </c>
    </row>
    <row r="298" spans="2:27" s="492" customFormat="1" ht="15">
      <c r="B298" s="331"/>
      <c r="C298" s="332"/>
      <c r="D298" s="296">
        <f>VLOOKUP(E298,'1.1a-Jaarprijzen'!$B$13:$G$30,6,FALSE)</f>
        <v>1</v>
      </c>
      <c r="E298" s="772" t="s">
        <v>734</v>
      </c>
      <c r="F298" s="296" t="s">
        <v>266</v>
      </c>
      <c r="G298" s="296" t="s">
        <v>667</v>
      </c>
      <c r="H298" s="714" t="s">
        <v>1174</v>
      </c>
      <c r="I298" s="298" t="str">
        <f t="shared" si="40"/>
        <v>administratieve -,  vergaderruimte</v>
      </c>
      <c r="J298" s="296" t="s">
        <v>473</v>
      </c>
      <c r="K298" s="299">
        <v>10.36</v>
      </c>
      <c r="L298" s="299"/>
      <c r="M298" s="300">
        <v>1040</v>
      </c>
      <c r="N298" s="301">
        <f t="shared" si="44"/>
        <v>40</v>
      </c>
      <c r="O298" s="486">
        <v>1</v>
      </c>
      <c r="P298" s="486">
        <v>1</v>
      </c>
      <c r="Q298" s="293">
        <f t="shared" si="45"/>
        <v>0</v>
      </c>
      <c r="R298" s="293">
        <f t="shared" si="46"/>
        <v>0</v>
      </c>
      <c r="S298" s="302">
        <f t="shared" si="41"/>
        <v>0</v>
      </c>
      <c r="T298" s="302">
        <f t="shared" si="42"/>
        <v>0</v>
      </c>
      <c r="U298" s="773" t="str">
        <f t="shared" si="43"/>
        <v>V</v>
      </c>
      <c r="V298" s="304" t="s">
        <v>1270</v>
      </c>
      <c r="W298" s="305">
        <f>(Q298+R298)*'1.0-Contractblad'!$L$37</f>
        <v>0</v>
      </c>
      <c r="X298" s="305">
        <f ca="1">VLOOKUP(E298,'1.1a-Jaarprijzen'!$B$33:$Q$51,16,FALSE)*K298</f>
        <v>0</v>
      </c>
      <c r="Z298" s="775">
        <f t="shared" si="47"/>
        <v>414.4</v>
      </c>
      <c r="AA298" s="494" t="str">
        <f t="shared" si="48"/>
        <v>1040-40</v>
      </c>
    </row>
    <row r="299" spans="2:27" s="492" customFormat="1" ht="15">
      <c r="B299" s="331"/>
      <c r="C299" s="332"/>
      <c r="D299" s="296">
        <f>VLOOKUP(E299,'1.1a-Jaarprijzen'!$B$13:$G$30,6,FALSE)</f>
        <v>1</v>
      </c>
      <c r="E299" s="772" t="s">
        <v>734</v>
      </c>
      <c r="F299" s="296" t="s">
        <v>266</v>
      </c>
      <c r="G299" s="296" t="s">
        <v>669</v>
      </c>
      <c r="H299" s="714" t="s">
        <v>1217</v>
      </c>
      <c r="I299" s="298" t="str">
        <f t="shared" si="40"/>
        <v>aula, gemeenschappelijke ruimte, bibliotheek</v>
      </c>
      <c r="J299" s="296" t="s">
        <v>473</v>
      </c>
      <c r="K299" s="299">
        <v>110.66</v>
      </c>
      <c r="L299" s="299"/>
      <c r="M299" s="300">
        <v>2040</v>
      </c>
      <c r="N299" s="301">
        <f t="shared" si="44"/>
        <v>40</v>
      </c>
      <c r="O299" s="486">
        <v>1</v>
      </c>
      <c r="P299" s="486">
        <v>1</v>
      </c>
      <c r="Q299" s="293">
        <f t="shared" si="45"/>
        <v>0</v>
      </c>
      <c r="R299" s="293">
        <f t="shared" si="46"/>
        <v>0</v>
      </c>
      <c r="S299" s="302">
        <f t="shared" si="41"/>
        <v>0</v>
      </c>
      <c r="T299" s="302">
        <f t="shared" si="42"/>
        <v>0</v>
      </c>
      <c r="U299" s="773" t="str">
        <f t="shared" si="43"/>
        <v>V</v>
      </c>
      <c r="V299" s="304" t="s">
        <v>1270</v>
      </c>
      <c r="W299" s="305">
        <f>(Q299+R299)*'1.0-Contractblad'!$L$37</f>
        <v>0</v>
      </c>
      <c r="X299" s="305">
        <f ca="1">VLOOKUP(E299,'1.1a-Jaarprijzen'!$B$33:$Q$51,16,FALSE)*K299</f>
        <v>0</v>
      </c>
      <c r="Z299" s="775">
        <f t="shared" si="47"/>
        <v>4426.3999999999996</v>
      </c>
      <c r="AA299" s="494" t="str">
        <f t="shared" si="48"/>
        <v>2040-40</v>
      </c>
    </row>
    <row r="300" spans="2:27" s="492" customFormat="1" ht="15">
      <c r="B300" s="331"/>
      <c r="C300" s="332"/>
      <c r="D300" s="296">
        <f>VLOOKUP(E300,'1.1a-Jaarprijzen'!$B$13:$G$30,6,FALSE)</f>
        <v>1</v>
      </c>
      <c r="E300" s="772" t="s">
        <v>734</v>
      </c>
      <c r="F300" s="296" t="s">
        <v>266</v>
      </c>
      <c r="G300" s="296" t="s">
        <v>671</v>
      </c>
      <c r="H300" s="714" t="s">
        <v>849</v>
      </c>
      <c r="I300" s="298" t="str">
        <f t="shared" si="40"/>
        <v>entree, gang, hal, repro</v>
      </c>
      <c r="J300" s="296" t="s">
        <v>473</v>
      </c>
      <c r="K300" s="299">
        <v>3.02</v>
      </c>
      <c r="L300" s="299"/>
      <c r="M300" s="300">
        <v>3040</v>
      </c>
      <c r="N300" s="301">
        <f t="shared" si="44"/>
        <v>40</v>
      </c>
      <c r="O300" s="486">
        <v>1</v>
      </c>
      <c r="P300" s="486">
        <v>1</v>
      </c>
      <c r="Q300" s="293">
        <f t="shared" si="45"/>
        <v>0</v>
      </c>
      <c r="R300" s="293">
        <f t="shared" si="46"/>
        <v>0</v>
      </c>
      <c r="S300" s="302">
        <f t="shared" si="41"/>
        <v>0</v>
      </c>
      <c r="T300" s="302">
        <f t="shared" si="42"/>
        <v>0</v>
      </c>
      <c r="U300" s="773" t="str">
        <f t="shared" si="43"/>
        <v>V</v>
      </c>
      <c r="V300" s="304" t="s">
        <v>1270</v>
      </c>
      <c r="W300" s="305">
        <f>(Q300+R300)*'1.0-Contractblad'!$L$37</f>
        <v>0</v>
      </c>
      <c r="X300" s="305">
        <f ca="1">VLOOKUP(E300,'1.1a-Jaarprijzen'!$B$33:$Q$51,16,FALSE)*K300</f>
        <v>0</v>
      </c>
      <c r="Z300" s="775">
        <f t="shared" si="47"/>
        <v>120.8</v>
      </c>
      <c r="AA300" s="494" t="str">
        <f t="shared" si="48"/>
        <v>3040-40</v>
      </c>
    </row>
    <row r="301" spans="2:27" s="492" customFormat="1" ht="15">
      <c r="B301" s="331"/>
      <c r="C301" s="332"/>
      <c r="D301" s="296">
        <f>VLOOKUP(E301,'1.1a-Jaarprijzen'!$B$13:$G$30,6,FALSE)</f>
        <v>1</v>
      </c>
      <c r="E301" s="772" t="s">
        <v>734</v>
      </c>
      <c r="F301" s="296" t="s">
        <v>266</v>
      </c>
      <c r="G301" s="296" t="s">
        <v>673</v>
      </c>
      <c r="H301" s="714" t="s">
        <v>1217</v>
      </c>
      <c r="I301" s="298" t="str">
        <f t="shared" si="40"/>
        <v>aula, gemeenschappelijke ruimte, bibliotheek</v>
      </c>
      <c r="J301" s="296" t="s">
        <v>473</v>
      </c>
      <c r="K301" s="299">
        <v>43.07</v>
      </c>
      <c r="L301" s="299"/>
      <c r="M301" s="300">
        <v>2040</v>
      </c>
      <c r="N301" s="301">
        <f t="shared" si="44"/>
        <v>40</v>
      </c>
      <c r="O301" s="486">
        <v>1</v>
      </c>
      <c r="P301" s="486">
        <v>1</v>
      </c>
      <c r="Q301" s="293">
        <f t="shared" si="45"/>
        <v>0</v>
      </c>
      <c r="R301" s="293">
        <f t="shared" si="46"/>
        <v>0</v>
      </c>
      <c r="S301" s="302">
        <f t="shared" si="41"/>
        <v>0</v>
      </c>
      <c r="T301" s="302">
        <f t="shared" si="42"/>
        <v>0</v>
      </c>
      <c r="U301" s="773" t="str">
        <f t="shared" si="43"/>
        <v>V</v>
      </c>
      <c r="V301" s="304" t="s">
        <v>1270</v>
      </c>
      <c r="W301" s="305">
        <f>(Q301+R301)*'1.0-Contractblad'!$L$37</f>
        <v>0</v>
      </c>
      <c r="X301" s="305">
        <f ca="1">VLOOKUP(E301,'1.1a-Jaarprijzen'!$B$33:$Q$51,16,FALSE)*K301</f>
        <v>0</v>
      </c>
      <c r="Z301" s="775">
        <f t="shared" si="47"/>
        <v>1722.8</v>
      </c>
      <c r="AA301" s="494" t="str">
        <f t="shared" si="48"/>
        <v>2040-40</v>
      </c>
    </row>
    <row r="302" spans="2:27" s="492" customFormat="1" ht="15">
      <c r="B302" s="331"/>
      <c r="C302" s="332"/>
      <c r="D302" s="296">
        <f>VLOOKUP(E302,'1.1a-Jaarprijzen'!$B$13:$G$30,6,FALSE)</f>
        <v>1</v>
      </c>
      <c r="E302" s="772" t="s">
        <v>734</v>
      </c>
      <c r="F302" s="296" t="s">
        <v>266</v>
      </c>
      <c r="G302" s="296" t="s">
        <v>735</v>
      </c>
      <c r="H302" s="714" t="s">
        <v>1222</v>
      </c>
      <c r="I302" s="298" t="str">
        <f t="shared" si="40"/>
        <v>entree, gang, hal, repro</v>
      </c>
      <c r="J302" s="296" t="s">
        <v>473</v>
      </c>
      <c r="K302" s="299">
        <v>62.01</v>
      </c>
      <c r="L302" s="299"/>
      <c r="M302" s="300">
        <v>3040</v>
      </c>
      <c r="N302" s="301">
        <f t="shared" si="44"/>
        <v>40</v>
      </c>
      <c r="O302" s="486">
        <v>1</v>
      </c>
      <c r="P302" s="486">
        <v>1</v>
      </c>
      <c r="Q302" s="293">
        <f t="shared" si="45"/>
        <v>0</v>
      </c>
      <c r="R302" s="293">
        <f t="shared" si="46"/>
        <v>0</v>
      </c>
      <c r="S302" s="302">
        <f t="shared" si="41"/>
        <v>0</v>
      </c>
      <c r="T302" s="302">
        <f t="shared" si="42"/>
        <v>0</v>
      </c>
      <c r="U302" s="773" t="str">
        <f t="shared" si="43"/>
        <v>V</v>
      </c>
      <c r="V302" s="304" t="s">
        <v>1270</v>
      </c>
      <c r="W302" s="305">
        <f>(Q302+R302)*'1.0-Contractblad'!$L$37</f>
        <v>0</v>
      </c>
      <c r="X302" s="305">
        <f ca="1">VLOOKUP(E302,'1.1a-Jaarprijzen'!$B$33:$Q$51,16,FALSE)*K302</f>
        <v>0</v>
      </c>
      <c r="Z302" s="775">
        <f t="shared" si="47"/>
        <v>2480.4</v>
      </c>
      <c r="AA302" s="494" t="str">
        <f t="shared" si="48"/>
        <v>3040-40</v>
      </c>
    </row>
    <row r="303" spans="2:27" s="492" customFormat="1" ht="15">
      <c r="B303" s="331"/>
      <c r="C303" s="332"/>
      <c r="D303" s="296">
        <f>VLOOKUP(E303,'1.1a-Jaarprijzen'!$B$13:$G$30,6,FALSE)</f>
        <v>1</v>
      </c>
      <c r="E303" s="772" t="s">
        <v>734</v>
      </c>
      <c r="F303" s="296" t="s">
        <v>675</v>
      </c>
      <c r="G303" s="296" t="s">
        <v>736</v>
      </c>
      <c r="H303" s="714" t="s">
        <v>409</v>
      </c>
      <c r="I303" s="298" t="str">
        <f t="shared" si="40"/>
        <v>trappenhuis</v>
      </c>
      <c r="J303" s="296" t="s">
        <v>473</v>
      </c>
      <c r="K303" s="299">
        <v>10</v>
      </c>
      <c r="L303" s="299"/>
      <c r="M303" s="300">
        <v>9040</v>
      </c>
      <c r="N303" s="301">
        <f t="shared" si="44"/>
        <v>40</v>
      </c>
      <c r="O303" s="486">
        <v>1</v>
      </c>
      <c r="P303" s="486">
        <v>1</v>
      </c>
      <c r="Q303" s="293">
        <f t="shared" si="45"/>
        <v>0</v>
      </c>
      <c r="R303" s="293">
        <f t="shared" si="46"/>
        <v>0</v>
      </c>
      <c r="S303" s="302">
        <f t="shared" si="41"/>
        <v>0</v>
      </c>
      <c r="T303" s="302">
        <f t="shared" si="42"/>
        <v>0</v>
      </c>
      <c r="U303" s="773" t="str">
        <f t="shared" si="43"/>
        <v>V</v>
      </c>
      <c r="V303" s="304" t="s">
        <v>1270</v>
      </c>
      <c r="W303" s="305">
        <f>(Q303+R303)*'1.0-Contractblad'!$L$37</f>
        <v>0</v>
      </c>
      <c r="X303" s="305">
        <f ca="1">VLOOKUP(E303,'1.1a-Jaarprijzen'!$B$33:$Q$51,16,FALSE)*K303</f>
        <v>0</v>
      </c>
      <c r="Z303" s="775">
        <f t="shared" si="47"/>
        <v>400</v>
      </c>
      <c r="AA303" s="494" t="str">
        <f t="shared" si="48"/>
        <v>9040-40</v>
      </c>
    </row>
    <row r="304" spans="2:27" s="492" customFormat="1" ht="15">
      <c r="B304" s="331"/>
      <c r="C304" s="332"/>
      <c r="D304" s="296">
        <f>VLOOKUP(E304,'1.1a-Jaarprijzen'!$B$13:$G$30,6,FALSE)</f>
        <v>1</v>
      </c>
      <c r="E304" s="772" t="s">
        <v>737</v>
      </c>
      <c r="F304" s="296" t="s">
        <v>675</v>
      </c>
      <c r="G304" s="296" t="s">
        <v>738</v>
      </c>
      <c r="H304" s="714" t="s">
        <v>411</v>
      </c>
      <c r="I304" s="298" t="str">
        <f t="shared" si="40"/>
        <v>leslokaal groep 1 t/m 3</v>
      </c>
      <c r="J304" s="296" t="s">
        <v>998</v>
      </c>
      <c r="K304" s="299">
        <v>74.12</v>
      </c>
      <c r="L304" s="299"/>
      <c r="M304" s="300">
        <v>7200</v>
      </c>
      <c r="N304" s="301">
        <f t="shared" si="44"/>
        <v>200</v>
      </c>
      <c r="O304" s="486">
        <v>1</v>
      </c>
      <c r="P304" s="486">
        <v>1</v>
      </c>
      <c r="Q304" s="293">
        <f t="shared" si="45"/>
        <v>0</v>
      </c>
      <c r="R304" s="293">
        <f t="shared" si="46"/>
        <v>0</v>
      </c>
      <c r="S304" s="302">
        <f t="shared" si="41"/>
        <v>0</v>
      </c>
      <c r="T304" s="302">
        <f t="shared" si="42"/>
        <v>0</v>
      </c>
      <c r="U304" s="773" t="str">
        <f t="shared" si="43"/>
        <v>L</v>
      </c>
      <c r="V304" s="304"/>
      <c r="W304" s="305">
        <f>(Q304+R304)*'1.0-Contractblad'!$L$37</f>
        <v>0</v>
      </c>
      <c r="X304" s="305">
        <f ca="1">VLOOKUP(E304,'1.1a-Jaarprijzen'!$B$33:$Q$51,16,FALSE)*K304</f>
        <v>0</v>
      </c>
      <c r="Z304" s="775">
        <f t="shared" si="47"/>
        <v>14824</v>
      </c>
      <c r="AA304" s="494" t="str">
        <f t="shared" si="48"/>
        <v>7200-200</v>
      </c>
    </row>
    <row r="305" spans="2:27" s="492" customFormat="1" ht="15">
      <c r="B305" s="331"/>
      <c r="C305" s="332"/>
      <c r="D305" s="296">
        <f>VLOOKUP(E305,'1.1a-Jaarprijzen'!$B$13:$G$30,6,FALSE)</f>
        <v>1</v>
      </c>
      <c r="E305" s="772" t="s">
        <v>737</v>
      </c>
      <c r="F305" s="296" t="s">
        <v>675</v>
      </c>
      <c r="G305" s="296" t="s">
        <v>739</v>
      </c>
      <c r="H305" s="714" t="s">
        <v>411</v>
      </c>
      <c r="I305" s="298" t="str">
        <f t="shared" si="40"/>
        <v>leslokaal groep 1 t/m 3</v>
      </c>
      <c r="J305" s="296" t="s">
        <v>998</v>
      </c>
      <c r="K305" s="299">
        <v>71.33</v>
      </c>
      <c r="L305" s="299"/>
      <c r="M305" s="300">
        <v>7200</v>
      </c>
      <c r="N305" s="301">
        <f t="shared" si="44"/>
        <v>200</v>
      </c>
      <c r="O305" s="486">
        <v>1</v>
      </c>
      <c r="P305" s="486">
        <v>1</v>
      </c>
      <c r="Q305" s="293">
        <f t="shared" si="45"/>
        <v>0</v>
      </c>
      <c r="R305" s="293">
        <f t="shared" si="46"/>
        <v>0</v>
      </c>
      <c r="S305" s="302">
        <f t="shared" si="41"/>
        <v>0</v>
      </c>
      <c r="T305" s="302">
        <f t="shared" si="42"/>
        <v>0</v>
      </c>
      <c r="U305" s="773" t="str">
        <f t="shared" si="43"/>
        <v>L</v>
      </c>
      <c r="V305" s="304"/>
      <c r="W305" s="305">
        <f>(Q305+R305)*'1.0-Contractblad'!$L$37</f>
        <v>0</v>
      </c>
      <c r="X305" s="305">
        <f ca="1">VLOOKUP(E305,'1.1a-Jaarprijzen'!$B$33:$Q$51,16,FALSE)*K305</f>
        <v>0</v>
      </c>
      <c r="Z305" s="775">
        <f t="shared" si="47"/>
        <v>14266</v>
      </c>
      <c r="AA305" s="494" t="str">
        <f t="shared" si="48"/>
        <v>7200-200</v>
      </c>
    </row>
    <row r="306" spans="2:27" s="492" customFormat="1" ht="15">
      <c r="B306" s="331"/>
      <c r="C306" s="332"/>
      <c r="D306" s="296">
        <f>VLOOKUP(E306,'1.1a-Jaarprijzen'!$B$13:$G$30,6,FALSE)</f>
        <v>1</v>
      </c>
      <c r="E306" s="772" t="s">
        <v>737</v>
      </c>
      <c r="F306" s="296" t="s">
        <v>675</v>
      </c>
      <c r="G306" s="296" t="s">
        <v>740</v>
      </c>
      <c r="H306" s="714" t="s">
        <v>411</v>
      </c>
      <c r="I306" s="298" t="str">
        <f t="shared" si="40"/>
        <v>leslokaal groep 1 t/m 3</v>
      </c>
      <c r="J306" s="296" t="s">
        <v>998</v>
      </c>
      <c r="K306" s="299">
        <v>74.150000000000006</v>
      </c>
      <c r="L306" s="299"/>
      <c r="M306" s="300">
        <v>7200</v>
      </c>
      <c r="N306" s="301">
        <f t="shared" si="44"/>
        <v>200</v>
      </c>
      <c r="O306" s="486">
        <v>1</v>
      </c>
      <c r="P306" s="486">
        <v>1</v>
      </c>
      <c r="Q306" s="293">
        <f t="shared" si="45"/>
        <v>0</v>
      </c>
      <c r="R306" s="293">
        <f t="shared" si="46"/>
        <v>0</v>
      </c>
      <c r="S306" s="302">
        <f t="shared" si="41"/>
        <v>0</v>
      </c>
      <c r="T306" s="302">
        <f t="shared" si="42"/>
        <v>0</v>
      </c>
      <c r="U306" s="773" t="str">
        <f t="shared" si="43"/>
        <v>L</v>
      </c>
      <c r="V306" s="304"/>
      <c r="W306" s="305">
        <f>(Q306+R306)*'1.0-Contractblad'!$L$37</f>
        <v>0</v>
      </c>
      <c r="X306" s="305">
        <f ca="1">VLOOKUP(E306,'1.1a-Jaarprijzen'!$B$33:$Q$51,16,FALSE)*K306</f>
        <v>0</v>
      </c>
      <c r="Z306" s="775">
        <f t="shared" si="47"/>
        <v>14830.000000000002</v>
      </c>
      <c r="AA306" s="494" t="str">
        <f t="shared" si="48"/>
        <v>7200-200</v>
      </c>
    </row>
    <row r="307" spans="2:27" s="492" customFormat="1" ht="15">
      <c r="B307" s="331"/>
      <c r="C307" s="332"/>
      <c r="D307" s="296">
        <f>VLOOKUP(E307,'1.1a-Jaarprijzen'!$B$13:$G$30,6,FALSE)</f>
        <v>1</v>
      </c>
      <c r="E307" s="772" t="s">
        <v>737</v>
      </c>
      <c r="F307" s="296" t="s">
        <v>675</v>
      </c>
      <c r="G307" s="296" t="s">
        <v>741</v>
      </c>
      <c r="H307" s="714" t="s">
        <v>411</v>
      </c>
      <c r="I307" s="298" t="str">
        <f t="shared" si="40"/>
        <v>leslokaal groep 1 t/m 3</v>
      </c>
      <c r="J307" s="296" t="s">
        <v>998</v>
      </c>
      <c r="K307" s="299">
        <v>66.680000000000007</v>
      </c>
      <c r="L307" s="299"/>
      <c r="M307" s="300">
        <v>7200</v>
      </c>
      <c r="N307" s="301">
        <f t="shared" si="44"/>
        <v>200</v>
      </c>
      <c r="O307" s="486">
        <v>1</v>
      </c>
      <c r="P307" s="486">
        <v>1</v>
      </c>
      <c r="Q307" s="293">
        <f t="shared" si="45"/>
        <v>0</v>
      </c>
      <c r="R307" s="293">
        <f t="shared" si="46"/>
        <v>0</v>
      </c>
      <c r="S307" s="302">
        <f t="shared" si="41"/>
        <v>0</v>
      </c>
      <c r="T307" s="302">
        <f t="shared" si="42"/>
        <v>0</v>
      </c>
      <c r="U307" s="773" t="str">
        <f t="shared" si="43"/>
        <v>L</v>
      </c>
      <c r="V307" s="304"/>
      <c r="W307" s="305">
        <f>(Q307+R307)*'1.0-Contractblad'!$L$37</f>
        <v>0</v>
      </c>
      <c r="X307" s="305">
        <f ca="1">VLOOKUP(E307,'1.1a-Jaarprijzen'!$B$33:$Q$51,16,FALSE)*K307</f>
        <v>0</v>
      </c>
      <c r="Z307" s="775">
        <f t="shared" si="47"/>
        <v>13336.000000000002</v>
      </c>
      <c r="AA307" s="494" t="str">
        <f t="shared" si="48"/>
        <v>7200-200</v>
      </c>
    </row>
    <row r="308" spans="2:27" s="492" customFormat="1" ht="15">
      <c r="B308" s="331"/>
      <c r="C308" s="332"/>
      <c r="D308" s="296">
        <f>VLOOKUP(E308,'1.1a-Jaarprijzen'!$B$13:$G$30,6,FALSE)</f>
        <v>1</v>
      </c>
      <c r="E308" s="794" t="s">
        <v>737</v>
      </c>
      <c r="F308" s="296" t="s">
        <v>675</v>
      </c>
      <c r="G308" s="296" t="s">
        <v>742</v>
      </c>
      <c r="H308" s="714" t="s">
        <v>397</v>
      </c>
      <c r="I308" s="298" t="str">
        <f t="shared" si="40"/>
        <v>speellokaal</v>
      </c>
      <c r="J308" s="296" t="s">
        <v>998</v>
      </c>
      <c r="K308" s="299">
        <v>86.8</v>
      </c>
      <c r="L308" s="299"/>
      <c r="M308" s="300">
        <v>8200</v>
      </c>
      <c r="N308" s="301">
        <f t="shared" si="44"/>
        <v>200</v>
      </c>
      <c r="O308" s="486">
        <v>1</v>
      </c>
      <c r="P308" s="486">
        <v>1</v>
      </c>
      <c r="Q308" s="293">
        <f t="shared" si="45"/>
        <v>0</v>
      </c>
      <c r="R308" s="293">
        <f t="shared" si="46"/>
        <v>0</v>
      </c>
      <c r="S308" s="302">
        <f t="shared" si="41"/>
        <v>0</v>
      </c>
      <c r="T308" s="302">
        <f t="shared" si="42"/>
        <v>0</v>
      </c>
      <c r="U308" s="773" t="str">
        <f t="shared" si="43"/>
        <v>L</v>
      </c>
      <c r="V308" s="304" t="s">
        <v>1283</v>
      </c>
      <c r="W308" s="305">
        <f>(Q308+R308)*'1.0-Contractblad'!$L$37</f>
        <v>0</v>
      </c>
      <c r="X308" s="305">
        <f ca="1">VLOOKUP(E308,'1.1a-Jaarprijzen'!$B$33:$Q$51,16,FALSE)*K308</f>
        <v>0</v>
      </c>
      <c r="Z308" s="775">
        <f t="shared" si="47"/>
        <v>17360</v>
      </c>
      <c r="AA308" s="494" t="str">
        <f t="shared" si="48"/>
        <v>8200-200</v>
      </c>
    </row>
    <row r="309" spans="2:27" s="492" customFormat="1" ht="15">
      <c r="B309" s="331"/>
      <c r="C309" s="332"/>
      <c r="D309" s="296">
        <f>VLOOKUP(E309,'1.1a-Jaarprijzen'!$B$13:$G$30,6,FALSE)</f>
        <v>1</v>
      </c>
      <c r="E309" s="772" t="s">
        <v>737</v>
      </c>
      <c r="F309" s="296" t="s">
        <v>675</v>
      </c>
      <c r="G309" s="296" t="s">
        <v>743</v>
      </c>
      <c r="H309" s="714" t="s">
        <v>425</v>
      </c>
      <c r="I309" s="298" t="str">
        <f t="shared" si="40"/>
        <v>lift</v>
      </c>
      <c r="J309" s="296" t="s">
        <v>998</v>
      </c>
      <c r="K309" s="299">
        <v>4.9800000000000004</v>
      </c>
      <c r="L309" s="299"/>
      <c r="M309" s="300">
        <v>10040</v>
      </c>
      <c r="N309" s="301">
        <f t="shared" si="44"/>
        <v>40</v>
      </c>
      <c r="O309" s="486">
        <v>1</v>
      </c>
      <c r="P309" s="486">
        <v>1</v>
      </c>
      <c r="Q309" s="293">
        <f t="shared" si="45"/>
        <v>0</v>
      </c>
      <c r="R309" s="293">
        <f t="shared" si="46"/>
        <v>0</v>
      </c>
      <c r="S309" s="302">
        <f t="shared" si="41"/>
        <v>0</v>
      </c>
      <c r="T309" s="302">
        <f t="shared" si="42"/>
        <v>0</v>
      </c>
      <c r="U309" s="773" t="str">
        <f t="shared" si="43"/>
        <v>V</v>
      </c>
      <c r="V309" s="304"/>
      <c r="W309" s="305">
        <f>(Q309+R309)*'1.0-Contractblad'!$L$37</f>
        <v>0</v>
      </c>
      <c r="X309" s="305">
        <f ca="1">VLOOKUP(E309,'1.1a-Jaarprijzen'!$B$33:$Q$51,16,FALSE)*K309</f>
        <v>0</v>
      </c>
      <c r="Z309" s="775">
        <f t="shared" si="47"/>
        <v>199.20000000000002</v>
      </c>
      <c r="AA309" s="494" t="str">
        <f t="shared" si="48"/>
        <v>10040-40</v>
      </c>
    </row>
    <row r="310" spans="2:27" s="492" customFormat="1" ht="15">
      <c r="B310" s="331"/>
      <c r="C310" s="332"/>
      <c r="D310" s="296">
        <f>VLOOKUP(E310,'1.1a-Jaarprijzen'!$B$13:$G$30,6,FALSE)</f>
        <v>1</v>
      </c>
      <c r="E310" s="772" t="s">
        <v>737</v>
      </c>
      <c r="F310" s="296" t="s">
        <v>675</v>
      </c>
      <c r="G310" s="296" t="s">
        <v>744</v>
      </c>
      <c r="H310" s="714" t="s">
        <v>409</v>
      </c>
      <c r="I310" s="298" t="str">
        <f t="shared" si="40"/>
        <v>trappenhuis</v>
      </c>
      <c r="J310" s="296" t="s">
        <v>472</v>
      </c>
      <c r="K310" s="299">
        <v>2.1800000000000002</v>
      </c>
      <c r="L310" s="299"/>
      <c r="M310" s="300">
        <v>9200</v>
      </c>
      <c r="N310" s="301">
        <f t="shared" si="44"/>
        <v>200</v>
      </c>
      <c r="O310" s="486">
        <v>1</v>
      </c>
      <c r="P310" s="486">
        <v>1</v>
      </c>
      <c r="Q310" s="293">
        <f t="shared" si="45"/>
        <v>0</v>
      </c>
      <c r="R310" s="293">
        <f t="shared" si="46"/>
        <v>0</v>
      </c>
      <c r="S310" s="302">
        <f t="shared" si="41"/>
        <v>0</v>
      </c>
      <c r="T310" s="302">
        <f t="shared" si="42"/>
        <v>0</v>
      </c>
      <c r="U310" s="773" t="str">
        <f t="shared" si="43"/>
        <v>V</v>
      </c>
      <c r="V310" s="304"/>
      <c r="W310" s="305">
        <f>(Q310+R310)*'1.0-Contractblad'!$L$37</f>
        <v>0</v>
      </c>
      <c r="X310" s="305">
        <f ca="1">VLOOKUP(E310,'1.1a-Jaarprijzen'!$B$33:$Q$51,16,FALSE)*K310</f>
        <v>0</v>
      </c>
      <c r="Z310" s="775">
        <f t="shared" si="47"/>
        <v>436.00000000000006</v>
      </c>
      <c r="AA310" s="494" t="str">
        <f t="shared" si="48"/>
        <v>9200-200</v>
      </c>
    </row>
    <row r="311" spans="2:27" s="492" customFormat="1" ht="15">
      <c r="B311" s="331"/>
      <c r="C311" s="332"/>
      <c r="D311" s="296">
        <f>VLOOKUP(E311,'1.1a-Jaarprijzen'!$B$13:$G$30,6,FALSE)</f>
        <v>1</v>
      </c>
      <c r="E311" s="772" t="s">
        <v>737</v>
      </c>
      <c r="F311" s="296" t="s">
        <v>675</v>
      </c>
      <c r="G311" s="296" t="s">
        <v>745</v>
      </c>
      <c r="H311" s="714" t="s">
        <v>409</v>
      </c>
      <c r="I311" s="298" t="str">
        <f t="shared" si="40"/>
        <v>trappenhuis</v>
      </c>
      <c r="J311" s="296" t="s">
        <v>472</v>
      </c>
      <c r="K311" s="299">
        <v>0.91</v>
      </c>
      <c r="L311" s="299"/>
      <c r="M311" s="300">
        <v>9200</v>
      </c>
      <c r="N311" s="301">
        <f t="shared" si="44"/>
        <v>200</v>
      </c>
      <c r="O311" s="486">
        <v>1</v>
      </c>
      <c r="P311" s="486">
        <v>1</v>
      </c>
      <c r="Q311" s="293">
        <f t="shared" si="45"/>
        <v>0</v>
      </c>
      <c r="R311" s="293">
        <f t="shared" si="46"/>
        <v>0</v>
      </c>
      <c r="S311" s="302">
        <f t="shared" si="41"/>
        <v>0</v>
      </c>
      <c r="T311" s="302">
        <f t="shared" si="42"/>
        <v>0</v>
      </c>
      <c r="U311" s="773" t="str">
        <f t="shared" si="43"/>
        <v>V</v>
      </c>
      <c r="V311" s="304"/>
      <c r="W311" s="305">
        <f>(Q311+R311)*'1.0-Contractblad'!$L$37</f>
        <v>0</v>
      </c>
      <c r="X311" s="305">
        <f ca="1">VLOOKUP(E311,'1.1a-Jaarprijzen'!$B$33:$Q$51,16,FALSE)*K311</f>
        <v>0</v>
      </c>
      <c r="Z311" s="775">
        <f t="shared" si="47"/>
        <v>182</v>
      </c>
      <c r="AA311" s="494" t="str">
        <f t="shared" si="48"/>
        <v>9200-200</v>
      </c>
    </row>
    <row r="312" spans="2:27" s="492" customFormat="1" ht="15">
      <c r="B312" s="331"/>
      <c r="C312" s="332"/>
      <c r="D312" s="296">
        <f>VLOOKUP(E312,'1.1a-Jaarprijzen'!$B$13:$G$30,6,FALSE)</f>
        <v>1</v>
      </c>
      <c r="E312" s="772" t="s">
        <v>737</v>
      </c>
      <c r="F312" s="296" t="s">
        <v>675</v>
      </c>
      <c r="G312" s="296" t="s">
        <v>746</v>
      </c>
      <c r="H312" s="714" t="s">
        <v>409</v>
      </c>
      <c r="I312" s="298" t="str">
        <f t="shared" si="40"/>
        <v>trappenhuis</v>
      </c>
      <c r="J312" s="296" t="s">
        <v>472</v>
      </c>
      <c r="K312" s="299">
        <v>1.92</v>
      </c>
      <c r="L312" s="299"/>
      <c r="M312" s="300">
        <v>9200</v>
      </c>
      <c r="N312" s="301">
        <f t="shared" si="44"/>
        <v>200</v>
      </c>
      <c r="O312" s="486">
        <v>1</v>
      </c>
      <c r="P312" s="486">
        <v>1</v>
      </c>
      <c r="Q312" s="293">
        <f t="shared" si="45"/>
        <v>0</v>
      </c>
      <c r="R312" s="293">
        <f t="shared" si="46"/>
        <v>0</v>
      </c>
      <c r="S312" s="302">
        <f t="shared" si="41"/>
        <v>0</v>
      </c>
      <c r="T312" s="302">
        <f t="shared" si="42"/>
        <v>0</v>
      </c>
      <c r="U312" s="773" t="str">
        <f t="shared" si="43"/>
        <v>V</v>
      </c>
      <c r="V312" s="304"/>
      <c r="W312" s="305">
        <f>(Q312+R312)*'1.0-Contractblad'!$L$37</f>
        <v>0</v>
      </c>
      <c r="X312" s="305">
        <f ca="1">VLOOKUP(E312,'1.1a-Jaarprijzen'!$B$33:$Q$51,16,FALSE)*K312</f>
        <v>0</v>
      </c>
      <c r="Z312" s="775">
        <f t="shared" si="47"/>
        <v>384</v>
      </c>
      <c r="AA312" s="494" t="str">
        <f t="shared" si="48"/>
        <v>9200-200</v>
      </c>
    </row>
    <row r="313" spans="2:27" s="492" customFormat="1" ht="15">
      <c r="B313" s="331"/>
      <c r="C313" s="332"/>
      <c r="D313" s="296">
        <f>VLOOKUP(E313,'1.1a-Jaarprijzen'!$B$13:$G$30,6,FALSE)</f>
        <v>1</v>
      </c>
      <c r="E313" s="772" t="s">
        <v>737</v>
      </c>
      <c r="F313" s="296" t="s">
        <v>675</v>
      </c>
      <c r="G313" s="296" t="s">
        <v>747</v>
      </c>
      <c r="H313" s="714" t="s">
        <v>409</v>
      </c>
      <c r="I313" s="298" t="str">
        <f t="shared" si="40"/>
        <v>trappenhuis</v>
      </c>
      <c r="J313" s="296" t="s">
        <v>472</v>
      </c>
      <c r="K313" s="299">
        <v>3.57</v>
      </c>
      <c r="L313" s="299"/>
      <c r="M313" s="300">
        <v>9200</v>
      </c>
      <c r="N313" s="301">
        <f t="shared" si="44"/>
        <v>200</v>
      </c>
      <c r="O313" s="486">
        <v>1</v>
      </c>
      <c r="P313" s="486">
        <v>1</v>
      </c>
      <c r="Q313" s="293">
        <f t="shared" si="45"/>
        <v>0</v>
      </c>
      <c r="R313" s="293">
        <f t="shared" si="46"/>
        <v>0</v>
      </c>
      <c r="S313" s="302">
        <f t="shared" si="41"/>
        <v>0</v>
      </c>
      <c r="T313" s="302">
        <f t="shared" si="42"/>
        <v>0</v>
      </c>
      <c r="U313" s="773" t="str">
        <f t="shared" si="43"/>
        <v>V</v>
      </c>
      <c r="V313" s="304"/>
      <c r="W313" s="305">
        <f>(Q313+R313)*'1.0-Contractblad'!$L$37</f>
        <v>0</v>
      </c>
      <c r="X313" s="305">
        <f ca="1">VLOOKUP(E313,'1.1a-Jaarprijzen'!$B$33:$Q$51,16,FALSE)*K313</f>
        <v>0</v>
      </c>
      <c r="Z313" s="775">
        <f t="shared" si="47"/>
        <v>714</v>
      </c>
      <c r="AA313" s="494" t="str">
        <f t="shared" si="48"/>
        <v>9200-200</v>
      </c>
    </row>
    <row r="314" spans="2:27" s="492" customFormat="1" ht="15">
      <c r="B314" s="331"/>
      <c r="C314" s="332"/>
      <c r="D314" s="296">
        <f>VLOOKUP(E314,'1.1a-Jaarprijzen'!$B$13:$G$30,6,FALSE)</f>
        <v>1</v>
      </c>
      <c r="E314" s="772" t="s">
        <v>737</v>
      </c>
      <c r="F314" s="296" t="s">
        <v>675</v>
      </c>
      <c r="G314" s="296" t="s">
        <v>748</v>
      </c>
      <c r="H314" s="714" t="s">
        <v>409</v>
      </c>
      <c r="I314" s="298" t="str">
        <f t="shared" si="40"/>
        <v>trappenhuis</v>
      </c>
      <c r="J314" s="296" t="s">
        <v>472</v>
      </c>
      <c r="K314" s="299">
        <v>5.1100000000000003</v>
      </c>
      <c r="L314" s="299"/>
      <c r="M314" s="300">
        <v>9200</v>
      </c>
      <c r="N314" s="301">
        <f t="shared" si="44"/>
        <v>200</v>
      </c>
      <c r="O314" s="486">
        <v>1</v>
      </c>
      <c r="P314" s="486">
        <v>1</v>
      </c>
      <c r="Q314" s="293">
        <f t="shared" si="45"/>
        <v>0</v>
      </c>
      <c r="R314" s="293">
        <f t="shared" si="46"/>
        <v>0</v>
      </c>
      <c r="S314" s="302">
        <f t="shared" si="41"/>
        <v>0</v>
      </c>
      <c r="T314" s="302">
        <f t="shared" si="42"/>
        <v>0</v>
      </c>
      <c r="U314" s="773" t="str">
        <f t="shared" si="43"/>
        <v>V</v>
      </c>
      <c r="V314" s="304"/>
      <c r="W314" s="305">
        <f>(Q314+R314)*'1.0-Contractblad'!$L$37</f>
        <v>0</v>
      </c>
      <c r="X314" s="305">
        <f ca="1">VLOOKUP(E314,'1.1a-Jaarprijzen'!$B$33:$Q$51,16,FALSE)*K314</f>
        <v>0</v>
      </c>
      <c r="Z314" s="775">
        <f t="shared" si="47"/>
        <v>1022.0000000000001</v>
      </c>
      <c r="AA314" s="494" t="str">
        <f t="shared" si="48"/>
        <v>9200-200</v>
      </c>
    </row>
    <row r="315" spans="2:27" s="492" customFormat="1" ht="15">
      <c r="B315" s="331"/>
      <c r="C315" s="332"/>
      <c r="D315" s="296">
        <f>VLOOKUP(E315,'1.1a-Jaarprijzen'!$B$13:$G$30,6,FALSE)</f>
        <v>1</v>
      </c>
      <c r="E315" s="772" t="s">
        <v>737</v>
      </c>
      <c r="F315" s="296" t="s">
        <v>675</v>
      </c>
      <c r="G315" s="296" t="s">
        <v>749</v>
      </c>
      <c r="H315" s="714" t="s">
        <v>409</v>
      </c>
      <c r="I315" s="298" t="str">
        <f t="shared" si="40"/>
        <v>trappenhuis</v>
      </c>
      <c r="J315" s="296" t="s">
        <v>472</v>
      </c>
      <c r="K315" s="299">
        <v>1.73</v>
      </c>
      <c r="L315" s="299"/>
      <c r="M315" s="300">
        <v>9200</v>
      </c>
      <c r="N315" s="301">
        <f t="shared" si="44"/>
        <v>200</v>
      </c>
      <c r="O315" s="486">
        <v>1</v>
      </c>
      <c r="P315" s="486">
        <v>1</v>
      </c>
      <c r="Q315" s="293">
        <f t="shared" si="45"/>
        <v>0</v>
      </c>
      <c r="R315" s="293">
        <f t="shared" si="46"/>
        <v>0</v>
      </c>
      <c r="S315" s="302">
        <f t="shared" si="41"/>
        <v>0</v>
      </c>
      <c r="T315" s="302">
        <f t="shared" si="42"/>
        <v>0</v>
      </c>
      <c r="U315" s="773" t="str">
        <f t="shared" si="43"/>
        <v>V</v>
      </c>
      <c r="V315" s="304"/>
      <c r="W315" s="305">
        <f>(Q315+R315)*'1.0-Contractblad'!$L$37</f>
        <v>0</v>
      </c>
      <c r="X315" s="305">
        <f ca="1">VLOOKUP(E315,'1.1a-Jaarprijzen'!$B$33:$Q$51,16,FALSE)*K315</f>
        <v>0</v>
      </c>
      <c r="Z315" s="775">
        <f t="shared" si="47"/>
        <v>346</v>
      </c>
      <c r="AA315" s="494" t="str">
        <f t="shared" si="48"/>
        <v>9200-200</v>
      </c>
    </row>
    <row r="316" spans="2:27" s="492" customFormat="1" ht="15">
      <c r="B316" s="331"/>
      <c r="C316" s="332"/>
      <c r="D316" s="296">
        <f>VLOOKUP(E316,'1.1a-Jaarprijzen'!$B$13:$G$30,6,FALSE)</f>
        <v>1</v>
      </c>
      <c r="E316" s="772" t="s">
        <v>737</v>
      </c>
      <c r="F316" s="296" t="s">
        <v>675</v>
      </c>
      <c r="G316" s="296" t="s">
        <v>750</v>
      </c>
      <c r="H316" s="714" t="s">
        <v>751</v>
      </c>
      <c r="I316" s="298" t="str">
        <f t="shared" si="40"/>
        <v>niet van toepassing</v>
      </c>
      <c r="J316" s="296" t="s">
        <v>17</v>
      </c>
      <c r="K316" s="299">
        <v>0</v>
      </c>
      <c r="L316" s="299">
        <v>4.75</v>
      </c>
      <c r="M316" s="300" t="s">
        <v>17</v>
      </c>
      <c r="N316" s="301">
        <f t="shared" si="44"/>
        <v>0</v>
      </c>
      <c r="O316" s="486">
        <v>1</v>
      </c>
      <c r="P316" s="486">
        <v>1</v>
      </c>
      <c r="Q316" s="293">
        <f t="shared" si="45"/>
        <v>0</v>
      </c>
      <c r="R316" s="293">
        <f t="shared" si="46"/>
        <v>0</v>
      </c>
      <c r="S316" s="302">
        <f t="shared" si="41"/>
        <v>0</v>
      </c>
      <c r="T316" s="302">
        <f t="shared" si="42"/>
        <v>0</v>
      </c>
      <c r="U316" s="773">
        <f t="shared" si="43"/>
        <v>0</v>
      </c>
      <c r="V316" s="304"/>
      <c r="W316" s="305">
        <f>(Q316+R316)*'1.0-Contractblad'!$L$37</f>
        <v>0</v>
      </c>
      <c r="X316" s="305">
        <f ca="1">VLOOKUP(E316,'1.1a-Jaarprijzen'!$B$33:$Q$51,16,FALSE)*K316</f>
        <v>0</v>
      </c>
      <c r="Z316" s="775">
        <f t="shared" si="47"/>
        <v>0</v>
      </c>
      <c r="AA316" s="494" t="str">
        <f t="shared" si="48"/>
        <v>nvt-0</v>
      </c>
    </row>
    <row r="317" spans="2:27" s="492" customFormat="1" ht="15">
      <c r="B317" s="331"/>
      <c r="C317" s="332"/>
      <c r="D317" s="296">
        <f>VLOOKUP(E317,'1.1a-Jaarprijzen'!$B$13:$G$30,6,FALSE)</f>
        <v>1</v>
      </c>
      <c r="E317" s="772" t="s">
        <v>737</v>
      </c>
      <c r="F317" s="296" t="s">
        <v>675</v>
      </c>
      <c r="G317" s="296" t="s">
        <v>752</v>
      </c>
      <c r="H317" s="714" t="s">
        <v>753</v>
      </c>
      <c r="I317" s="298" t="str">
        <f t="shared" si="40"/>
        <v>entree, gang, hal, repro</v>
      </c>
      <c r="J317" s="296" t="s">
        <v>998</v>
      </c>
      <c r="K317" s="299">
        <v>66.795000000000002</v>
      </c>
      <c r="L317" s="299"/>
      <c r="M317" s="300">
        <v>3200</v>
      </c>
      <c r="N317" s="301">
        <f t="shared" si="44"/>
        <v>200</v>
      </c>
      <c r="O317" s="486">
        <v>1</v>
      </c>
      <c r="P317" s="486">
        <v>1</v>
      </c>
      <c r="Q317" s="293">
        <f t="shared" si="45"/>
        <v>0</v>
      </c>
      <c r="R317" s="293">
        <f t="shared" si="46"/>
        <v>0</v>
      </c>
      <c r="S317" s="302">
        <f t="shared" si="41"/>
        <v>0</v>
      </c>
      <c r="T317" s="302">
        <f t="shared" si="42"/>
        <v>0</v>
      </c>
      <c r="U317" s="773" t="str">
        <f t="shared" si="43"/>
        <v>V</v>
      </c>
      <c r="V317" s="304"/>
      <c r="W317" s="305">
        <f>(Q317+R317)*'1.0-Contractblad'!$L$37</f>
        <v>0</v>
      </c>
      <c r="X317" s="305">
        <f ca="1">VLOOKUP(E317,'1.1a-Jaarprijzen'!$B$33:$Q$51,16,FALSE)*K317</f>
        <v>0</v>
      </c>
      <c r="Z317" s="775">
        <f t="shared" si="47"/>
        <v>13359</v>
      </c>
      <c r="AA317" s="494" t="str">
        <f t="shared" si="48"/>
        <v>3200-200</v>
      </c>
    </row>
    <row r="318" spans="2:27" s="492" customFormat="1" ht="15">
      <c r="B318" s="331"/>
      <c r="C318" s="332"/>
      <c r="D318" s="296">
        <f>VLOOKUP(E318,'1.1a-Jaarprijzen'!$B$13:$G$30,6,FALSE)</f>
        <v>1</v>
      </c>
      <c r="E318" s="772" t="s">
        <v>737</v>
      </c>
      <c r="F318" s="296" t="s">
        <v>675</v>
      </c>
      <c r="G318" s="296" t="s">
        <v>754</v>
      </c>
      <c r="H318" s="714" t="s">
        <v>753</v>
      </c>
      <c r="I318" s="298" t="str">
        <f t="shared" si="40"/>
        <v>entree, gang, hal, repro</v>
      </c>
      <c r="J318" s="296" t="s">
        <v>998</v>
      </c>
      <c r="K318" s="299">
        <v>10.43</v>
      </c>
      <c r="L318" s="299"/>
      <c r="M318" s="300">
        <v>3200</v>
      </c>
      <c r="N318" s="301">
        <f t="shared" si="44"/>
        <v>200</v>
      </c>
      <c r="O318" s="486">
        <v>1</v>
      </c>
      <c r="P318" s="486">
        <v>1</v>
      </c>
      <c r="Q318" s="293">
        <f t="shared" si="45"/>
        <v>0</v>
      </c>
      <c r="R318" s="293">
        <f t="shared" si="46"/>
        <v>0</v>
      </c>
      <c r="S318" s="302">
        <f t="shared" si="41"/>
        <v>0</v>
      </c>
      <c r="T318" s="302">
        <f t="shared" si="42"/>
        <v>0</v>
      </c>
      <c r="U318" s="773" t="str">
        <f t="shared" si="43"/>
        <v>V</v>
      </c>
      <c r="V318" s="304"/>
      <c r="W318" s="305">
        <f>(Q318+R318)*'1.0-Contractblad'!$L$37</f>
        <v>0</v>
      </c>
      <c r="X318" s="305">
        <f ca="1">VLOOKUP(E318,'1.1a-Jaarprijzen'!$B$33:$Q$51,16,FALSE)*K318</f>
        <v>0</v>
      </c>
      <c r="Z318" s="775">
        <f t="shared" si="47"/>
        <v>2086</v>
      </c>
      <c r="AA318" s="494" t="str">
        <f t="shared" si="48"/>
        <v>3200-200</v>
      </c>
    </row>
    <row r="319" spans="2:27" s="492" customFormat="1" ht="15">
      <c r="B319" s="331"/>
      <c r="C319" s="332"/>
      <c r="D319" s="296">
        <f>VLOOKUP(E319,'1.1a-Jaarprijzen'!$B$13:$G$30,6,FALSE)</f>
        <v>1</v>
      </c>
      <c r="E319" s="772" t="s">
        <v>737</v>
      </c>
      <c r="F319" s="296" t="s">
        <v>675</v>
      </c>
      <c r="G319" s="296" t="s">
        <v>755</v>
      </c>
      <c r="H319" s="714" t="s">
        <v>756</v>
      </c>
      <c r="I319" s="298" t="str">
        <f t="shared" si="40"/>
        <v>entree, gang, hal, repro</v>
      </c>
      <c r="J319" s="296" t="s">
        <v>998</v>
      </c>
      <c r="K319" s="299">
        <v>2.91</v>
      </c>
      <c r="L319" s="299"/>
      <c r="M319" s="300">
        <v>3200</v>
      </c>
      <c r="N319" s="301">
        <f t="shared" si="44"/>
        <v>200</v>
      </c>
      <c r="O319" s="486">
        <v>1</v>
      </c>
      <c r="P319" s="486">
        <v>1</v>
      </c>
      <c r="Q319" s="293">
        <f t="shared" si="45"/>
        <v>0</v>
      </c>
      <c r="R319" s="293">
        <f t="shared" si="46"/>
        <v>0</v>
      </c>
      <c r="S319" s="302">
        <f t="shared" si="41"/>
        <v>0</v>
      </c>
      <c r="T319" s="302">
        <f t="shared" si="42"/>
        <v>0</v>
      </c>
      <c r="U319" s="773" t="str">
        <f t="shared" si="43"/>
        <v>V</v>
      </c>
      <c r="V319" s="304"/>
      <c r="W319" s="305">
        <f>(Q319+R319)*'1.0-Contractblad'!$L$37</f>
        <v>0</v>
      </c>
      <c r="X319" s="305">
        <f ca="1">VLOOKUP(E319,'1.1a-Jaarprijzen'!$B$33:$Q$51,16,FALSE)*K319</f>
        <v>0</v>
      </c>
      <c r="Z319" s="775">
        <f t="shared" si="47"/>
        <v>582</v>
      </c>
      <c r="AA319" s="494" t="str">
        <f t="shared" si="48"/>
        <v>3200-200</v>
      </c>
    </row>
    <row r="320" spans="2:27" s="492" customFormat="1" ht="15">
      <c r="B320" s="331"/>
      <c r="C320" s="332"/>
      <c r="D320" s="296">
        <f>VLOOKUP(E320,'1.1a-Jaarprijzen'!$B$13:$G$30,6,FALSE)</f>
        <v>1</v>
      </c>
      <c r="E320" s="772" t="s">
        <v>737</v>
      </c>
      <c r="F320" s="296" t="s">
        <v>675</v>
      </c>
      <c r="G320" s="296" t="s">
        <v>757</v>
      </c>
      <c r="H320" s="714" t="s">
        <v>393</v>
      </c>
      <c r="I320" s="298" t="str">
        <f t="shared" si="40"/>
        <v>entree, gang, hal, repro</v>
      </c>
      <c r="J320" s="296" t="s">
        <v>998</v>
      </c>
      <c r="K320" s="299">
        <v>37.409999999999997</v>
      </c>
      <c r="L320" s="299"/>
      <c r="M320" s="300">
        <v>3200</v>
      </c>
      <c r="N320" s="301">
        <f t="shared" si="44"/>
        <v>200</v>
      </c>
      <c r="O320" s="486">
        <v>1</v>
      </c>
      <c r="P320" s="486">
        <v>1</v>
      </c>
      <c r="Q320" s="293">
        <f t="shared" si="45"/>
        <v>0</v>
      </c>
      <c r="R320" s="293">
        <f t="shared" si="46"/>
        <v>0</v>
      </c>
      <c r="S320" s="302">
        <f t="shared" si="41"/>
        <v>0</v>
      </c>
      <c r="T320" s="302">
        <f t="shared" si="42"/>
        <v>0</v>
      </c>
      <c r="U320" s="773" t="str">
        <f t="shared" si="43"/>
        <v>V</v>
      </c>
      <c r="V320" s="304"/>
      <c r="W320" s="305">
        <f>(Q320+R320)*'1.0-Contractblad'!$L$37</f>
        <v>0</v>
      </c>
      <c r="X320" s="305">
        <f ca="1">VLOOKUP(E320,'1.1a-Jaarprijzen'!$B$33:$Q$51,16,FALSE)*K320</f>
        <v>0</v>
      </c>
      <c r="Z320" s="775">
        <f t="shared" si="47"/>
        <v>7481.9999999999991</v>
      </c>
      <c r="AA320" s="494" t="str">
        <f t="shared" si="48"/>
        <v>3200-200</v>
      </c>
    </row>
    <row r="321" spans="2:27" s="492" customFormat="1" ht="15">
      <c r="B321" s="331"/>
      <c r="C321" s="332"/>
      <c r="D321" s="296">
        <f>VLOOKUP(E321,'1.1a-Jaarprijzen'!$B$13:$G$30,6,FALSE)</f>
        <v>1</v>
      </c>
      <c r="E321" s="772" t="s">
        <v>737</v>
      </c>
      <c r="F321" s="296" t="s">
        <v>675</v>
      </c>
      <c r="G321" s="296" t="s">
        <v>758</v>
      </c>
      <c r="H321" s="714" t="s">
        <v>393</v>
      </c>
      <c r="I321" s="298" t="str">
        <f t="shared" si="40"/>
        <v>entree, gang, hal, repro</v>
      </c>
      <c r="J321" s="296" t="s">
        <v>998</v>
      </c>
      <c r="K321" s="299">
        <v>9.3800000000000008</v>
      </c>
      <c r="L321" s="299"/>
      <c r="M321" s="300">
        <v>3200</v>
      </c>
      <c r="N321" s="301">
        <f t="shared" si="44"/>
        <v>200</v>
      </c>
      <c r="O321" s="486">
        <v>1</v>
      </c>
      <c r="P321" s="486">
        <v>1</v>
      </c>
      <c r="Q321" s="293">
        <f t="shared" si="45"/>
        <v>0</v>
      </c>
      <c r="R321" s="293">
        <f t="shared" si="46"/>
        <v>0</v>
      </c>
      <c r="S321" s="302">
        <f t="shared" si="41"/>
        <v>0</v>
      </c>
      <c r="T321" s="302">
        <f t="shared" si="42"/>
        <v>0</v>
      </c>
      <c r="U321" s="773" t="str">
        <f t="shared" si="43"/>
        <v>V</v>
      </c>
      <c r="V321" s="304"/>
      <c r="W321" s="305">
        <f>(Q321+R321)*'1.0-Contractblad'!$L$37</f>
        <v>0</v>
      </c>
      <c r="X321" s="305">
        <f ca="1">VLOOKUP(E321,'1.1a-Jaarprijzen'!$B$33:$Q$51,16,FALSE)*K321</f>
        <v>0</v>
      </c>
      <c r="Z321" s="775">
        <f t="shared" si="47"/>
        <v>1876.0000000000002</v>
      </c>
      <c r="AA321" s="494" t="str">
        <f t="shared" si="48"/>
        <v>3200-200</v>
      </c>
    </row>
    <row r="322" spans="2:27" s="492" customFormat="1" ht="15">
      <c r="B322" s="331"/>
      <c r="C322" s="332"/>
      <c r="D322" s="296">
        <f>VLOOKUP(E322,'1.1a-Jaarprijzen'!$B$13:$G$30,6,FALSE)</f>
        <v>1</v>
      </c>
      <c r="E322" s="772" t="s">
        <v>737</v>
      </c>
      <c r="F322" s="296" t="s">
        <v>675</v>
      </c>
      <c r="G322" s="297" t="s">
        <v>759</v>
      </c>
      <c r="H322" s="295" t="s">
        <v>393</v>
      </c>
      <c r="I322" s="298" t="str">
        <f t="shared" si="40"/>
        <v>entree, gang, hal, repro</v>
      </c>
      <c r="J322" s="296" t="s">
        <v>998</v>
      </c>
      <c r="K322" s="299">
        <v>31.3</v>
      </c>
      <c r="L322" s="299"/>
      <c r="M322" s="300">
        <v>3200</v>
      </c>
      <c r="N322" s="301">
        <f t="shared" si="44"/>
        <v>200</v>
      </c>
      <c r="O322" s="486">
        <v>1</v>
      </c>
      <c r="P322" s="486">
        <v>1</v>
      </c>
      <c r="Q322" s="293">
        <f t="shared" si="45"/>
        <v>0</v>
      </c>
      <c r="R322" s="293">
        <f t="shared" si="46"/>
        <v>0</v>
      </c>
      <c r="S322" s="302">
        <f t="shared" si="41"/>
        <v>0</v>
      </c>
      <c r="T322" s="302">
        <f t="shared" si="42"/>
        <v>0</v>
      </c>
      <c r="U322" s="773" t="str">
        <f t="shared" si="43"/>
        <v>V</v>
      </c>
      <c r="V322" s="304"/>
      <c r="W322" s="305">
        <f>(Q322+R322)*'1.0-Contractblad'!$L$37</f>
        <v>0</v>
      </c>
      <c r="X322" s="305">
        <f ca="1">VLOOKUP(E322,'1.1a-Jaarprijzen'!$B$33:$Q$51,16,FALSE)*K322</f>
        <v>0</v>
      </c>
      <c r="Z322" s="775">
        <f t="shared" si="47"/>
        <v>6260</v>
      </c>
      <c r="AA322" s="494" t="str">
        <f t="shared" si="48"/>
        <v>3200-200</v>
      </c>
    </row>
    <row r="323" spans="2:27" s="492" customFormat="1" ht="15">
      <c r="B323" s="331"/>
      <c r="C323" s="332"/>
      <c r="D323" s="296">
        <f>VLOOKUP(E323,'1.1a-Jaarprijzen'!$B$13:$G$30,6,FALSE)</f>
        <v>1</v>
      </c>
      <c r="E323" s="772" t="s">
        <v>737</v>
      </c>
      <c r="F323" s="296" t="s">
        <v>675</v>
      </c>
      <c r="G323" s="297" t="s">
        <v>760</v>
      </c>
      <c r="H323" s="295" t="s">
        <v>393</v>
      </c>
      <c r="I323" s="298" t="str">
        <f t="shared" si="40"/>
        <v>entree, gang, hal, repro</v>
      </c>
      <c r="J323" s="296" t="s">
        <v>998</v>
      </c>
      <c r="K323" s="299">
        <v>18.48</v>
      </c>
      <c r="L323" s="299"/>
      <c r="M323" s="300">
        <v>3200</v>
      </c>
      <c r="N323" s="301">
        <f t="shared" si="44"/>
        <v>200</v>
      </c>
      <c r="O323" s="486">
        <v>1</v>
      </c>
      <c r="P323" s="486">
        <v>1</v>
      </c>
      <c r="Q323" s="293">
        <f t="shared" si="45"/>
        <v>0</v>
      </c>
      <c r="R323" s="293">
        <f t="shared" si="46"/>
        <v>0</v>
      </c>
      <c r="S323" s="302">
        <f t="shared" si="41"/>
        <v>0</v>
      </c>
      <c r="T323" s="302">
        <f t="shared" si="42"/>
        <v>0</v>
      </c>
      <c r="U323" s="773" t="str">
        <f t="shared" si="43"/>
        <v>V</v>
      </c>
      <c r="V323" s="304"/>
      <c r="W323" s="305">
        <f>(Q323+R323)*'1.0-Contractblad'!$L$37</f>
        <v>0</v>
      </c>
      <c r="X323" s="305">
        <f ca="1">VLOOKUP(E323,'1.1a-Jaarprijzen'!$B$33:$Q$51,16,FALSE)*K323</f>
        <v>0</v>
      </c>
      <c r="Z323" s="775">
        <f t="shared" si="47"/>
        <v>3696</v>
      </c>
      <c r="AA323" s="494" t="str">
        <f t="shared" si="48"/>
        <v>3200-200</v>
      </c>
    </row>
    <row r="324" spans="2:27" s="492" customFormat="1" ht="15">
      <c r="B324" s="331"/>
      <c r="C324" s="332"/>
      <c r="D324" s="296">
        <f>VLOOKUP(E324,'1.1a-Jaarprijzen'!$B$13:$G$30,6,FALSE)</f>
        <v>1</v>
      </c>
      <c r="E324" s="772" t="s">
        <v>737</v>
      </c>
      <c r="F324" s="296" t="s">
        <v>675</v>
      </c>
      <c r="G324" s="297" t="s">
        <v>761</v>
      </c>
      <c r="H324" s="295" t="s">
        <v>405</v>
      </c>
      <c r="I324" s="298" t="str">
        <f t="shared" si="40"/>
        <v>aula, gemeenschappelijke ruimte, bibliotheek</v>
      </c>
      <c r="J324" s="296" t="s">
        <v>998</v>
      </c>
      <c r="K324" s="299">
        <v>124.69</v>
      </c>
      <c r="L324" s="299"/>
      <c r="M324" s="300">
        <v>2200</v>
      </c>
      <c r="N324" s="301">
        <f t="shared" si="44"/>
        <v>200</v>
      </c>
      <c r="O324" s="486">
        <v>1</v>
      </c>
      <c r="P324" s="486">
        <v>1</v>
      </c>
      <c r="Q324" s="293">
        <f t="shared" si="45"/>
        <v>0</v>
      </c>
      <c r="R324" s="293">
        <f t="shared" si="46"/>
        <v>0</v>
      </c>
      <c r="S324" s="302">
        <f t="shared" si="41"/>
        <v>0</v>
      </c>
      <c r="T324" s="302">
        <f t="shared" si="42"/>
        <v>0</v>
      </c>
      <c r="U324" s="773" t="str">
        <f t="shared" si="43"/>
        <v>V</v>
      </c>
      <c r="V324" s="304"/>
      <c r="W324" s="305">
        <f>(Q324+R324)*'1.0-Contractblad'!$L$37</f>
        <v>0</v>
      </c>
      <c r="X324" s="305">
        <f ca="1">VLOOKUP(E324,'1.1a-Jaarprijzen'!$B$33:$Q$51,16,FALSE)*K324</f>
        <v>0</v>
      </c>
      <c r="Z324" s="775">
        <f t="shared" si="47"/>
        <v>24938</v>
      </c>
      <c r="AA324" s="494" t="str">
        <f t="shared" si="48"/>
        <v>2200-200</v>
      </c>
    </row>
    <row r="325" spans="2:27" s="492" customFormat="1" ht="15">
      <c r="B325" s="331"/>
      <c r="C325" s="332"/>
      <c r="D325" s="296">
        <f>VLOOKUP(E325,'1.1a-Jaarprijzen'!$B$13:$G$30,6,FALSE)</f>
        <v>1</v>
      </c>
      <c r="E325" s="772" t="s">
        <v>737</v>
      </c>
      <c r="F325" s="296" t="s">
        <v>675</v>
      </c>
      <c r="G325" s="297" t="s">
        <v>762</v>
      </c>
      <c r="H325" s="295" t="s">
        <v>557</v>
      </c>
      <c r="I325" s="298" t="str">
        <f t="shared" si="40"/>
        <v>sanitaire ruimte (toilet-/doucheruimte)</v>
      </c>
      <c r="J325" s="296" t="s">
        <v>468</v>
      </c>
      <c r="K325" s="299">
        <v>6.39</v>
      </c>
      <c r="L325" s="299"/>
      <c r="M325" s="300">
        <v>4200</v>
      </c>
      <c r="N325" s="301">
        <f t="shared" si="44"/>
        <v>200</v>
      </c>
      <c r="O325" s="486">
        <v>1</v>
      </c>
      <c r="P325" s="486">
        <v>1</v>
      </c>
      <c r="Q325" s="293">
        <f t="shared" si="45"/>
        <v>0</v>
      </c>
      <c r="R325" s="293">
        <f t="shared" si="46"/>
        <v>0</v>
      </c>
      <c r="S325" s="302">
        <f t="shared" si="41"/>
        <v>0</v>
      </c>
      <c r="T325" s="302">
        <f t="shared" si="42"/>
        <v>0</v>
      </c>
      <c r="U325" s="773" t="str">
        <f t="shared" si="43"/>
        <v>S</v>
      </c>
      <c r="V325" s="304"/>
      <c r="W325" s="305">
        <f>(Q325+R325)*'1.0-Contractblad'!$L$37</f>
        <v>0</v>
      </c>
      <c r="X325" s="305">
        <f ca="1">VLOOKUP(E325,'1.1a-Jaarprijzen'!$B$33:$Q$51,16,FALSE)*K325</f>
        <v>0</v>
      </c>
      <c r="Z325" s="775">
        <f t="shared" si="47"/>
        <v>1278</v>
      </c>
      <c r="AA325" s="494" t="str">
        <f t="shared" si="48"/>
        <v>4200-200</v>
      </c>
    </row>
    <row r="326" spans="2:27" s="492" customFormat="1" ht="15">
      <c r="B326" s="331"/>
      <c r="C326" s="332"/>
      <c r="D326" s="296">
        <f>VLOOKUP(E326,'1.1a-Jaarprijzen'!$B$13:$G$30,6,FALSE)</f>
        <v>1</v>
      </c>
      <c r="E326" s="772" t="s">
        <v>737</v>
      </c>
      <c r="F326" s="296" t="s">
        <v>675</v>
      </c>
      <c r="G326" s="297" t="s">
        <v>763</v>
      </c>
      <c r="H326" s="295" t="s">
        <v>552</v>
      </c>
      <c r="I326" s="298" t="str">
        <f t="shared" si="40"/>
        <v>sanitaire ruimte (toilet-/doucheruimte)</v>
      </c>
      <c r="J326" s="296" t="s">
        <v>468</v>
      </c>
      <c r="K326" s="299">
        <v>4.09</v>
      </c>
      <c r="L326" s="299"/>
      <c r="M326" s="300">
        <v>4200</v>
      </c>
      <c r="N326" s="301">
        <f t="shared" si="44"/>
        <v>200</v>
      </c>
      <c r="O326" s="486">
        <v>1</v>
      </c>
      <c r="P326" s="486">
        <v>1</v>
      </c>
      <c r="Q326" s="293">
        <f t="shared" si="45"/>
        <v>0</v>
      </c>
      <c r="R326" s="293">
        <f t="shared" si="46"/>
        <v>0</v>
      </c>
      <c r="S326" s="302">
        <f t="shared" si="41"/>
        <v>0</v>
      </c>
      <c r="T326" s="302">
        <f t="shared" si="42"/>
        <v>0</v>
      </c>
      <c r="U326" s="773" t="str">
        <f t="shared" si="43"/>
        <v>S</v>
      </c>
      <c r="V326" s="304"/>
      <c r="W326" s="305">
        <f>(Q326+R326)*'1.0-Contractblad'!$L$37</f>
        <v>0</v>
      </c>
      <c r="X326" s="305">
        <f ca="1">VLOOKUP(E326,'1.1a-Jaarprijzen'!$B$33:$Q$51,16,FALSE)*K326</f>
        <v>0</v>
      </c>
      <c r="Z326" s="775">
        <f t="shared" si="47"/>
        <v>818</v>
      </c>
      <c r="AA326" s="494" t="str">
        <f t="shared" si="48"/>
        <v>4200-200</v>
      </c>
    </row>
    <row r="327" spans="2:27" s="492" customFormat="1" ht="15">
      <c r="B327" s="331"/>
      <c r="C327" s="332"/>
      <c r="D327" s="296">
        <f>VLOOKUP(E327,'1.1a-Jaarprijzen'!$B$13:$G$30,6,FALSE)</f>
        <v>1</v>
      </c>
      <c r="E327" s="772" t="s">
        <v>737</v>
      </c>
      <c r="F327" s="296" t="s">
        <v>675</v>
      </c>
      <c r="G327" s="297" t="s">
        <v>764</v>
      </c>
      <c r="H327" s="295" t="s">
        <v>557</v>
      </c>
      <c r="I327" s="298" t="str">
        <f t="shared" si="40"/>
        <v>sanitaire ruimte (toilet-/doucheruimte)</v>
      </c>
      <c r="J327" s="296" t="s">
        <v>468</v>
      </c>
      <c r="K327" s="299">
        <v>7.12</v>
      </c>
      <c r="L327" s="299"/>
      <c r="M327" s="300">
        <v>4200</v>
      </c>
      <c r="N327" s="301">
        <f t="shared" si="44"/>
        <v>200</v>
      </c>
      <c r="O327" s="486">
        <v>1</v>
      </c>
      <c r="P327" s="486">
        <v>1</v>
      </c>
      <c r="Q327" s="293">
        <f t="shared" si="45"/>
        <v>0</v>
      </c>
      <c r="R327" s="293">
        <f t="shared" si="46"/>
        <v>0</v>
      </c>
      <c r="S327" s="302">
        <f t="shared" ref="S327:S390" si="49">IF($M327=0,0,VLOOKUP($M327,Kengetal,6,FALSE))</f>
        <v>0</v>
      </c>
      <c r="T327" s="302">
        <f t="shared" ref="T327:T390" si="50">IF($M327=0,0,VLOOKUP($M327,Kengetal,7,FALSE))</f>
        <v>0</v>
      </c>
      <c r="U327" s="773" t="str">
        <f t="shared" si="43"/>
        <v>S</v>
      </c>
      <c r="V327" s="304"/>
      <c r="W327" s="305">
        <f>(Q327+R327)*'1.0-Contractblad'!$L$37</f>
        <v>0</v>
      </c>
      <c r="X327" s="305">
        <f ca="1">VLOOKUP(E327,'1.1a-Jaarprijzen'!$B$33:$Q$51,16,FALSE)*K327</f>
        <v>0</v>
      </c>
      <c r="Z327" s="775">
        <f t="shared" si="47"/>
        <v>1424</v>
      </c>
      <c r="AA327" s="494" t="str">
        <f t="shared" si="48"/>
        <v>4200-200</v>
      </c>
    </row>
    <row r="328" spans="2:27" s="492" customFormat="1" ht="15">
      <c r="B328" s="331"/>
      <c r="C328" s="332"/>
      <c r="D328" s="296">
        <f>VLOOKUP(E328,'1.1a-Jaarprijzen'!$B$13:$G$30,6,FALSE)</f>
        <v>1</v>
      </c>
      <c r="E328" s="772" t="s">
        <v>737</v>
      </c>
      <c r="F328" s="296" t="s">
        <v>675</v>
      </c>
      <c r="G328" s="297" t="s">
        <v>765</v>
      </c>
      <c r="H328" s="295" t="s">
        <v>552</v>
      </c>
      <c r="I328" s="298" t="str">
        <f t="shared" si="40"/>
        <v>sanitaire ruimte (toilet-/doucheruimte)</v>
      </c>
      <c r="J328" s="296" t="s">
        <v>468</v>
      </c>
      <c r="K328" s="299">
        <v>1.79</v>
      </c>
      <c r="L328" s="299"/>
      <c r="M328" s="300">
        <v>4200</v>
      </c>
      <c r="N328" s="301">
        <f t="shared" si="44"/>
        <v>200</v>
      </c>
      <c r="O328" s="486">
        <v>1</v>
      </c>
      <c r="P328" s="486">
        <v>1</v>
      </c>
      <c r="Q328" s="293">
        <f t="shared" si="45"/>
        <v>0</v>
      </c>
      <c r="R328" s="293">
        <f t="shared" si="46"/>
        <v>0</v>
      </c>
      <c r="S328" s="302">
        <f t="shared" si="49"/>
        <v>0</v>
      </c>
      <c r="T328" s="302">
        <f t="shared" si="50"/>
        <v>0</v>
      </c>
      <c r="U328" s="773" t="str">
        <f t="shared" si="43"/>
        <v>S</v>
      </c>
      <c r="V328" s="304"/>
      <c r="W328" s="305">
        <f>(Q328+R328)*'1.0-Contractblad'!$L$37</f>
        <v>0</v>
      </c>
      <c r="X328" s="305">
        <f ca="1">VLOOKUP(E328,'1.1a-Jaarprijzen'!$B$33:$Q$51,16,FALSE)*K328</f>
        <v>0</v>
      </c>
      <c r="Z328" s="775">
        <f t="shared" si="47"/>
        <v>358</v>
      </c>
      <c r="AA328" s="494" t="str">
        <f t="shared" si="48"/>
        <v>4200-200</v>
      </c>
    </row>
    <row r="329" spans="2:27" s="492" customFormat="1" ht="15">
      <c r="B329" s="331"/>
      <c r="C329" s="332"/>
      <c r="D329" s="296">
        <f>VLOOKUP(E329,'1.1a-Jaarprijzen'!$B$13:$G$30,6,FALSE)</f>
        <v>1</v>
      </c>
      <c r="E329" s="772" t="s">
        <v>737</v>
      </c>
      <c r="F329" s="296" t="s">
        <v>675</v>
      </c>
      <c r="G329" s="297" t="s">
        <v>766</v>
      </c>
      <c r="H329" s="295" t="s">
        <v>552</v>
      </c>
      <c r="I329" s="298" t="str">
        <f t="shared" si="40"/>
        <v>sanitaire ruimte (toilet-/doucheruimte)</v>
      </c>
      <c r="J329" s="296" t="s">
        <v>468</v>
      </c>
      <c r="K329" s="299">
        <v>2.19</v>
      </c>
      <c r="L329" s="299"/>
      <c r="M329" s="300">
        <v>4200</v>
      </c>
      <c r="N329" s="301">
        <f t="shared" si="44"/>
        <v>200</v>
      </c>
      <c r="O329" s="486">
        <v>1</v>
      </c>
      <c r="P329" s="486">
        <v>1</v>
      </c>
      <c r="Q329" s="293">
        <f t="shared" si="45"/>
        <v>0</v>
      </c>
      <c r="R329" s="293">
        <f t="shared" si="46"/>
        <v>0</v>
      </c>
      <c r="S329" s="302">
        <f t="shared" si="49"/>
        <v>0</v>
      </c>
      <c r="T329" s="302">
        <f t="shared" si="50"/>
        <v>0</v>
      </c>
      <c r="U329" s="773" t="str">
        <f t="shared" si="43"/>
        <v>S</v>
      </c>
      <c r="V329" s="304"/>
      <c r="W329" s="305">
        <f>(Q329+R329)*'1.0-Contractblad'!$L$37</f>
        <v>0</v>
      </c>
      <c r="X329" s="305">
        <f ca="1">VLOOKUP(E329,'1.1a-Jaarprijzen'!$B$33:$Q$51,16,FALSE)*K329</f>
        <v>0</v>
      </c>
      <c r="Z329" s="775">
        <f t="shared" si="47"/>
        <v>438</v>
      </c>
      <c r="AA329" s="494" t="str">
        <f t="shared" si="48"/>
        <v>4200-200</v>
      </c>
    </row>
    <row r="330" spans="2:27" s="492" customFormat="1" ht="15">
      <c r="B330" s="331"/>
      <c r="C330" s="332"/>
      <c r="D330" s="296">
        <f>VLOOKUP(E330,'1.1a-Jaarprijzen'!$B$13:$G$30,6,FALSE)</f>
        <v>1</v>
      </c>
      <c r="E330" s="772" t="s">
        <v>737</v>
      </c>
      <c r="F330" s="296" t="s">
        <v>675</v>
      </c>
      <c r="G330" s="297" t="s">
        <v>767</v>
      </c>
      <c r="H330" s="295" t="s">
        <v>575</v>
      </c>
      <c r="I330" s="298" t="str">
        <f t="shared" si="40"/>
        <v>administratieve -,  vergaderruimte</v>
      </c>
      <c r="J330" s="296" t="s">
        <v>469</v>
      </c>
      <c r="K330" s="299">
        <v>21.29</v>
      </c>
      <c r="L330" s="299"/>
      <c r="M330" s="300">
        <v>1040</v>
      </c>
      <c r="N330" s="301">
        <f t="shared" si="44"/>
        <v>40</v>
      </c>
      <c r="O330" s="486">
        <v>1</v>
      </c>
      <c r="P330" s="486">
        <v>1</v>
      </c>
      <c r="Q330" s="293">
        <f t="shared" si="45"/>
        <v>0</v>
      </c>
      <c r="R330" s="293">
        <f t="shared" si="46"/>
        <v>0</v>
      </c>
      <c r="S330" s="302">
        <f t="shared" si="49"/>
        <v>0</v>
      </c>
      <c r="T330" s="302">
        <f t="shared" si="50"/>
        <v>0</v>
      </c>
      <c r="U330" s="773" t="str">
        <f t="shared" si="43"/>
        <v>V</v>
      </c>
      <c r="V330" s="304"/>
      <c r="W330" s="305">
        <f>(Q330+R330)*'1.0-Contractblad'!$L$37</f>
        <v>0</v>
      </c>
      <c r="X330" s="305">
        <f ca="1">VLOOKUP(E330,'1.1a-Jaarprijzen'!$B$33:$Q$51,16,FALSE)*K330</f>
        <v>0</v>
      </c>
      <c r="Z330" s="775">
        <f t="shared" si="47"/>
        <v>851.59999999999991</v>
      </c>
      <c r="AA330" s="494" t="str">
        <f t="shared" si="48"/>
        <v>1040-40</v>
      </c>
    </row>
    <row r="331" spans="2:27" s="492" customFormat="1" ht="15">
      <c r="B331" s="331"/>
      <c r="C331" s="332"/>
      <c r="D331" s="296">
        <f>VLOOKUP(E331,'1.1a-Jaarprijzen'!$B$13:$G$30,6,FALSE)</f>
        <v>1</v>
      </c>
      <c r="E331" s="772" t="s">
        <v>737</v>
      </c>
      <c r="F331" s="296" t="s">
        <v>675</v>
      </c>
      <c r="G331" s="297" t="s">
        <v>768</v>
      </c>
      <c r="H331" s="295" t="s">
        <v>582</v>
      </c>
      <c r="I331" s="298" t="str">
        <f t="shared" si="40"/>
        <v>pantry/keuken</v>
      </c>
      <c r="J331" s="296" t="s">
        <v>998</v>
      </c>
      <c r="K331" s="299">
        <v>5.86</v>
      </c>
      <c r="L331" s="299"/>
      <c r="M331" s="300">
        <v>5200</v>
      </c>
      <c r="N331" s="301">
        <f t="shared" si="44"/>
        <v>200</v>
      </c>
      <c r="O331" s="486">
        <v>1</v>
      </c>
      <c r="P331" s="486">
        <v>1</v>
      </c>
      <c r="Q331" s="293">
        <f t="shared" si="45"/>
        <v>0</v>
      </c>
      <c r="R331" s="293">
        <f t="shared" si="46"/>
        <v>0</v>
      </c>
      <c r="S331" s="302">
        <f t="shared" si="49"/>
        <v>0</v>
      </c>
      <c r="T331" s="302">
        <f t="shared" si="50"/>
        <v>0</v>
      </c>
      <c r="U331" s="773" t="str">
        <f t="shared" si="43"/>
        <v>V</v>
      </c>
      <c r="V331" s="304"/>
      <c r="W331" s="305">
        <f>(Q331+R331)*'1.0-Contractblad'!$L$37</f>
        <v>0</v>
      </c>
      <c r="X331" s="305">
        <f ca="1">VLOOKUP(E331,'1.1a-Jaarprijzen'!$B$33:$Q$51,16,FALSE)*K331</f>
        <v>0</v>
      </c>
      <c r="Z331" s="775">
        <f t="shared" si="47"/>
        <v>1172</v>
      </c>
      <c r="AA331" s="494" t="str">
        <f t="shared" si="48"/>
        <v>5200-200</v>
      </c>
    </row>
    <row r="332" spans="2:27" s="492" customFormat="1" ht="15">
      <c r="B332" s="331"/>
      <c r="C332" s="332"/>
      <c r="D332" s="296">
        <f>VLOOKUP(E332,'1.1a-Jaarprijzen'!$B$13:$G$30,6,FALSE)</f>
        <v>1</v>
      </c>
      <c r="E332" s="772" t="s">
        <v>737</v>
      </c>
      <c r="F332" s="296" t="s">
        <v>675</v>
      </c>
      <c r="G332" s="297" t="s">
        <v>769</v>
      </c>
      <c r="H332" s="295" t="s">
        <v>579</v>
      </c>
      <c r="I332" s="298" t="str">
        <f t="shared" si="40"/>
        <v>administratieve -,  vergaderruimte</v>
      </c>
      <c r="J332" s="296" t="s">
        <v>469</v>
      </c>
      <c r="K332" s="299">
        <v>41.03</v>
      </c>
      <c r="L332" s="299"/>
      <c r="M332" s="300">
        <v>1200</v>
      </c>
      <c r="N332" s="301">
        <f t="shared" si="44"/>
        <v>200</v>
      </c>
      <c r="O332" s="486">
        <v>1</v>
      </c>
      <c r="P332" s="486">
        <v>1</v>
      </c>
      <c r="Q332" s="293">
        <f t="shared" si="45"/>
        <v>0</v>
      </c>
      <c r="R332" s="293">
        <f t="shared" si="46"/>
        <v>0</v>
      </c>
      <c r="S332" s="302">
        <f t="shared" si="49"/>
        <v>0</v>
      </c>
      <c r="T332" s="302">
        <f t="shared" si="50"/>
        <v>0</v>
      </c>
      <c r="U332" s="773" t="str">
        <f t="shared" si="43"/>
        <v>V</v>
      </c>
      <c r="V332" s="304"/>
      <c r="W332" s="305">
        <f>(Q332+R332)*'1.0-Contractblad'!$L$37</f>
        <v>0</v>
      </c>
      <c r="X332" s="305">
        <f ca="1">VLOOKUP(E332,'1.1a-Jaarprijzen'!$B$33:$Q$51,16,FALSE)*K332</f>
        <v>0</v>
      </c>
      <c r="Z332" s="775">
        <f t="shared" si="47"/>
        <v>8206</v>
      </c>
      <c r="AA332" s="494" t="str">
        <f t="shared" si="48"/>
        <v>1200-200</v>
      </c>
    </row>
    <row r="333" spans="2:27" s="492" customFormat="1" ht="15">
      <c r="B333" s="331"/>
      <c r="C333" s="332"/>
      <c r="D333" s="296">
        <f>VLOOKUP(E333,'1.1a-Jaarprijzen'!$B$13:$G$30,6,FALSE)</f>
        <v>1</v>
      </c>
      <c r="E333" s="772" t="s">
        <v>737</v>
      </c>
      <c r="F333" s="296" t="s">
        <v>675</v>
      </c>
      <c r="G333" s="297" t="s">
        <v>770</v>
      </c>
      <c r="H333" s="295" t="s">
        <v>771</v>
      </c>
      <c r="I333" s="298" t="str">
        <f t="shared" si="40"/>
        <v>administratieve -,  vergaderruimte</v>
      </c>
      <c r="J333" s="296" t="s">
        <v>469</v>
      </c>
      <c r="K333" s="299">
        <v>21.44</v>
      </c>
      <c r="L333" s="299"/>
      <c r="M333" s="300">
        <v>1200</v>
      </c>
      <c r="N333" s="301">
        <f t="shared" si="44"/>
        <v>200</v>
      </c>
      <c r="O333" s="486">
        <v>1</v>
      </c>
      <c r="P333" s="486">
        <v>1</v>
      </c>
      <c r="Q333" s="293">
        <f t="shared" si="45"/>
        <v>0</v>
      </c>
      <c r="R333" s="293">
        <f t="shared" si="46"/>
        <v>0</v>
      </c>
      <c r="S333" s="302">
        <f t="shared" si="49"/>
        <v>0</v>
      </c>
      <c r="T333" s="302">
        <f t="shared" si="50"/>
        <v>0</v>
      </c>
      <c r="U333" s="773" t="str">
        <f t="shared" si="43"/>
        <v>V</v>
      </c>
      <c r="V333" s="304"/>
      <c r="W333" s="305">
        <f>(Q333+R333)*'1.0-Contractblad'!$L$37</f>
        <v>0</v>
      </c>
      <c r="X333" s="305">
        <f ca="1">VLOOKUP(E333,'1.1a-Jaarprijzen'!$B$33:$Q$51,16,FALSE)*K333</f>
        <v>0</v>
      </c>
      <c r="Z333" s="775">
        <f t="shared" si="47"/>
        <v>4288</v>
      </c>
      <c r="AA333" s="494" t="str">
        <f t="shared" si="48"/>
        <v>1200-200</v>
      </c>
    </row>
    <row r="334" spans="2:27" s="492" customFormat="1" ht="15">
      <c r="B334" s="331"/>
      <c r="C334" s="332"/>
      <c r="D334" s="296">
        <f>VLOOKUP(E334,'1.1a-Jaarprijzen'!$B$13:$G$30,6,FALSE)</f>
        <v>1</v>
      </c>
      <c r="E334" s="772" t="s">
        <v>737</v>
      </c>
      <c r="F334" s="296" t="s">
        <v>675</v>
      </c>
      <c r="G334" s="297" t="s">
        <v>772</v>
      </c>
      <c r="H334" s="295" t="s">
        <v>773</v>
      </c>
      <c r="I334" s="298" t="str">
        <f t="shared" si="40"/>
        <v>administratieve -,  vergaderruimte</v>
      </c>
      <c r="J334" s="296" t="s">
        <v>469</v>
      </c>
      <c r="K334" s="299">
        <v>7.33</v>
      </c>
      <c r="L334" s="299"/>
      <c r="M334" s="300">
        <v>1040</v>
      </c>
      <c r="N334" s="301">
        <f t="shared" si="44"/>
        <v>40</v>
      </c>
      <c r="O334" s="486">
        <v>1</v>
      </c>
      <c r="P334" s="486">
        <v>1</v>
      </c>
      <c r="Q334" s="293">
        <f t="shared" si="45"/>
        <v>0</v>
      </c>
      <c r="R334" s="293">
        <f t="shared" si="46"/>
        <v>0</v>
      </c>
      <c r="S334" s="302">
        <f t="shared" si="49"/>
        <v>0</v>
      </c>
      <c r="T334" s="302">
        <f t="shared" si="50"/>
        <v>0</v>
      </c>
      <c r="U334" s="773" t="str">
        <f t="shared" ref="U334:U397" si="51">IF(M334="","",VLOOKUP(M334,Kengetal,14,FALSE))</f>
        <v>V</v>
      </c>
      <c r="V334" s="304"/>
      <c r="W334" s="305">
        <f>(Q334+R334)*'1.0-Contractblad'!$L$37</f>
        <v>0</v>
      </c>
      <c r="X334" s="305">
        <f ca="1">VLOOKUP(E334,'1.1a-Jaarprijzen'!$B$33:$Q$51,16,FALSE)*K334</f>
        <v>0</v>
      </c>
      <c r="Z334" s="775">
        <f t="shared" si="47"/>
        <v>293.2</v>
      </c>
      <c r="AA334" s="494" t="str">
        <f t="shared" si="48"/>
        <v>1040-40</v>
      </c>
    </row>
    <row r="335" spans="2:27" s="492" customFormat="1" ht="15">
      <c r="B335" s="331"/>
      <c r="C335" s="332"/>
      <c r="D335" s="296">
        <f>VLOOKUP(E335,'1.1a-Jaarprijzen'!$B$13:$G$30,6,FALSE)</f>
        <v>1</v>
      </c>
      <c r="E335" s="772" t="s">
        <v>737</v>
      </c>
      <c r="F335" s="296" t="s">
        <v>675</v>
      </c>
      <c r="G335" s="297" t="s">
        <v>774</v>
      </c>
      <c r="H335" s="295" t="s">
        <v>406</v>
      </c>
      <c r="I335" s="298" t="str">
        <f t="shared" si="40"/>
        <v>administratieve -,  vergaderruimte</v>
      </c>
      <c r="J335" s="296" t="s">
        <v>469</v>
      </c>
      <c r="K335" s="299">
        <v>5.03</v>
      </c>
      <c r="L335" s="299"/>
      <c r="M335" s="300">
        <v>1200</v>
      </c>
      <c r="N335" s="301">
        <f t="shared" ref="N335:N398" si="52">VLOOKUP(M335,Kengetal,3,FALSE)</f>
        <v>200</v>
      </c>
      <c r="O335" s="486">
        <v>1</v>
      </c>
      <c r="P335" s="486">
        <v>1</v>
      </c>
      <c r="Q335" s="293">
        <f t="shared" ref="Q335:Q398" si="53">S335*K335*O335</f>
        <v>0</v>
      </c>
      <c r="R335" s="293">
        <f t="shared" ref="R335:R398" si="54">T335*K335*P335</f>
        <v>0</v>
      </c>
      <c r="S335" s="302">
        <f t="shared" si="49"/>
        <v>0</v>
      </c>
      <c r="T335" s="302">
        <f t="shared" si="50"/>
        <v>0</v>
      </c>
      <c r="U335" s="773" t="str">
        <f t="shared" si="51"/>
        <v>V</v>
      </c>
      <c r="V335" s="304"/>
      <c r="W335" s="305">
        <f>(Q335+R335)*'1.0-Contractblad'!$L$37</f>
        <v>0</v>
      </c>
      <c r="X335" s="305">
        <f ca="1">VLOOKUP(E335,'1.1a-Jaarprijzen'!$B$33:$Q$51,16,FALSE)*K335</f>
        <v>0</v>
      </c>
      <c r="Z335" s="775">
        <f t="shared" ref="Z335:Z398" si="55">K335*N335</f>
        <v>1006</v>
      </c>
      <c r="AA335" s="494" t="str">
        <f t="shared" ref="AA335:AA398" si="56">CONCATENATE(M335,"-",N335)</f>
        <v>1200-200</v>
      </c>
    </row>
    <row r="336" spans="2:27" s="492" customFormat="1" ht="15">
      <c r="B336" s="331"/>
      <c r="C336" s="332"/>
      <c r="D336" s="296">
        <f>VLOOKUP(E336,'1.1a-Jaarprijzen'!$B$13:$G$30,6,FALSE)</f>
        <v>1</v>
      </c>
      <c r="E336" s="772" t="s">
        <v>737</v>
      </c>
      <c r="F336" s="296" t="s">
        <v>675</v>
      </c>
      <c r="G336" s="297" t="s">
        <v>775</v>
      </c>
      <c r="H336" s="295" t="s">
        <v>776</v>
      </c>
      <c r="I336" s="298" t="str">
        <f t="shared" si="40"/>
        <v>administratieve -,  vergaderruimte</v>
      </c>
      <c r="J336" s="296" t="s">
        <v>469</v>
      </c>
      <c r="K336" s="299">
        <v>15.12</v>
      </c>
      <c r="L336" s="299"/>
      <c r="M336" s="300">
        <v>1040</v>
      </c>
      <c r="N336" s="301">
        <f t="shared" si="52"/>
        <v>40</v>
      </c>
      <c r="O336" s="486">
        <v>1</v>
      </c>
      <c r="P336" s="486">
        <v>1</v>
      </c>
      <c r="Q336" s="293">
        <f t="shared" si="53"/>
        <v>0</v>
      </c>
      <c r="R336" s="293">
        <f t="shared" si="54"/>
        <v>0</v>
      </c>
      <c r="S336" s="302">
        <f t="shared" si="49"/>
        <v>0</v>
      </c>
      <c r="T336" s="302">
        <f t="shared" si="50"/>
        <v>0</v>
      </c>
      <c r="U336" s="773" t="str">
        <f t="shared" si="51"/>
        <v>V</v>
      </c>
      <c r="V336" s="304"/>
      <c r="W336" s="305">
        <f>(Q336+R336)*'1.0-Contractblad'!$L$37</f>
        <v>0</v>
      </c>
      <c r="X336" s="305">
        <f ca="1">VLOOKUP(E336,'1.1a-Jaarprijzen'!$B$33:$Q$51,16,FALSE)*K336</f>
        <v>0</v>
      </c>
      <c r="Z336" s="775">
        <f t="shared" si="55"/>
        <v>604.79999999999995</v>
      </c>
      <c r="AA336" s="494" t="str">
        <f t="shared" si="56"/>
        <v>1040-40</v>
      </c>
    </row>
    <row r="337" spans="2:27" s="492" customFormat="1" ht="15">
      <c r="B337" s="331"/>
      <c r="C337" s="332"/>
      <c r="D337" s="296">
        <f>VLOOKUP(E337,'1.1a-Jaarprijzen'!$B$13:$G$30,6,FALSE)</f>
        <v>1</v>
      </c>
      <c r="E337" s="772" t="s">
        <v>737</v>
      </c>
      <c r="F337" s="296" t="s">
        <v>675</v>
      </c>
      <c r="G337" s="297" t="s">
        <v>777</v>
      </c>
      <c r="H337" s="295" t="s">
        <v>778</v>
      </c>
      <c r="I337" s="298" t="str">
        <f t="shared" si="40"/>
        <v>administratieve -,  vergaderruimte</v>
      </c>
      <c r="J337" s="296" t="s">
        <v>469</v>
      </c>
      <c r="K337" s="299">
        <v>8.23</v>
      </c>
      <c r="L337" s="299"/>
      <c r="M337" s="300">
        <v>1040</v>
      </c>
      <c r="N337" s="301">
        <f t="shared" si="52"/>
        <v>40</v>
      </c>
      <c r="O337" s="486">
        <v>1</v>
      </c>
      <c r="P337" s="486">
        <v>1</v>
      </c>
      <c r="Q337" s="293">
        <f t="shared" si="53"/>
        <v>0</v>
      </c>
      <c r="R337" s="293">
        <f t="shared" si="54"/>
        <v>0</v>
      </c>
      <c r="S337" s="302">
        <f t="shared" si="49"/>
        <v>0</v>
      </c>
      <c r="T337" s="302">
        <f t="shared" si="50"/>
        <v>0</v>
      </c>
      <c r="U337" s="773" t="str">
        <f t="shared" si="51"/>
        <v>V</v>
      </c>
      <c r="V337" s="304"/>
      <c r="W337" s="305">
        <f>(Q337+R337)*'1.0-Contractblad'!$L$37</f>
        <v>0</v>
      </c>
      <c r="X337" s="305">
        <f ca="1">VLOOKUP(E337,'1.1a-Jaarprijzen'!$B$33:$Q$51,16,FALSE)*K337</f>
        <v>0</v>
      </c>
      <c r="Z337" s="775">
        <f t="shared" si="55"/>
        <v>329.20000000000005</v>
      </c>
      <c r="AA337" s="494" t="str">
        <f t="shared" si="56"/>
        <v>1040-40</v>
      </c>
    </row>
    <row r="338" spans="2:27" s="492" customFormat="1" ht="15">
      <c r="B338" s="331"/>
      <c r="C338" s="332"/>
      <c r="D338" s="296">
        <f>VLOOKUP(E338,'1.1a-Jaarprijzen'!$B$13:$G$30,6,FALSE)</f>
        <v>1</v>
      </c>
      <c r="E338" s="772" t="s">
        <v>737</v>
      </c>
      <c r="F338" s="296" t="s">
        <v>675</v>
      </c>
      <c r="G338" s="297" t="s">
        <v>779</v>
      </c>
      <c r="H338" s="295" t="s">
        <v>780</v>
      </c>
      <c r="I338" s="298" t="str">
        <f t="shared" si="40"/>
        <v>niet van toepassing</v>
      </c>
      <c r="J338" s="296" t="s">
        <v>17</v>
      </c>
      <c r="K338" s="299"/>
      <c r="L338" s="299">
        <v>1.42</v>
      </c>
      <c r="M338" s="300" t="s">
        <v>17</v>
      </c>
      <c r="N338" s="301">
        <f t="shared" si="52"/>
        <v>0</v>
      </c>
      <c r="O338" s="486">
        <v>1</v>
      </c>
      <c r="P338" s="486">
        <v>1</v>
      </c>
      <c r="Q338" s="293">
        <f t="shared" si="53"/>
        <v>0</v>
      </c>
      <c r="R338" s="293">
        <f t="shared" si="54"/>
        <v>0</v>
      </c>
      <c r="S338" s="302">
        <f t="shared" si="49"/>
        <v>0</v>
      </c>
      <c r="T338" s="302">
        <f t="shared" si="50"/>
        <v>0</v>
      </c>
      <c r="U338" s="773">
        <f t="shared" si="51"/>
        <v>0</v>
      </c>
      <c r="V338" s="304"/>
      <c r="W338" s="305">
        <f>(Q338+R338)*'1.0-Contractblad'!$L$37</f>
        <v>0</v>
      </c>
      <c r="X338" s="305">
        <f ca="1">VLOOKUP(E338,'1.1a-Jaarprijzen'!$B$33:$Q$51,16,FALSE)*K338</f>
        <v>0</v>
      </c>
      <c r="Z338" s="775">
        <f t="shared" si="55"/>
        <v>0</v>
      </c>
      <c r="AA338" s="494" t="str">
        <f t="shared" si="56"/>
        <v>nvt-0</v>
      </c>
    </row>
    <row r="339" spans="2:27" s="492" customFormat="1" ht="15">
      <c r="B339" s="331"/>
      <c r="C339" s="332"/>
      <c r="D339" s="296">
        <f>VLOOKUP(E339,'1.1a-Jaarprijzen'!$B$13:$G$30,6,FALSE)</f>
        <v>1</v>
      </c>
      <c r="E339" s="772" t="s">
        <v>737</v>
      </c>
      <c r="F339" s="296" t="s">
        <v>675</v>
      </c>
      <c r="G339" s="297" t="s">
        <v>781</v>
      </c>
      <c r="H339" s="295" t="s">
        <v>782</v>
      </c>
      <c r="I339" s="298" t="str">
        <f t="shared" si="40"/>
        <v>niet van toepassing</v>
      </c>
      <c r="J339" s="296" t="s">
        <v>17</v>
      </c>
      <c r="K339" s="299"/>
      <c r="L339" s="299">
        <v>0.71</v>
      </c>
      <c r="M339" s="300" t="s">
        <v>17</v>
      </c>
      <c r="N339" s="301">
        <f t="shared" si="52"/>
        <v>0</v>
      </c>
      <c r="O339" s="486">
        <v>1</v>
      </c>
      <c r="P339" s="486">
        <v>1</v>
      </c>
      <c r="Q339" s="293">
        <f t="shared" si="53"/>
        <v>0</v>
      </c>
      <c r="R339" s="293">
        <f t="shared" si="54"/>
        <v>0</v>
      </c>
      <c r="S339" s="302">
        <f t="shared" si="49"/>
        <v>0</v>
      </c>
      <c r="T339" s="302">
        <f t="shared" si="50"/>
        <v>0</v>
      </c>
      <c r="U339" s="773">
        <f t="shared" si="51"/>
        <v>0</v>
      </c>
      <c r="V339" s="304"/>
      <c r="W339" s="305">
        <f>(Q339+R339)*'1.0-Contractblad'!$L$37</f>
        <v>0</v>
      </c>
      <c r="X339" s="305">
        <f ca="1">VLOOKUP(E339,'1.1a-Jaarprijzen'!$B$33:$Q$51,16,FALSE)*K339</f>
        <v>0</v>
      </c>
      <c r="Z339" s="775">
        <f t="shared" si="55"/>
        <v>0</v>
      </c>
      <c r="AA339" s="494" t="str">
        <f t="shared" si="56"/>
        <v>nvt-0</v>
      </c>
    </row>
    <row r="340" spans="2:27" s="492" customFormat="1" ht="15">
      <c r="B340" s="331"/>
      <c r="C340" s="332"/>
      <c r="D340" s="296">
        <f>VLOOKUP(E340,'1.1a-Jaarprijzen'!$B$13:$G$30,6,FALSE)</f>
        <v>1</v>
      </c>
      <c r="E340" s="772" t="s">
        <v>737</v>
      </c>
      <c r="F340" s="296" t="s">
        <v>675</v>
      </c>
      <c r="G340" s="297" t="s">
        <v>783</v>
      </c>
      <c r="H340" s="295" t="s">
        <v>784</v>
      </c>
      <c r="I340" s="298" t="str">
        <f t="shared" si="40"/>
        <v>niet van toepassing</v>
      </c>
      <c r="J340" s="296" t="s">
        <v>17</v>
      </c>
      <c r="K340" s="299"/>
      <c r="L340" s="299">
        <v>0.95</v>
      </c>
      <c r="M340" s="300" t="s">
        <v>17</v>
      </c>
      <c r="N340" s="301">
        <f t="shared" si="52"/>
        <v>0</v>
      </c>
      <c r="O340" s="486">
        <v>1</v>
      </c>
      <c r="P340" s="486">
        <v>1</v>
      </c>
      <c r="Q340" s="293">
        <f t="shared" si="53"/>
        <v>0</v>
      </c>
      <c r="R340" s="293">
        <f t="shared" si="54"/>
        <v>0</v>
      </c>
      <c r="S340" s="302">
        <f t="shared" si="49"/>
        <v>0</v>
      </c>
      <c r="T340" s="302">
        <f t="shared" si="50"/>
        <v>0</v>
      </c>
      <c r="U340" s="773">
        <f t="shared" si="51"/>
        <v>0</v>
      </c>
      <c r="V340" s="304"/>
      <c r="W340" s="305">
        <f>(Q340+R340)*'1.0-Contractblad'!$L$37</f>
        <v>0</v>
      </c>
      <c r="X340" s="305">
        <f ca="1">VLOOKUP(E340,'1.1a-Jaarprijzen'!$B$33:$Q$51,16,FALSE)*K340</f>
        <v>0</v>
      </c>
      <c r="Z340" s="775">
        <f t="shared" si="55"/>
        <v>0</v>
      </c>
      <c r="AA340" s="494" t="str">
        <f t="shared" si="56"/>
        <v>nvt-0</v>
      </c>
    </row>
    <row r="341" spans="2:27" s="492" customFormat="1" ht="15">
      <c r="B341" s="331"/>
      <c r="C341" s="332"/>
      <c r="D341" s="296">
        <f>VLOOKUP(E341,'1.1a-Jaarprijzen'!$B$13:$G$30,6,FALSE)</f>
        <v>1</v>
      </c>
      <c r="E341" s="772" t="s">
        <v>737</v>
      </c>
      <c r="F341" s="296" t="s">
        <v>675</v>
      </c>
      <c r="G341" s="297" t="s">
        <v>785</v>
      </c>
      <c r="H341" s="295" t="s">
        <v>786</v>
      </c>
      <c r="I341" s="298" t="str">
        <f t="shared" si="40"/>
        <v>niet van toepassing</v>
      </c>
      <c r="J341" s="296" t="s">
        <v>17</v>
      </c>
      <c r="K341" s="299"/>
      <c r="L341" s="299">
        <v>1.47</v>
      </c>
      <c r="M341" s="300" t="s">
        <v>17</v>
      </c>
      <c r="N341" s="301">
        <f t="shared" si="52"/>
        <v>0</v>
      </c>
      <c r="O341" s="486">
        <v>1</v>
      </c>
      <c r="P341" s="486">
        <v>1</v>
      </c>
      <c r="Q341" s="293">
        <f t="shared" si="53"/>
        <v>0</v>
      </c>
      <c r="R341" s="293">
        <f t="shared" si="54"/>
        <v>0</v>
      </c>
      <c r="S341" s="302">
        <f t="shared" si="49"/>
        <v>0</v>
      </c>
      <c r="T341" s="302">
        <f t="shared" si="50"/>
        <v>0</v>
      </c>
      <c r="U341" s="773">
        <f t="shared" si="51"/>
        <v>0</v>
      </c>
      <c r="V341" s="304"/>
      <c r="W341" s="305">
        <f>(Q341+R341)*'1.0-Contractblad'!$L$37</f>
        <v>0</v>
      </c>
      <c r="X341" s="305">
        <f ca="1">VLOOKUP(E341,'1.1a-Jaarprijzen'!$B$33:$Q$51,16,FALSE)*K341</f>
        <v>0</v>
      </c>
      <c r="Z341" s="775">
        <f t="shared" si="55"/>
        <v>0</v>
      </c>
      <c r="AA341" s="494" t="str">
        <f t="shared" si="56"/>
        <v>nvt-0</v>
      </c>
    </row>
    <row r="342" spans="2:27" s="492" customFormat="1" ht="15">
      <c r="B342" s="331"/>
      <c r="C342" s="332"/>
      <c r="D342" s="296">
        <f>VLOOKUP(E342,'1.1a-Jaarprijzen'!$B$13:$G$30,6,FALSE)</f>
        <v>1</v>
      </c>
      <c r="E342" s="772" t="s">
        <v>737</v>
      </c>
      <c r="F342" s="296" t="s">
        <v>675</v>
      </c>
      <c r="G342" s="297" t="s">
        <v>787</v>
      </c>
      <c r="H342" s="295" t="s">
        <v>788</v>
      </c>
      <c r="I342" s="298" t="str">
        <f t="shared" si="40"/>
        <v>niet van toepassing</v>
      </c>
      <c r="J342" s="296" t="s">
        <v>17</v>
      </c>
      <c r="K342" s="299"/>
      <c r="L342" s="299">
        <v>7.0000000000000007E-2</v>
      </c>
      <c r="M342" s="300" t="s">
        <v>17</v>
      </c>
      <c r="N342" s="301">
        <f t="shared" si="52"/>
        <v>0</v>
      </c>
      <c r="O342" s="486">
        <v>1</v>
      </c>
      <c r="P342" s="486">
        <v>1</v>
      </c>
      <c r="Q342" s="293">
        <f t="shared" si="53"/>
        <v>0</v>
      </c>
      <c r="R342" s="293">
        <f t="shared" si="54"/>
        <v>0</v>
      </c>
      <c r="S342" s="302">
        <f t="shared" si="49"/>
        <v>0</v>
      </c>
      <c r="T342" s="302">
        <f t="shared" si="50"/>
        <v>0</v>
      </c>
      <c r="U342" s="773">
        <f t="shared" si="51"/>
        <v>0</v>
      </c>
      <c r="V342" s="304"/>
      <c r="W342" s="305">
        <f>(Q342+R342)*'1.0-Contractblad'!$L$37</f>
        <v>0</v>
      </c>
      <c r="X342" s="305">
        <f ca="1">VLOOKUP(E342,'1.1a-Jaarprijzen'!$B$33:$Q$51,16,FALSE)*K342</f>
        <v>0</v>
      </c>
      <c r="Z342" s="775">
        <f t="shared" si="55"/>
        <v>0</v>
      </c>
      <c r="AA342" s="494" t="str">
        <f t="shared" si="56"/>
        <v>nvt-0</v>
      </c>
    </row>
    <row r="343" spans="2:27" s="492" customFormat="1" ht="15">
      <c r="B343" s="331"/>
      <c r="C343" s="332"/>
      <c r="D343" s="296">
        <f>VLOOKUP(E343,'1.1a-Jaarprijzen'!$B$13:$G$30,6,FALSE)</f>
        <v>1</v>
      </c>
      <c r="E343" s="772" t="s">
        <v>737</v>
      </c>
      <c r="F343" s="296" t="s">
        <v>675</v>
      </c>
      <c r="G343" s="297" t="s">
        <v>789</v>
      </c>
      <c r="H343" s="295" t="s">
        <v>780</v>
      </c>
      <c r="I343" s="298" t="str">
        <f t="shared" si="40"/>
        <v>niet van toepassing</v>
      </c>
      <c r="J343" s="296" t="s">
        <v>17</v>
      </c>
      <c r="K343" s="299"/>
      <c r="L343" s="299">
        <v>1.1100000000000001</v>
      </c>
      <c r="M343" s="300" t="s">
        <v>17</v>
      </c>
      <c r="N343" s="301">
        <f t="shared" si="52"/>
        <v>0</v>
      </c>
      <c r="O343" s="486">
        <v>1</v>
      </c>
      <c r="P343" s="486">
        <v>1</v>
      </c>
      <c r="Q343" s="293">
        <f t="shared" si="53"/>
        <v>0</v>
      </c>
      <c r="R343" s="293">
        <f t="shared" si="54"/>
        <v>0</v>
      </c>
      <c r="S343" s="302">
        <f t="shared" si="49"/>
        <v>0</v>
      </c>
      <c r="T343" s="302">
        <f t="shared" si="50"/>
        <v>0</v>
      </c>
      <c r="U343" s="773">
        <f t="shared" si="51"/>
        <v>0</v>
      </c>
      <c r="V343" s="304"/>
      <c r="W343" s="305">
        <f>(Q343+R343)*'1.0-Contractblad'!$L$37</f>
        <v>0</v>
      </c>
      <c r="X343" s="305">
        <f ca="1">VLOOKUP(E343,'1.1a-Jaarprijzen'!$B$33:$Q$51,16,FALSE)*K343</f>
        <v>0</v>
      </c>
      <c r="Z343" s="775">
        <f t="shared" si="55"/>
        <v>0</v>
      </c>
      <c r="AA343" s="494" t="str">
        <f t="shared" si="56"/>
        <v>nvt-0</v>
      </c>
    </row>
    <row r="344" spans="2:27" s="492" customFormat="1" ht="15">
      <c r="B344" s="331"/>
      <c r="C344" s="332"/>
      <c r="D344" s="296">
        <f>VLOOKUP(E344,'1.1a-Jaarprijzen'!$B$13:$G$30,6,FALSE)</f>
        <v>1</v>
      </c>
      <c r="E344" s="772" t="s">
        <v>737</v>
      </c>
      <c r="F344" s="296" t="s">
        <v>675</v>
      </c>
      <c r="G344" s="297" t="s">
        <v>790</v>
      </c>
      <c r="H344" s="295" t="s">
        <v>786</v>
      </c>
      <c r="I344" s="298" t="str">
        <f t="shared" si="40"/>
        <v>niet van toepassing</v>
      </c>
      <c r="J344" s="296" t="s">
        <v>17</v>
      </c>
      <c r="K344" s="299"/>
      <c r="L344" s="299">
        <v>1.44</v>
      </c>
      <c r="M344" s="300" t="s">
        <v>17</v>
      </c>
      <c r="N344" s="301">
        <f t="shared" si="52"/>
        <v>0</v>
      </c>
      <c r="O344" s="486">
        <v>1</v>
      </c>
      <c r="P344" s="486">
        <v>1</v>
      </c>
      <c r="Q344" s="293">
        <f t="shared" si="53"/>
        <v>0</v>
      </c>
      <c r="R344" s="293">
        <f t="shared" si="54"/>
        <v>0</v>
      </c>
      <c r="S344" s="302">
        <f t="shared" si="49"/>
        <v>0</v>
      </c>
      <c r="T344" s="302">
        <f t="shared" si="50"/>
        <v>0</v>
      </c>
      <c r="U344" s="773">
        <f t="shared" si="51"/>
        <v>0</v>
      </c>
      <c r="V344" s="304"/>
      <c r="W344" s="305">
        <f>(Q344+R344)*'1.0-Contractblad'!$L$37</f>
        <v>0</v>
      </c>
      <c r="X344" s="305">
        <f ca="1">VLOOKUP(E344,'1.1a-Jaarprijzen'!$B$33:$Q$51,16,FALSE)*K344</f>
        <v>0</v>
      </c>
      <c r="Z344" s="775">
        <f t="shared" si="55"/>
        <v>0</v>
      </c>
      <c r="AA344" s="494" t="str">
        <f t="shared" si="56"/>
        <v>nvt-0</v>
      </c>
    </row>
    <row r="345" spans="2:27" s="492" customFormat="1" ht="15">
      <c r="B345" s="331"/>
      <c r="C345" s="332"/>
      <c r="D345" s="296">
        <f>VLOOKUP(E345,'1.1a-Jaarprijzen'!$B$13:$G$30,6,FALSE)</f>
        <v>1</v>
      </c>
      <c r="E345" s="772" t="s">
        <v>737</v>
      </c>
      <c r="F345" s="296" t="s">
        <v>675</v>
      </c>
      <c r="G345" s="297" t="s">
        <v>791</v>
      </c>
      <c r="H345" s="295" t="s">
        <v>786</v>
      </c>
      <c r="I345" s="298" t="str">
        <f t="shared" si="40"/>
        <v>niet van toepassing</v>
      </c>
      <c r="J345" s="296" t="s">
        <v>17</v>
      </c>
      <c r="K345" s="299"/>
      <c r="L345" s="299">
        <v>1.46</v>
      </c>
      <c r="M345" s="300" t="s">
        <v>17</v>
      </c>
      <c r="N345" s="301">
        <f t="shared" si="52"/>
        <v>0</v>
      </c>
      <c r="O345" s="486">
        <v>1</v>
      </c>
      <c r="P345" s="486">
        <v>1</v>
      </c>
      <c r="Q345" s="293">
        <f t="shared" si="53"/>
        <v>0</v>
      </c>
      <c r="R345" s="293">
        <f t="shared" si="54"/>
        <v>0</v>
      </c>
      <c r="S345" s="302">
        <f t="shared" si="49"/>
        <v>0</v>
      </c>
      <c r="T345" s="302">
        <f t="shared" si="50"/>
        <v>0</v>
      </c>
      <c r="U345" s="773">
        <f t="shared" si="51"/>
        <v>0</v>
      </c>
      <c r="V345" s="304"/>
      <c r="W345" s="305">
        <f>(Q345+R345)*'1.0-Contractblad'!$L$37</f>
        <v>0</v>
      </c>
      <c r="X345" s="305">
        <f ca="1">VLOOKUP(E345,'1.1a-Jaarprijzen'!$B$33:$Q$51,16,FALSE)*K345</f>
        <v>0</v>
      </c>
      <c r="Z345" s="775">
        <f t="shared" si="55"/>
        <v>0</v>
      </c>
      <c r="AA345" s="494" t="str">
        <f t="shared" si="56"/>
        <v>nvt-0</v>
      </c>
    </row>
    <row r="346" spans="2:27" s="492" customFormat="1" ht="15">
      <c r="B346" s="331"/>
      <c r="C346" s="332"/>
      <c r="D346" s="296">
        <f>VLOOKUP(E346,'1.1a-Jaarprijzen'!$B$13:$G$30,6,FALSE)</f>
        <v>1</v>
      </c>
      <c r="E346" s="772" t="s">
        <v>737</v>
      </c>
      <c r="F346" s="296" t="s">
        <v>675</v>
      </c>
      <c r="G346" s="297" t="s">
        <v>792</v>
      </c>
      <c r="H346" s="295" t="s">
        <v>398</v>
      </c>
      <c r="I346" s="298" t="str">
        <f t="shared" si="40"/>
        <v>niet van toepassing</v>
      </c>
      <c r="J346" s="296" t="s">
        <v>17</v>
      </c>
      <c r="K346" s="299"/>
      <c r="L346" s="299">
        <v>9.4</v>
      </c>
      <c r="M346" s="300" t="s">
        <v>17</v>
      </c>
      <c r="N346" s="301">
        <f t="shared" si="52"/>
        <v>0</v>
      </c>
      <c r="O346" s="486">
        <v>1</v>
      </c>
      <c r="P346" s="486">
        <v>1</v>
      </c>
      <c r="Q346" s="293">
        <f t="shared" si="53"/>
        <v>0</v>
      </c>
      <c r="R346" s="293">
        <f t="shared" si="54"/>
        <v>0</v>
      </c>
      <c r="S346" s="302">
        <f t="shared" si="49"/>
        <v>0</v>
      </c>
      <c r="T346" s="302">
        <f t="shared" si="50"/>
        <v>0</v>
      </c>
      <c r="U346" s="773">
        <f t="shared" si="51"/>
        <v>0</v>
      </c>
      <c r="V346" s="304"/>
      <c r="W346" s="305">
        <f>(Q346+R346)*'1.0-Contractblad'!$L$37</f>
        <v>0</v>
      </c>
      <c r="X346" s="305">
        <f ca="1">VLOOKUP(E346,'1.1a-Jaarprijzen'!$B$33:$Q$51,16,FALSE)*K346</f>
        <v>0</v>
      </c>
      <c r="Z346" s="775">
        <f t="shared" si="55"/>
        <v>0</v>
      </c>
      <c r="AA346" s="494" t="str">
        <f t="shared" si="56"/>
        <v>nvt-0</v>
      </c>
    </row>
    <row r="347" spans="2:27" s="492" customFormat="1" ht="15">
      <c r="B347" s="331"/>
      <c r="C347" s="332"/>
      <c r="D347" s="296">
        <f>VLOOKUP(E347,'1.1a-Jaarprijzen'!$B$13:$G$30,6,FALSE)</f>
        <v>1</v>
      </c>
      <c r="E347" s="772" t="s">
        <v>737</v>
      </c>
      <c r="F347" s="296" t="s">
        <v>675</v>
      </c>
      <c r="G347" s="297" t="s">
        <v>793</v>
      </c>
      <c r="H347" s="295" t="s">
        <v>398</v>
      </c>
      <c r="I347" s="298" t="str">
        <f t="shared" si="40"/>
        <v>niet van toepassing</v>
      </c>
      <c r="J347" s="296" t="s">
        <v>17</v>
      </c>
      <c r="K347" s="299"/>
      <c r="L347" s="299">
        <v>6.07</v>
      </c>
      <c r="M347" s="300" t="s">
        <v>17</v>
      </c>
      <c r="N347" s="301">
        <f t="shared" si="52"/>
        <v>0</v>
      </c>
      <c r="O347" s="486">
        <v>1</v>
      </c>
      <c r="P347" s="486">
        <v>1</v>
      </c>
      <c r="Q347" s="293">
        <f t="shared" si="53"/>
        <v>0</v>
      </c>
      <c r="R347" s="293">
        <f t="shared" si="54"/>
        <v>0</v>
      </c>
      <c r="S347" s="302">
        <f t="shared" si="49"/>
        <v>0</v>
      </c>
      <c r="T347" s="302">
        <f t="shared" si="50"/>
        <v>0</v>
      </c>
      <c r="U347" s="773">
        <f t="shared" si="51"/>
        <v>0</v>
      </c>
      <c r="V347" s="304"/>
      <c r="W347" s="305">
        <f>(Q347+R347)*'1.0-Contractblad'!$L$37</f>
        <v>0</v>
      </c>
      <c r="X347" s="305">
        <f ca="1">VLOOKUP(E347,'1.1a-Jaarprijzen'!$B$33:$Q$51,16,FALSE)*K347</f>
        <v>0</v>
      </c>
      <c r="Z347" s="775">
        <f t="shared" si="55"/>
        <v>0</v>
      </c>
      <c r="AA347" s="494" t="str">
        <f t="shared" si="56"/>
        <v>nvt-0</v>
      </c>
    </row>
    <row r="348" spans="2:27" s="492" customFormat="1" ht="15">
      <c r="B348" s="331"/>
      <c r="C348" s="332"/>
      <c r="D348" s="296">
        <f>VLOOKUP(E348,'1.1a-Jaarprijzen'!$B$13:$G$30,6,FALSE)</f>
        <v>1</v>
      </c>
      <c r="E348" s="772" t="s">
        <v>737</v>
      </c>
      <c r="F348" s="296" t="s">
        <v>675</v>
      </c>
      <c r="G348" s="296" t="s">
        <v>794</v>
      </c>
      <c r="H348" s="295" t="s">
        <v>795</v>
      </c>
      <c r="I348" s="298" t="str">
        <f t="shared" si="40"/>
        <v>niet van toepassing</v>
      </c>
      <c r="J348" s="296" t="s">
        <v>17</v>
      </c>
      <c r="K348" s="299"/>
      <c r="L348" s="299">
        <v>13.46</v>
      </c>
      <c r="M348" s="300" t="s">
        <v>17</v>
      </c>
      <c r="N348" s="301">
        <f t="shared" si="52"/>
        <v>0</v>
      </c>
      <c r="O348" s="486">
        <v>1</v>
      </c>
      <c r="P348" s="486">
        <v>1</v>
      </c>
      <c r="Q348" s="293">
        <f t="shared" si="53"/>
        <v>0</v>
      </c>
      <c r="R348" s="293">
        <f t="shared" si="54"/>
        <v>0</v>
      </c>
      <c r="S348" s="302">
        <f t="shared" si="49"/>
        <v>0</v>
      </c>
      <c r="T348" s="302">
        <f t="shared" si="50"/>
        <v>0</v>
      </c>
      <c r="U348" s="773">
        <f t="shared" si="51"/>
        <v>0</v>
      </c>
      <c r="V348" s="304"/>
      <c r="W348" s="305">
        <f>(Q348+R348)*'1.0-Contractblad'!$L$37</f>
        <v>0</v>
      </c>
      <c r="X348" s="305">
        <f ca="1">VLOOKUP(E348,'1.1a-Jaarprijzen'!$B$33:$Q$51,16,FALSE)*K348</f>
        <v>0</v>
      </c>
      <c r="Z348" s="775">
        <f t="shared" si="55"/>
        <v>0</v>
      </c>
      <c r="AA348" s="494" t="str">
        <f t="shared" si="56"/>
        <v>nvt-0</v>
      </c>
    </row>
    <row r="349" spans="2:27" s="492" customFormat="1" ht="15">
      <c r="B349" s="331"/>
      <c r="C349" s="332"/>
      <c r="D349" s="296">
        <f>VLOOKUP(E349,'1.1a-Jaarprijzen'!$B$13:$G$30,6,FALSE)</f>
        <v>1</v>
      </c>
      <c r="E349" s="772" t="s">
        <v>737</v>
      </c>
      <c r="F349" s="296" t="s">
        <v>675</v>
      </c>
      <c r="G349" s="296" t="s">
        <v>654</v>
      </c>
      <c r="H349" s="295" t="s">
        <v>407</v>
      </c>
      <c r="I349" s="298" t="str">
        <f t="shared" si="40"/>
        <v>niet van toepassing</v>
      </c>
      <c r="J349" s="296" t="s">
        <v>17</v>
      </c>
      <c r="K349" s="299"/>
      <c r="L349" s="299">
        <v>18.62</v>
      </c>
      <c r="M349" s="300" t="s">
        <v>17</v>
      </c>
      <c r="N349" s="301">
        <f t="shared" si="52"/>
        <v>0</v>
      </c>
      <c r="O349" s="486">
        <v>1</v>
      </c>
      <c r="P349" s="486">
        <v>1</v>
      </c>
      <c r="Q349" s="293">
        <f t="shared" si="53"/>
        <v>0</v>
      </c>
      <c r="R349" s="293">
        <f t="shared" si="54"/>
        <v>0</v>
      </c>
      <c r="S349" s="302">
        <f t="shared" si="49"/>
        <v>0</v>
      </c>
      <c r="T349" s="302">
        <f t="shared" si="50"/>
        <v>0</v>
      </c>
      <c r="U349" s="773">
        <f t="shared" si="51"/>
        <v>0</v>
      </c>
      <c r="V349" s="304"/>
      <c r="W349" s="305">
        <f>(Q349+R349)*'1.0-Contractblad'!$L$37</f>
        <v>0</v>
      </c>
      <c r="X349" s="305">
        <f ca="1">VLOOKUP(E349,'1.1a-Jaarprijzen'!$B$33:$Q$51,16,FALSE)*K349</f>
        <v>0</v>
      </c>
      <c r="Z349" s="775">
        <f t="shared" si="55"/>
        <v>0</v>
      </c>
      <c r="AA349" s="494" t="str">
        <f t="shared" si="56"/>
        <v>nvt-0</v>
      </c>
    </row>
    <row r="350" spans="2:27" s="492" customFormat="1" ht="15">
      <c r="B350" s="331"/>
      <c r="C350" s="332"/>
      <c r="D350" s="296">
        <f>VLOOKUP(E350,'1.1a-Jaarprijzen'!$B$13:$G$30,6,FALSE)</f>
        <v>1</v>
      </c>
      <c r="E350" s="772" t="s">
        <v>737</v>
      </c>
      <c r="F350" s="296" t="s">
        <v>675</v>
      </c>
      <c r="G350" s="297" t="s">
        <v>796</v>
      </c>
      <c r="H350" s="295" t="s">
        <v>630</v>
      </c>
      <c r="I350" s="298" t="str">
        <f t="shared" si="40"/>
        <v>speellokaal (berging)</v>
      </c>
      <c r="J350" s="296" t="s">
        <v>998</v>
      </c>
      <c r="K350" s="299">
        <v>7.79</v>
      </c>
      <c r="L350" s="299"/>
      <c r="M350" s="300">
        <v>8040</v>
      </c>
      <c r="N350" s="301">
        <f t="shared" si="52"/>
        <v>40</v>
      </c>
      <c r="O350" s="486">
        <v>1</v>
      </c>
      <c r="P350" s="486">
        <v>1</v>
      </c>
      <c r="Q350" s="293">
        <f t="shared" si="53"/>
        <v>0</v>
      </c>
      <c r="R350" s="293">
        <f t="shared" si="54"/>
        <v>0</v>
      </c>
      <c r="S350" s="302">
        <f t="shared" si="49"/>
        <v>0</v>
      </c>
      <c r="T350" s="302">
        <f t="shared" si="50"/>
        <v>0</v>
      </c>
      <c r="U350" s="773" t="str">
        <f t="shared" si="51"/>
        <v>L</v>
      </c>
      <c r="V350" s="304"/>
      <c r="W350" s="305">
        <f>(Q350+R350)*'1.0-Contractblad'!$L$37</f>
        <v>0</v>
      </c>
      <c r="X350" s="305">
        <f ca="1">VLOOKUP(E350,'1.1a-Jaarprijzen'!$B$33:$Q$51,16,FALSE)*K350</f>
        <v>0</v>
      </c>
      <c r="Z350" s="775">
        <f t="shared" si="55"/>
        <v>311.60000000000002</v>
      </c>
      <c r="AA350" s="494" t="str">
        <f t="shared" si="56"/>
        <v>8040-40</v>
      </c>
    </row>
    <row r="351" spans="2:27" s="492" customFormat="1" ht="15">
      <c r="B351" s="331"/>
      <c r="C351" s="332"/>
      <c r="D351" s="296">
        <f>VLOOKUP(E351,'1.1a-Jaarprijzen'!$B$13:$G$30,6,FALSE)</f>
        <v>1</v>
      </c>
      <c r="E351" s="772" t="s">
        <v>737</v>
      </c>
      <c r="F351" s="296" t="s">
        <v>266</v>
      </c>
      <c r="G351" s="297" t="s">
        <v>797</v>
      </c>
      <c r="H351" s="295" t="s">
        <v>411</v>
      </c>
      <c r="I351" s="298" t="str">
        <f t="shared" si="40"/>
        <v>leslokaal/leerplein groep 4 t/m 8</v>
      </c>
      <c r="J351" s="296" t="s">
        <v>998</v>
      </c>
      <c r="K351" s="299">
        <v>74.12</v>
      </c>
      <c r="L351" s="299"/>
      <c r="M351" s="300">
        <v>18200</v>
      </c>
      <c r="N351" s="301">
        <f t="shared" si="52"/>
        <v>200</v>
      </c>
      <c r="O351" s="486">
        <v>1</v>
      </c>
      <c r="P351" s="486">
        <v>1</v>
      </c>
      <c r="Q351" s="293">
        <f t="shared" si="53"/>
        <v>0</v>
      </c>
      <c r="R351" s="293">
        <f t="shared" si="54"/>
        <v>0</v>
      </c>
      <c r="S351" s="302">
        <f t="shared" si="49"/>
        <v>0</v>
      </c>
      <c r="T351" s="302">
        <f t="shared" si="50"/>
        <v>0</v>
      </c>
      <c r="U351" s="773" t="str">
        <f t="shared" si="51"/>
        <v>L</v>
      </c>
      <c r="V351" s="304"/>
      <c r="W351" s="305">
        <f>(Q351+R351)*'1.0-Contractblad'!$L$37</f>
        <v>0</v>
      </c>
      <c r="X351" s="305">
        <f ca="1">VLOOKUP(E351,'1.1a-Jaarprijzen'!$B$33:$Q$51,16,FALSE)*K351</f>
        <v>0</v>
      </c>
      <c r="Z351" s="775">
        <f t="shared" si="55"/>
        <v>14824</v>
      </c>
      <c r="AA351" s="494" t="str">
        <f t="shared" si="56"/>
        <v>18200-200</v>
      </c>
    </row>
    <row r="352" spans="2:27" s="492" customFormat="1" ht="15">
      <c r="B352" s="331"/>
      <c r="C352" s="332"/>
      <c r="D352" s="296">
        <f>VLOOKUP(E352,'1.1a-Jaarprijzen'!$B$13:$G$30,6,FALSE)</f>
        <v>1</v>
      </c>
      <c r="E352" s="772" t="s">
        <v>737</v>
      </c>
      <c r="F352" s="296" t="s">
        <v>266</v>
      </c>
      <c r="G352" s="297" t="s">
        <v>798</v>
      </c>
      <c r="H352" s="295" t="s">
        <v>411</v>
      </c>
      <c r="I352" s="298" t="str">
        <f t="shared" si="40"/>
        <v>leslokaal/leerplein groep 4 t/m 8</v>
      </c>
      <c r="J352" s="296" t="s">
        <v>998</v>
      </c>
      <c r="K352" s="299">
        <v>71.33</v>
      </c>
      <c r="L352" s="299"/>
      <c r="M352" s="300">
        <v>18200</v>
      </c>
      <c r="N352" s="301">
        <f t="shared" si="52"/>
        <v>200</v>
      </c>
      <c r="O352" s="486">
        <v>1</v>
      </c>
      <c r="P352" s="486">
        <v>1</v>
      </c>
      <c r="Q352" s="293">
        <f t="shared" si="53"/>
        <v>0</v>
      </c>
      <c r="R352" s="293">
        <f t="shared" si="54"/>
        <v>0</v>
      </c>
      <c r="S352" s="302">
        <f t="shared" si="49"/>
        <v>0</v>
      </c>
      <c r="T352" s="302">
        <f t="shared" si="50"/>
        <v>0</v>
      </c>
      <c r="U352" s="773" t="str">
        <f t="shared" si="51"/>
        <v>L</v>
      </c>
      <c r="V352" s="304"/>
      <c r="W352" s="305">
        <f>(Q352+R352)*'1.0-Contractblad'!$L$37</f>
        <v>0</v>
      </c>
      <c r="X352" s="305">
        <f ca="1">VLOOKUP(E352,'1.1a-Jaarprijzen'!$B$33:$Q$51,16,FALSE)*K352</f>
        <v>0</v>
      </c>
      <c r="Z352" s="775">
        <f t="shared" si="55"/>
        <v>14266</v>
      </c>
      <c r="AA352" s="494" t="str">
        <f t="shared" si="56"/>
        <v>18200-200</v>
      </c>
    </row>
    <row r="353" spans="2:27" s="492" customFormat="1" ht="15">
      <c r="B353" s="331"/>
      <c r="C353" s="332"/>
      <c r="D353" s="296">
        <f>VLOOKUP(E353,'1.1a-Jaarprijzen'!$B$13:$G$30,6,FALSE)</f>
        <v>1</v>
      </c>
      <c r="E353" s="772" t="s">
        <v>737</v>
      </c>
      <c r="F353" s="296" t="s">
        <v>266</v>
      </c>
      <c r="G353" s="297" t="s">
        <v>799</v>
      </c>
      <c r="H353" s="295" t="s">
        <v>411</v>
      </c>
      <c r="I353" s="298" t="str">
        <f t="shared" si="40"/>
        <v>leslokaal/leerplein groep 4 t/m 8</v>
      </c>
      <c r="J353" s="296" t="s">
        <v>998</v>
      </c>
      <c r="K353" s="299">
        <v>74.150000000000006</v>
      </c>
      <c r="L353" s="299"/>
      <c r="M353" s="300">
        <v>18200</v>
      </c>
      <c r="N353" s="301">
        <f t="shared" si="52"/>
        <v>200</v>
      </c>
      <c r="O353" s="486">
        <v>1</v>
      </c>
      <c r="P353" s="486">
        <v>1</v>
      </c>
      <c r="Q353" s="293">
        <f t="shared" si="53"/>
        <v>0</v>
      </c>
      <c r="R353" s="293">
        <f t="shared" si="54"/>
        <v>0</v>
      </c>
      <c r="S353" s="302">
        <f t="shared" si="49"/>
        <v>0</v>
      </c>
      <c r="T353" s="302">
        <f t="shared" si="50"/>
        <v>0</v>
      </c>
      <c r="U353" s="773" t="str">
        <f t="shared" si="51"/>
        <v>L</v>
      </c>
      <c r="V353" s="304"/>
      <c r="W353" s="305">
        <f>(Q353+R353)*'1.0-Contractblad'!$L$37</f>
        <v>0</v>
      </c>
      <c r="X353" s="305">
        <f ca="1">VLOOKUP(E353,'1.1a-Jaarprijzen'!$B$33:$Q$51,16,FALSE)*K353</f>
        <v>0</v>
      </c>
      <c r="Z353" s="775">
        <f t="shared" si="55"/>
        <v>14830.000000000002</v>
      </c>
      <c r="AA353" s="494" t="str">
        <f t="shared" si="56"/>
        <v>18200-200</v>
      </c>
    </row>
    <row r="354" spans="2:27" s="492" customFormat="1" ht="15">
      <c r="B354" s="331"/>
      <c r="C354" s="332"/>
      <c r="D354" s="296">
        <f>VLOOKUP(E354,'1.1a-Jaarprijzen'!$B$13:$G$30,6,FALSE)</f>
        <v>1</v>
      </c>
      <c r="E354" s="772" t="s">
        <v>737</v>
      </c>
      <c r="F354" s="296" t="s">
        <v>266</v>
      </c>
      <c r="G354" s="297" t="s">
        <v>800</v>
      </c>
      <c r="H354" s="295" t="s">
        <v>411</v>
      </c>
      <c r="I354" s="298" t="str">
        <f t="shared" si="40"/>
        <v>leslokaal/leerplein groep 4 t/m 8</v>
      </c>
      <c r="J354" s="296" t="s">
        <v>998</v>
      </c>
      <c r="K354" s="299">
        <v>66.680000000000007</v>
      </c>
      <c r="L354" s="299"/>
      <c r="M354" s="300">
        <v>18200</v>
      </c>
      <c r="N354" s="301">
        <f t="shared" si="52"/>
        <v>200</v>
      </c>
      <c r="O354" s="486">
        <v>1</v>
      </c>
      <c r="P354" s="486">
        <v>1</v>
      </c>
      <c r="Q354" s="293">
        <f t="shared" si="53"/>
        <v>0</v>
      </c>
      <c r="R354" s="293">
        <f t="shared" si="54"/>
        <v>0</v>
      </c>
      <c r="S354" s="302">
        <f t="shared" si="49"/>
        <v>0</v>
      </c>
      <c r="T354" s="302">
        <f t="shared" si="50"/>
        <v>0</v>
      </c>
      <c r="U354" s="773" t="str">
        <f t="shared" si="51"/>
        <v>L</v>
      </c>
      <c r="V354" s="304"/>
      <c r="W354" s="305">
        <f>(Q354+R354)*'1.0-Contractblad'!$L$37</f>
        <v>0</v>
      </c>
      <c r="X354" s="305">
        <f ca="1">VLOOKUP(E354,'1.1a-Jaarprijzen'!$B$33:$Q$51,16,FALSE)*K354</f>
        <v>0</v>
      </c>
      <c r="Z354" s="775">
        <f t="shared" si="55"/>
        <v>13336.000000000002</v>
      </c>
      <c r="AA354" s="494" t="str">
        <f t="shared" si="56"/>
        <v>18200-200</v>
      </c>
    </row>
    <row r="355" spans="2:27" s="492" customFormat="1" ht="15">
      <c r="B355" s="331"/>
      <c r="C355" s="332"/>
      <c r="D355" s="296">
        <f>VLOOKUP(E355,'1.1a-Jaarprijzen'!$B$13:$G$30,6,FALSE)</f>
        <v>1</v>
      </c>
      <c r="E355" s="772" t="s">
        <v>737</v>
      </c>
      <c r="F355" s="296" t="s">
        <v>266</v>
      </c>
      <c r="G355" s="297" t="s">
        <v>801</v>
      </c>
      <c r="H355" s="295" t="s">
        <v>486</v>
      </c>
      <c r="I355" s="298" t="str">
        <f t="shared" si="40"/>
        <v>leslokaal/bevo/handvaardigheid</v>
      </c>
      <c r="J355" s="296" t="s">
        <v>998</v>
      </c>
      <c r="K355" s="299">
        <v>69.260000000000005</v>
      </c>
      <c r="L355" s="299"/>
      <c r="M355" s="300">
        <v>7040</v>
      </c>
      <c r="N355" s="301">
        <f t="shared" si="52"/>
        <v>40</v>
      </c>
      <c r="O355" s="486">
        <v>1</v>
      </c>
      <c r="P355" s="486">
        <v>1</v>
      </c>
      <c r="Q355" s="293">
        <f t="shared" si="53"/>
        <v>0</v>
      </c>
      <c r="R355" s="293">
        <f t="shared" si="54"/>
        <v>0</v>
      </c>
      <c r="S355" s="302">
        <f t="shared" si="49"/>
        <v>0</v>
      </c>
      <c r="T355" s="302">
        <f t="shared" si="50"/>
        <v>0</v>
      </c>
      <c r="U355" s="773" t="str">
        <f t="shared" si="51"/>
        <v>L</v>
      </c>
      <c r="V355" s="304"/>
      <c r="W355" s="305">
        <f>(Q355+R355)*'1.0-Contractblad'!$L$37</f>
        <v>0</v>
      </c>
      <c r="X355" s="305">
        <f ca="1">VLOOKUP(E355,'1.1a-Jaarprijzen'!$B$33:$Q$51,16,FALSE)*K355</f>
        <v>0</v>
      </c>
      <c r="Z355" s="775">
        <f t="shared" si="55"/>
        <v>2770.4</v>
      </c>
      <c r="AA355" s="494" t="str">
        <f t="shared" si="56"/>
        <v>7040-40</v>
      </c>
    </row>
    <row r="356" spans="2:27" s="492" customFormat="1" ht="15">
      <c r="B356" s="331"/>
      <c r="C356" s="332"/>
      <c r="D356" s="296">
        <f>VLOOKUP(E356,'1.1a-Jaarprijzen'!$B$13:$G$30,6,FALSE)</f>
        <v>1</v>
      </c>
      <c r="E356" s="772" t="s">
        <v>737</v>
      </c>
      <c r="F356" s="296" t="s">
        <v>266</v>
      </c>
      <c r="G356" s="297" t="s">
        <v>802</v>
      </c>
      <c r="H356" s="295" t="s">
        <v>409</v>
      </c>
      <c r="I356" s="298" t="str">
        <f t="shared" si="40"/>
        <v>trappenhuis</v>
      </c>
      <c r="J356" s="296" t="s">
        <v>472</v>
      </c>
      <c r="K356" s="299">
        <v>14.61</v>
      </c>
      <c r="L356" s="299"/>
      <c r="M356" s="300">
        <v>9200</v>
      </c>
      <c r="N356" s="301">
        <f t="shared" si="52"/>
        <v>200</v>
      </c>
      <c r="O356" s="486">
        <v>1</v>
      </c>
      <c r="P356" s="486">
        <v>1</v>
      </c>
      <c r="Q356" s="293">
        <f t="shared" si="53"/>
        <v>0</v>
      </c>
      <c r="R356" s="293">
        <f t="shared" si="54"/>
        <v>0</v>
      </c>
      <c r="S356" s="302">
        <f t="shared" si="49"/>
        <v>0</v>
      </c>
      <c r="T356" s="302">
        <f t="shared" si="50"/>
        <v>0</v>
      </c>
      <c r="U356" s="773" t="str">
        <f t="shared" si="51"/>
        <v>V</v>
      </c>
      <c r="V356" s="304"/>
      <c r="W356" s="305">
        <f>(Q356+R356)*'1.0-Contractblad'!$L$37</f>
        <v>0</v>
      </c>
      <c r="X356" s="305">
        <f ca="1">VLOOKUP(E356,'1.1a-Jaarprijzen'!$B$33:$Q$51,16,FALSE)*K356</f>
        <v>0</v>
      </c>
      <c r="Z356" s="775">
        <f t="shared" si="55"/>
        <v>2922</v>
      </c>
      <c r="AA356" s="494" t="str">
        <f t="shared" si="56"/>
        <v>9200-200</v>
      </c>
    </row>
    <row r="357" spans="2:27" s="492" customFormat="1" ht="15">
      <c r="B357" s="331"/>
      <c r="C357" s="332"/>
      <c r="D357" s="296">
        <f>VLOOKUP(E357,'1.1a-Jaarprijzen'!$B$13:$G$30,6,FALSE)</f>
        <v>1</v>
      </c>
      <c r="E357" s="772" t="s">
        <v>737</v>
      </c>
      <c r="F357" s="296" t="s">
        <v>266</v>
      </c>
      <c r="G357" s="297" t="s">
        <v>803</v>
      </c>
      <c r="H357" s="295" t="s">
        <v>409</v>
      </c>
      <c r="I357" s="298" t="str">
        <f t="shared" si="40"/>
        <v>trappenhuis</v>
      </c>
      <c r="J357" s="296" t="s">
        <v>472</v>
      </c>
      <c r="K357" s="299">
        <v>4.74</v>
      </c>
      <c r="L357" s="299"/>
      <c r="M357" s="300">
        <v>9200</v>
      </c>
      <c r="N357" s="301">
        <f t="shared" si="52"/>
        <v>200</v>
      </c>
      <c r="O357" s="486">
        <v>1</v>
      </c>
      <c r="P357" s="486">
        <v>1</v>
      </c>
      <c r="Q357" s="293">
        <f t="shared" si="53"/>
        <v>0</v>
      </c>
      <c r="R357" s="293">
        <f t="shared" si="54"/>
        <v>0</v>
      </c>
      <c r="S357" s="302">
        <f t="shared" si="49"/>
        <v>0</v>
      </c>
      <c r="T357" s="302">
        <f t="shared" si="50"/>
        <v>0</v>
      </c>
      <c r="U357" s="773" t="str">
        <f t="shared" si="51"/>
        <v>V</v>
      </c>
      <c r="V357" s="304"/>
      <c r="W357" s="305">
        <f>(Q357+R357)*'1.0-Contractblad'!$L$37</f>
        <v>0</v>
      </c>
      <c r="X357" s="305">
        <f ca="1">VLOOKUP(E357,'1.1a-Jaarprijzen'!$B$33:$Q$51,16,FALSE)*K357</f>
        <v>0</v>
      </c>
      <c r="Z357" s="775">
        <f t="shared" si="55"/>
        <v>948</v>
      </c>
      <c r="AA357" s="494" t="str">
        <f t="shared" si="56"/>
        <v>9200-200</v>
      </c>
    </row>
    <row r="358" spans="2:27" s="492" customFormat="1" ht="15">
      <c r="B358" s="331"/>
      <c r="C358" s="332"/>
      <c r="D358" s="296">
        <f>VLOOKUP(E358,'1.1a-Jaarprijzen'!$B$13:$G$30,6,FALSE)</f>
        <v>1</v>
      </c>
      <c r="E358" s="772" t="s">
        <v>737</v>
      </c>
      <c r="F358" s="296" t="s">
        <v>266</v>
      </c>
      <c r="G358" s="297" t="s">
        <v>804</v>
      </c>
      <c r="H358" s="295" t="s">
        <v>409</v>
      </c>
      <c r="I358" s="298" t="str">
        <f t="shared" si="40"/>
        <v>trappenhuis</v>
      </c>
      <c r="J358" s="296" t="s">
        <v>472</v>
      </c>
      <c r="K358" s="299">
        <v>12.42</v>
      </c>
      <c r="L358" s="299"/>
      <c r="M358" s="300">
        <v>9200</v>
      </c>
      <c r="N358" s="301">
        <f t="shared" si="52"/>
        <v>200</v>
      </c>
      <c r="O358" s="486">
        <v>1</v>
      </c>
      <c r="P358" s="486">
        <v>1</v>
      </c>
      <c r="Q358" s="293">
        <f t="shared" si="53"/>
        <v>0</v>
      </c>
      <c r="R358" s="293">
        <f t="shared" si="54"/>
        <v>0</v>
      </c>
      <c r="S358" s="302">
        <f t="shared" si="49"/>
        <v>0</v>
      </c>
      <c r="T358" s="302">
        <f t="shared" si="50"/>
        <v>0</v>
      </c>
      <c r="U358" s="773" t="str">
        <f t="shared" si="51"/>
        <v>V</v>
      </c>
      <c r="V358" s="304"/>
      <c r="W358" s="305">
        <f>(Q358+R358)*'1.0-Contractblad'!$L$37</f>
        <v>0</v>
      </c>
      <c r="X358" s="305">
        <f ca="1">VLOOKUP(E358,'1.1a-Jaarprijzen'!$B$33:$Q$51,16,FALSE)*K358</f>
        <v>0</v>
      </c>
      <c r="Z358" s="775">
        <f t="shared" si="55"/>
        <v>2484</v>
      </c>
      <c r="AA358" s="494" t="str">
        <f t="shared" si="56"/>
        <v>9200-200</v>
      </c>
    </row>
    <row r="359" spans="2:27" s="492" customFormat="1" ht="15">
      <c r="B359" s="331"/>
      <c r="C359" s="332"/>
      <c r="D359" s="296">
        <f>VLOOKUP(E359,'1.1a-Jaarprijzen'!$B$13:$G$30,6,FALSE)</f>
        <v>1</v>
      </c>
      <c r="E359" s="772" t="s">
        <v>737</v>
      </c>
      <c r="F359" s="296" t="s">
        <v>266</v>
      </c>
      <c r="G359" s="297" t="s">
        <v>805</v>
      </c>
      <c r="H359" s="295" t="s">
        <v>409</v>
      </c>
      <c r="I359" s="298" t="str">
        <f t="shared" si="40"/>
        <v>trappenhuis</v>
      </c>
      <c r="J359" s="296" t="s">
        <v>472</v>
      </c>
      <c r="K359" s="299">
        <v>27.61</v>
      </c>
      <c r="L359" s="299"/>
      <c r="M359" s="300">
        <v>9200</v>
      </c>
      <c r="N359" s="301">
        <f t="shared" si="52"/>
        <v>200</v>
      </c>
      <c r="O359" s="486">
        <v>1</v>
      </c>
      <c r="P359" s="486">
        <v>1</v>
      </c>
      <c r="Q359" s="293">
        <f t="shared" si="53"/>
        <v>0</v>
      </c>
      <c r="R359" s="293">
        <f t="shared" si="54"/>
        <v>0</v>
      </c>
      <c r="S359" s="302">
        <f t="shared" si="49"/>
        <v>0</v>
      </c>
      <c r="T359" s="302">
        <f t="shared" si="50"/>
        <v>0</v>
      </c>
      <c r="U359" s="773" t="str">
        <f t="shared" si="51"/>
        <v>V</v>
      </c>
      <c r="V359" s="304"/>
      <c r="W359" s="305">
        <f>(Q359+R359)*'1.0-Contractblad'!$L$37</f>
        <v>0</v>
      </c>
      <c r="X359" s="305">
        <f ca="1">VLOOKUP(E359,'1.1a-Jaarprijzen'!$B$33:$Q$51,16,FALSE)*K359</f>
        <v>0</v>
      </c>
      <c r="Z359" s="775">
        <f t="shared" si="55"/>
        <v>5522</v>
      </c>
      <c r="AA359" s="494" t="str">
        <f t="shared" si="56"/>
        <v>9200-200</v>
      </c>
    </row>
    <row r="360" spans="2:27" s="492" customFormat="1" ht="15">
      <c r="B360" s="331"/>
      <c r="C360" s="332"/>
      <c r="D360" s="296">
        <f>VLOOKUP(E360,'1.1a-Jaarprijzen'!$B$13:$G$30,6,FALSE)</f>
        <v>1</v>
      </c>
      <c r="E360" s="772" t="s">
        <v>737</v>
      </c>
      <c r="F360" s="296" t="s">
        <v>266</v>
      </c>
      <c r="G360" s="297" t="s">
        <v>806</v>
      </c>
      <c r="H360" s="295" t="s">
        <v>409</v>
      </c>
      <c r="I360" s="298" t="str">
        <f t="shared" si="40"/>
        <v>trappenhuis</v>
      </c>
      <c r="J360" s="299" t="s">
        <v>472</v>
      </c>
      <c r="K360" s="299">
        <v>37.520000000000003</v>
      </c>
      <c r="L360" s="299"/>
      <c r="M360" s="300">
        <v>9200</v>
      </c>
      <c r="N360" s="301">
        <f t="shared" si="52"/>
        <v>200</v>
      </c>
      <c r="O360" s="486">
        <v>1</v>
      </c>
      <c r="P360" s="486">
        <v>1</v>
      </c>
      <c r="Q360" s="293">
        <f t="shared" si="53"/>
        <v>0</v>
      </c>
      <c r="R360" s="293">
        <f t="shared" si="54"/>
        <v>0</v>
      </c>
      <c r="S360" s="302">
        <f t="shared" si="49"/>
        <v>0</v>
      </c>
      <c r="T360" s="302">
        <f t="shared" si="50"/>
        <v>0</v>
      </c>
      <c r="U360" s="773" t="str">
        <f t="shared" si="51"/>
        <v>V</v>
      </c>
      <c r="V360" s="304"/>
      <c r="W360" s="305">
        <f>(Q360+R360)*'1.0-Contractblad'!$L$37</f>
        <v>0</v>
      </c>
      <c r="X360" s="305">
        <f ca="1">VLOOKUP(E360,'1.1a-Jaarprijzen'!$B$33:$Q$51,16,FALSE)*K360</f>
        <v>0</v>
      </c>
      <c r="Z360" s="775">
        <f t="shared" si="55"/>
        <v>7504.0000000000009</v>
      </c>
      <c r="AA360" s="494" t="str">
        <f t="shared" si="56"/>
        <v>9200-200</v>
      </c>
    </row>
    <row r="361" spans="2:27" s="492" customFormat="1" ht="15">
      <c r="B361" s="331"/>
      <c r="C361" s="332"/>
      <c r="D361" s="296">
        <f>VLOOKUP(E361,'1.1a-Jaarprijzen'!$B$13:$G$30,6,FALSE)</f>
        <v>1</v>
      </c>
      <c r="E361" s="772" t="s">
        <v>737</v>
      </c>
      <c r="F361" s="296" t="s">
        <v>266</v>
      </c>
      <c r="G361" s="297" t="s">
        <v>807</v>
      </c>
      <c r="H361" s="295" t="s">
        <v>393</v>
      </c>
      <c r="I361" s="298" t="str">
        <f t="shared" si="40"/>
        <v>entree, gang, hal, repro</v>
      </c>
      <c r="J361" s="296" t="s">
        <v>998</v>
      </c>
      <c r="K361" s="299">
        <v>47.23</v>
      </c>
      <c r="L361" s="299"/>
      <c r="M361" s="300">
        <v>3200</v>
      </c>
      <c r="N361" s="301">
        <f t="shared" si="52"/>
        <v>200</v>
      </c>
      <c r="O361" s="486">
        <v>1</v>
      </c>
      <c r="P361" s="486">
        <v>1</v>
      </c>
      <c r="Q361" s="293">
        <f t="shared" si="53"/>
        <v>0</v>
      </c>
      <c r="R361" s="293">
        <f t="shared" si="54"/>
        <v>0</v>
      </c>
      <c r="S361" s="302">
        <f t="shared" si="49"/>
        <v>0</v>
      </c>
      <c r="T361" s="302">
        <f t="shared" si="50"/>
        <v>0</v>
      </c>
      <c r="U361" s="773" t="str">
        <f t="shared" si="51"/>
        <v>V</v>
      </c>
      <c r="V361" s="304"/>
      <c r="W361" s="305">
        <f>(Q361+R361)*'1.0-Contractblad'!$L$37</f>
        <v>0</v>
      </c>
      <c r="X361" s="305">
        <f ca="1">VLOOKUP(E361,'1.1a-Jaarprijzen'!$B$33:$Q$51,16,FALSE)*K361</f>
        <v>0</v>
      </c>
      <c r="Z361" s="775">
        <f t="shared" si="55"/>
        <v>9446</v>
      </c>
      <c r="AA361" s="494" t="str">
        <f t="shared" si="56"/>
        <v>3200-200</v>
      </c>
    </row>
    <row r="362" spans="2:27" s="492" customFormat="1" ht="15">
      <c r="B362" s="331"/>
      <c r="C362" s="332"/>
      <c r="D362" s="296">
        <f>VLOOKUP(E362,'1.1a-Jaarprijzen'!$B$13:$G$30,6,FALSE)</f>
        <v>1</v>
      </c>
      <c r="E362" s="772" t="s">
        <v>737</v>
      </c>
      <c r="F362" s="296" t="s">
        <v>266</v>
      </c>
      <c r="G362" s="297" t="s">
        <v>808</v>
      </c>
      <c r="H362" s="295" t="s">
        <v>393</v>
      </c>
      <c r="I362" s="298" t="str">
        <f t="shared" si="40"/>
        <v>entree, gang, hal, repro</v>
      </c>
      <c r="J362" s="296" t="s">
        <v>998</v>
      </c>
      <c r="K362" s="299">
        <v>23.01</v>
      </c>
      <c r="L362" s="299"/>
      <c r="M362" s="300">
        <v>3200</v>
      </c>
      <c r="N362" s="301">
        <f t="shared" si="52"/>
        <v>200</v>
      </c>
      <c r="O362" s="486">
        <v>1</v>
      </c>
      <c r="P362" s="486">
        <v>1</v>
      </c>
      <c r="Q362" s="293">
        <f t="shared" si="53"/>
        <v>0</v>
      </c>
      <c r="R362" s="293">
        <f t="shared" si="54"/>
        <v>0</v>
      </c>
      <c r="S362" s="302">
        <f t="shared" si="49"/>
        <v>0</v>
      </c>
      <c r="T362" s="302">
        <f t="shared" si="50"/>
        <v>0</v>
      </c>
      <c r="U362" s="773" t="str">
        <f t="shared" si="51"/>
        <v>V</v>
      </c>
      <c r="V362" s="304"/>
      <c r="W362" s="305">
        <f>(Q362+R362)*'1.0-Contractblad'!$L$37</f>
        <v>0</v>
      </c>
      <c r="X362" s="305">
        <f ca="1">VLOOKUP(E362,'1.1a-Jaarprijzen'!$B$33:$Q$51,16,FALSE)*K362</f>
        <v>0</v>
      </c>
      <c r="Z362" s="775">
        <f t="shared" si="55"/>
        <v>4602</v>
      </c>
      <c r="AA362" s="494" t="str">
        <f t="shared" si="56"/>
        <v>3200-200</v>
      </c>
    </row>
    <row r="363" spans="2:27" s="492" customFormat="1" ht="15">
      <c r="B363" s="331"/>
      <c r="C363" s="332"/>
      <c r="D363" s="296">
        <f>VLOOKUP(E363,'1.1a-Jaarprijzen'!$B$13:$G$30,6,FALSE)</f>
        <v>1</v>
      </c>
      <c r="E363" s="772" t="s">
        <v>737</v>
      </c>
      <c r="F363" s="296" t="s">
        <v>266</v>
      </c>
      <c r="G363" s="297" t="s">
        <v>809</v>
      </c>
      <c r="H363" s="295" t="s">
        <v>393</v>
      </c>
      <c r="I363" s="298" t="str">
        <f t="shared" si="40"/>
        <v>entree, gang, hal, repro</v>
      </c>
      <c r="J363" s="296" t="s">
        <v>998</v>
      </c>
      <c r="K363" s="299">
        <v>26.18</v>
      </c>
      <c r="L363" s="299"/>
      <c r="M363" s="300">
        <v>3200</v>
      </c>
      <c r="N363" s="301">
        <f t="shared" si="52"/>
        <v>200</v>
      </c>
      <c r="O363" s="486">
        <v>1</v>
      </c>
      <c r="P363" s="486">
        <v>1</v>
      </c>
      <c r="Q363" s="293">
        <f t="shared" si="53"/>
        <v>0</v>
      </c>
      <c r="R363" s="293">
        <f t="shared" si="54"/>
        <v>0</v>
      </c>
      <c r="S363" s="302">
        <f t="shared" si="49"/>
        <v>0</v>
      </c>
      <c r="T363" s="302">
        <f t="shared" si="50"/>
        <v>0</v>
      </c>
      <c r="U363" s="773" t="str">
        <f t="shared" si="51"/>
        <v>V</v>
      </c>
      <c r="V363" s="304"/>
      <c r="W363" s="305">
        <f>(Q363+R363)*'1.0-Contractblad'!$L$37</f>
        <v>0</v>
      </c>
      <c r="X363" s="305">
        <f ca="1">VLOOKUP(E363,'1.1a-Jaarprijzen'!$B$33:$Q$51,16,FALSE)*K363</f>
        <v>0</v>
      </c>
      <c r="Z363" s="775">
        <f t="shared" si="55"/>
        <v>5236</v>
      </c>
      <c r="AA363" s="494" t="str">
        <f t="shared" si="56"/>
        <v>3200-200</v>
      </c>
    </row>
    <row r="364" spans="2:27" s="492" customFormat="1" ht="15">
      <c r="B364" s="331"/>
      <c r="C364" s="332"/>
      <c r="D364" s="296">
        <f>VLOOKUP(E364,'1.1a-Jaarprijzen'!$B$13:$G$30,6,FALSE)</f>
        <v>1</v>
      </c>
      <c r="E364" s="772" t="s">
        <v>737</v>
      </c>
      <c r="F364" s="296" t="s">
        <v>266</v>
      </c>
      <c r="G364" s="297" t="s">
        <v>810</v>
      </c>
      <c r="H364" s="295" t="s">
        <v>393</v>
      </c>
      <c r="I364" s="298" t="str">
        <f t="shared" si="40"/>
        <v>entree, gang, hal, repro</v>
      </c>
      <c r="J364" s="296" t="s">
        <v>998</v>
      </c>
      <c r="K364" s="299">
        <v>1.9</v>
      </c>
      <c r="L364" s="299"/>
      <c r="M364" s="300">
        <v>3200</v>
      </c>
      <c r="N364" s="301">
        <f t="shared" si="52"/>
        <v>200</v>
      </c>
      <c r="O364" s="486">
        <v>1</v>
      </c>
      <c r="P364" s="486">
        <v>1</v>
      </c>
      <c r="Q364" s="293">
        <f t="shared" si="53"/>
        <v>0</v>
      </c>
      <c r="R364" s="293">
        <f t="shared" si="54"/>
        <v>0</v>
      </c>
      <c r="S364" s="302">
        <f t="shared" si="49"/>
        <v>0</v>
      </c>
      <c r="T364" s="302">
        <f t="shared" si="50"/>
        <v>0</v>
      </c>
      <c r="U364" s="773" t="str">
        <f t="shared" si="51"/>
        <v>V</v>
      </c>
      <c r="V364" s="304"/>
      <c r="W364" s="305">
        <f>(Q364+R364)*'1.0-Contractblad'!$L$37</f>
        <v>0</v>
      </c>
      <c r="X364" s="305">
        <f ca="1">VLOOKUP(E364,'1.1a-Jaarprijzen'!$B$33:$Q$51,16,FALSE)*K364</f>
        <v>0</v>
      </c>
      <c r="Z364" s="775">
        <f t="shared" si="55"/>
        <v>380</v>
      </c>
      <c r="AA364" s="494" t="str">
        <f t="shared" si="56"/>
        <v>3200-200</v>
      </c>
    </row>
    <row r="365" spans="2:27" s="492" customFormat="1" ht="15">
      <c r="B365" s="331"/>
      <c r="C365" s="332"/>
      <c r="D365" s="296">
        <f>VLOOKUP(E365,'1.1a-Jaarprijzen'!$B$13:$G$30,6,FALSE)</f>
        <v>1</v>
      </c>
      <c r="E365" s="772" t="s">
        <v>737</v>
      </c>
      <c r="F365" s="296" t="s">
        <v>266</v>
      </c>
      <c r="G365" s="297" t="s">
        <v>811</v>
      </c>
      <c r="H365" s="295" t="s">
        <v>756</v>
      </c>
      <c r="I365" s="298" t="str">
        <f t="shared" si="40"/>
        <v>entree, gang, hal, repro</v>
      </c>
      <c r="J365" s="299" t="s">
        <v>998</v>
      </c>
      <c r="K365" s="299">
        <v>2.89</v>
      </c>
      <c r="L365" s="299"/>
      <c r="M365" s="300">
        <v>3200</v>
      </c>
      <c r="N365" s="301">
        <f t="shared" si="52"/>
        <v>200</v>
      </c>
      <c r="O365" s="486">
        <v>1</v>
      </c>
      <c r="P365" s="486">
        <v>1</v>
      </c>
      <c r="Q365" s="293">
        <f t="shared" si="53"/>
        <v>0</v>
      </c>
      <c r="R365" s="293">
        <f t="shared" si="54"/>
        <v>0</v>
      </c>
      <c r="S365" s="302">
        <f t="shared" si="49"/>
        <v>0</v>
      </c>
      <c r="T365" s="302">
        <f t="shared" si="50"/>
        <v>0</v>
      </c>
      <c r="U365" s="773" t="str">
        <f t="shared" si="51"/>
        <v>V</v>
      </c>
      <c r="V365" s="304"/>
      <c r="W365" s="305">
        <f>(Q365+R365)*'1.0-Contractblad'!$L$37</f>
        <v>0</v>
      </c>
      <c r="X365" s="305">
        <f ca="1">VLOOKUP(E365,'1.1a-Jaarprijzen'!$B$33:$Q$51,16,FALSE)*K365</f>
        <v>0</v>
      </c>
      <c r="Z365" s="775">
        <f t="shared" si="55"/>
        <v>578</v>
      </c>
      <c r="AA365" s="494" t="str">
        <f t="shared" si="56"/>
        <v>3200-200</v>
      </c>
    </row>
    <row r="366" spans="2:27" s="492" customFormat="1" ht="15">
      <c r="B366" s="331"/>
      <c r="C366" s="332"/>
      <c r="D366" s="296">
        <f>VLOOKUP(E366,'1.1a-Jaarprijzen'!$B$13:$G$30,6,FALSE)</f>
        <v>1</v>
      </c>
      <c r="E366" s="772" t="s">
        <v>737</v>
      </c>
      <c r="F366" s="296" t="s">
        <v>266</v>
      </c>
      <c r="G366" s="297" t="s">
        <v>812</v>
      </c>
      <c r="H366" s="295" t="s">
        <v>557</v>
      </c>
      <c r="I366" s="298" t="str">
        <f t="shared" si="40"/>
        <v>sanitaire ruimte (toilet-/doucheruimte)</v>
      </c>
      <c r="J366" s="299" t="s">
        <v>468</v>
      </c>
      <c r="K366" s="299">
        <v>6.39</v>
      </c>
      <c r="L366" s="299"/>
      <c r="M366" s="300">
        <v>4200</v>
      </c>
      <c r="N366" s="301">
        <f t="shared" si="52"/>
        <v>200</v>
      </c>
      <c r="O366" s="486">
        <v>1</v>
      </c>
      <c r="P366" s="486">
        <v>1</v>
      </c>
      <c r="Q366" s="293">
        <f t="shared" si="53"/>
        <v>0</v>
      </c>
      <c r="R366" s="293">
        <f t="shared" si="54"/>
        <v>0</v>
      </c>
      <c r="S366" s="302">
        <f t="shared" si="49"/>
        <v>0</v>
      </c>
      <c r="T366" s="302">
        <f t="shared" si="50"/>
        <v>0</v>
      </c>
      <c r="U366" s="773" t="str">
        <f t="shared" si="51"/>
        <v>S</v>
      </c>
      <c r="V366" s="304"/>
      <c r="W366" s="305">
        <f>(Q366+R366)*'1.0-Contractblad'!$L$37</f>
        <v>0</v>
      </c>
      <c r="X366" s="305">
        <f ca="1">VLOOKUP(E366,'1.1a-Jaarprijzen'!$B$33:$Q$51,16,FALSE)*K366</f>
        <v>0</v>
      </c>
      <c r="Z366" s="775">
        <f t="shared" si="55"/>
        <v>1278</v>
      </c>
      <c r="AA366" s="494" t="str">
        <f t="shared" si="56"/>
        <v>4200-200</v>
      </c>
    </row>
    <row r="367" spans="2:27" s="492" customFormat="1" ht="15">
      <c r="B367" s="331"/>
      <c r="C367" s="332"/>
      <c r="D367" s="296">
        <f>VLOOKUP(E367,'1.1a-Jaarprijzen'!$B$13:$G$30,6,FALSE)</f>
        <v>1</v>
      </c>
      <c r="E367" s="772" t="s">
        <v>737</v>
      </c>
      <c r="F367" s="296" t="s">
        <v>266</v>
      </c>
      <c r="G367" s="297" t="s">
        <v>813</v>
      </c>
      <c r="H367" s="295" t="s">
        <v>552</v>
      </c>
      <c r="I367" s="298" t="str">
        <f t="shared" si="40"/>
        <v>sanitaire ruimte (toilet-/doucheruimte)</v>
      </c>
      <c r="J367" s="299" t="s">
        <v>468</v>
      </c>
      <c r="K367" s="299">
        <v>4.09</v>
      </c>
      <c r="L367" s="299"/>
      <c r="M367" s="300">
        <v>4200</v>
      </c>
      <c r="N367" s="301">
        <f t="shared" si="52"/>
        <v>200</v>
      </c>
      <c r="O367" s="486">
        <v>1</v>
      </c>
      <c r="P367" s="486">
        <v>1</v>
      </c>
      <c r="Q367" s="293">
        <f t="shared" si="53"/>
        <v>0</v>
      </c>
      <c r="R367" s="293">
        <f t="shared" si="54"/>
        <v>0</v>
      </c>
      <c r="S367" s="302">
        <f t="shared" si="49"/>
        <v>0</v>
      </c>
      <c r="T367" s="302">
        <f t="shared" si="50"/>
        <v>0</v>
      </c>
      <c r="U367" s="773" t="str">
        <f t="shared" si="51"/>
        <v>S</v>
      </c>
      <c r="V367" s="304"/>
      <c r="W367" s="305">
        <f>(Q367+R367)*'1.0-Contractblad'!$L$37</f>
        <v>0</v>
      </c>
      <c r="X367" s="305">
        <f ca="1">VLOOKUP(E367,'1.1a-Jaarprijzen'!$B$33:$Q$51,16,FALSE)*K367</f>
        <v>0</v>
      </c>
      <c r="Z367" s="775">
        <f t="shared" si="55"/>
        <v>818</v>
      </c>
      <c r="AA367" s="494" t="str">
        <f t="shared" si="56"/>
        <v>4200-200</v>
      </c>
    </row>
    <row r="368" spans="2:27" s="492" customFormat="1" ht="15">
      <c r="B368" s="331"/>
      <c r="C368" s="332"/>
      <c r="D368" s="296">
        <f>VLOOKUP(E368,'1.1a-Jaarprijzen'!$B$13:$G$30,6,FALSE)</f>
        <v>1</v>
      </c>
      <c r="E368" s="772" t="s">
        <v>737</v>
      </c>
      <c r="F368" s="296" t="s">
        <v>266</v>
      </c>
      <c r="G368" s="297" t="s">
        <v>814</v>
      </c>
      <c r="H368" s="295" t="s">
        <v>557</v>
      </c>
      <c r="I368" s="298" t="str">
        <f t="shared" si="40"/>
        <v>sanitaire ruimte (toilet-/doucheruimte)</v>
      </c>
      <c r="J368" s="296" t="s">
        <v>468</v>
      </c>
      <c r="K368" s="299">
        <v>7.12</v>
      </c>
      <c r="L368" s="299"/>
      <c r="M368" s="300">
        <v>4200</v>
      </c>
      <c r="N368" s="301">
        <f t="shared" si="52"/>
        <v>200</v>
      </c>
      <c r="O368" s="486">
        <v>1</v>
      </c>
      <c r="P368" s="486">
        <v>1</v>
      </c>
      <c r="Q368" s="293">
        <f t="shared" si="53"/>
        <v>0</v>
      </c>
      <c r="R368" s="293">
        <f t="shared" si="54"/>
        <v>0</v>
      </c>
      <c r="S368" s="302">
        <f t="shared" si="49"/>
        <v>0</v>
      </c>
      <c r="T368" s="302">
        <f t="shared" si="50"/>
        <v>0</v>
      </c>
      <c r="U368" s="773" t="str">
        <f t="shared" si="51"/>
        <v>S</v>
      </c>
      <c r="V368" s="304"/>
      <c r="W368" s="305">
        <f>(Q368+R368)*'1.0-Contractblad'!$L$37</f>
        <v>0</v>
      </c>
      <c r="X368" s="305">
        <f ca="1">VLOOKUP(E368,'1.1a-Jaarprijzen'!$B$33:$Q$51,16,FALSE)*K368</f>
        <v>0</v>
      </c>
      <c r="Z368" s="775">
        <f t="shared" si="55"/>
        <v>1424</v>
      </c>
      <c r="AA368" s="494" t="str">
        <f t="shared" si="56"/>
        <v>4200-200</v>
      </c>
    </row>
    <row r="369" spans="2:27" s="492" customFormat="1" ht="15">
      <c r="B369" s="331"/>
      <c r="C369" s="332"/>
      <c r="D369" s="296">
        <f>VLOOKUP(E369,'1.1a-Jaarprijzen'!$B$13:$G$30,6,FALSE)</f>
        <v>1</v>
      </c>
      <c r="E369" s="772" t="s">
        <v>737</v>
      </c>
      <c r="F369" s="296" t="s">
        <v>266</v>
      </c>
      <c r="G369" s="297" t="s">
        <v>815</v>
      </c>
      <c r="H369" s="295" t="s">
        <v>557</v>
      </c>
      <c r="I369" s="298" t="str">
        <f t="shared" si="40"/>
        <v>sanitaire ruimte (toilet-/doucheruimte)</v>
      </c>
      <c r="J369" s="296" t="s">
        <v>468</v>
      </c>
      <c r="K369" s="299">
        <v>5.65</v>
      </c>
      <c r="L369" s="299"/>
      <c r="M369" s="300">
        <v>4200</v>
      </c>
      <c r="N369" s="301">
        <f t="shared" si="52"/>
        <v>200</v>
      </c>
      <c r="O369" s="486">
        <v>1</v>
      </c>
      <c r="P369" s="486">
        <v>1</v>
      </c>
      <c r="Q369" s="293">
        <f t="shared" si="53"/>
        <v>0</v>
      </c>
      <c r="R369" s="293">
        <f t="shared" si="54"/>
        <v>0</v>
      </c>
      <c r="S369" s="302">
        <f t="shared" si="49"/>
        <v>0</v>
      </c>
      <c r="T369" s="302">
        <f t="shared" si="50"/>
        <v>0</v>
      </c>
      <c r="U369" s="773" t="str">
        <f t="shared" si="51"/>
        <v>S</v>
      </c>
      <c r="V369" s="304"/>
      <c r="W369" s="305">
        <f>(Q369+R369)*'1.0-Contractblad'!$L$37</f>
        <v>0</v>
      </c>
      <c r="X369" s="305">
        <f ca="1">VLOOKUP(E369,'1.1a-Jaarprijzen'!$B$33:$Q$51,16,FALSE)*K369</f>
        <v>0</v>
      </c>
      <c r="Z369" s="775">
        <f t="shared" si="55"/>
        <v>1130</v>
      </c>
      <c r="AA369" s="494" t="str">
        <f t="shared" si="56"/>
        <v>4200-200</v>
      </c>
    </row>
    <row r="370" spans="2:27" s="492" customFormat="1" ht="15">
      <c r="B370" s="331"/>
      <c r="C370" s="332"/>
      <c r="D370" s="296">
        <f>VLOOKUP(E370,'1.1a-Jaarprijzen'!$B$13:$G$30,6,FALSE)</f>
        <v>1</v>
      </c>
      <c r="E370" s="772" t="s">
        <v>737</v>
      </c>
      <c r="F370" s="296" t="s">
        <v>266</v>
      </c>
      <c r="G370" s="297" t="s">
        <v>816</v>
      </c>
      <c r="H370" s="295" t="s">
        <v>552</v>
      </c>
      <c r="I370" s="298" t="str">
        <f t="shared" si="40"/>
        <v>sanitaire ruimte (toilet-/doucheruimte)</v>
      </c>
      <c r="J370" s="296" t="s">
        <v>468</v>
      </c>
      <c r="K370" s="299">
        <v>4.13</v>
      </c>
      <c r="L370" s="299"/>
      <c r="M370" s="300">
        <v>4200</v>
      </c>
      <c r="N370" s="301">
        <f t="shared" si="52"/>
        <v>200</v>
      </c>
      <c r="O370" s="486">
        <v>1</v>
      </c>
      <c r="P370" s="486">
        <v>1</v>
      </c>
      <c r="Q370" s="293">
        <f t="shared" si="53"/>
        <v>0</v>
      </c>
      <c r="R370" s="293">
        <f t="shared" si="54"/>
        <v>0</v>
      </c>
      <c r="S370" s="302">
        <f t="shared" si="49"/>
        <v>0</v>
      </c>
      <c r="T370" s="302">
        <f t="shared" si="50"/>
        <v>0</v>
      </c>
      <c r="U370" s="773" t="str">
        <f t="shared" si="51"/>
        <v>S</v>
      </c>
      <c r="V370" s="304"/>
      <c r="W370" s="305">
        <f>(Q370+R370)*'1.0-Contractblad'!$L$37</f>
        <v>0</v>
      </c>
      <c r="X370" s="305">
        <f ca="1">VLOOKUP(E370,'1.1a-Jaarprijzen'!$B$33:$Q$51,16,FALSE)*K370</f>
        <v>0</v>
      </c>
      <c r="Z370" s="775">
        <f t="shared" si="55"/>
        <v>826</v>
      </c>
      <c r="AA370" s="494" t="str">
        <f t="shared" si="56"/>
        <v>4200-200</v>
      </c>
    </row>
    <row r="371" spans="2:27" s="492" customFormat="1" ht="15">
      <c r="B371" s="331"/>
      <c r="C371" s="332"/>
      <c r="D371" s="296">
        <f>VLOOKUP(E371,'1.1a-Jaarprijzen'!$B$13:$G$30,6,FALSE)</f>
        <v>1</v>
      </c>
      <c r="E371" s="772" t="s">
        <v>737</v>
      </c>
      <c r="F371" s="296" t="s">
        <v>266</v>
      </c>
      <c r="G371" s="297" t="s">
        <v>817</v>
      </c>
      <c r="H371" s="295" t="s">
        <v>557</v>
      </c>
      <c r="I371" s="298" t="str">
        <f t="shared" si="40"/>
        <v>sanitaire ruimte (toilet-/doucheruimte)</v>
      </c>
      <c r="J371" s="296" t="s">
        <v>468</v>
      </c>
      <c r="K371" s="299">
        <v>7.17</v>
      </c>
      <c r="L371" s="299"/>
      <c r="M371" s="300">
        <v>4200</v>
      </c>
      <c r="N371" s="301">
        <f t="shared" si="52"/>
        <v>200</v>
      </c>
      <c r="O371" s="486">
        <v>1</v>
      </c>
      <c r="P371" s="486">
        <v>1</v>
      </c>
      <c r="Q371" s="293">
        <f t="shared" si="53"/>
        <v>0</v>
      </c>
      <c r="R371" s="293">
        <f t="shared" si="54"/>
        <v>0</v>
      </c>
      <c r="S371" s="302">
        <f t="shared" si="49"/>
        <v>0</v>
      </c>
      <c r="T371" s="302">
        <f t="shared" si="50"/>
        <v>0</v>
      </c>
      <c r="U371" s="773" t="str">
        <f t="shared" si="51"/>
        <v>S</v>
      </c>
      <c r="V371" s="304"/>
      <c r="W371" s="305">
        <f>(Q371+R371)*'1.0-Contractblad'!$L$37</f>
        <v>0</v>
      </c>
      <c r="X371" s="305">
        <f ca="1">VLOOKUP(E371,'1.1a-Jaarprijzen'!$B$33:$Q$51,16,FALSE)*K371</f>
        <v>0</v>
      </c>
      <c r="Z371" s="775">
        <f t="shared" si="55"/>
        <v>1434</v>
      </c>
      <c r="AA371" s="494" t="str">
        <f t="shared" si="56"/>
        <v>4200-200</v>
      </c>
    </row>
    <row r="372" spans="2:27" s="492" customFormat="1" ht="15">
      <c r="B372" s="331"/>
      <c r="C372" s="332"/>
      <c r="D372" s="296">
        <f>VLOOKUP(E372,'1.1a-Jaarprijzen'!$B$13:$G$30,6,FALSE)</f>
        <v>1</v>
      </c>
      <c r="E372" s="772" t="s">
        <v>737</v>
      </c>
      <c r="F372" s="296" t="s">
        <v>266</v>
      </c>
      <c r="G372" s="297" t="s">
        <v>818</v>
      </c>
      <c r="H372" s="295" t="s">
        <v>552</v>
      </c>
      <c r="I372" s="298" t="str">
        <f t="shared" si="40"/>
        <v>sanitaire ruimte (toilet-/doucheruimte)</v>
      </c>
      <c r="J372" s="296" t="s">
        <v>468</v>
      </c>
      <c r="K372" s="299">
        <v>1.75</v>
      </c>
      <c r="L372" s="299"/>
      <c r="M372" s="300">
        <v>4200</v>
      </c>
      <c r="N372" s="301">
        <f t="shared" si="52"/>
        <v>200</v>
      </c>
      <c r="O372" s="486">
        <v>1</v>
      </c>
      <c r="P372" s="486">
        <v>1</v>
      </c>
      <c r="Q372" s="293">
        <f t="shared" si="53"/>
        <v>0</v>
      </c>
      <c r="R372" s="293">
        <f t="shared" si="54"/>
        <v>0</v>
      </c>
      <c r="S372" s="302">
        <f t="shared" si="49"/>
        <v>0</v>
      </c>
      <c r="T372" s="302">
        <f t="shared" si="50"/>
        <v>0</v>
      </c>
      <c r="U372" s="773" t="str">
        <f t="shared" si="51"/>
        <v>S</v>
      </c>
      <c r="V372" s="304"/>
      <c r="W372" s="305">
        <f>(Q372+R372)*'1.0-Contractblad'!$L$37</f>
        <v>0</v>
      </c>
      <c r="X372" s="305">
        <f ca="1">VLOOKUP(E372,'1.1a-Jaarprijzen'!$B$33:$Q$51,16,FALSE)*K372</f>
        <v>0</v>
      </c>
      <c r="Z372" s="775">
        <f t="shared" si="55"/>
        <v>350</v>
      </c>
      <c r="AA372" s="494" t="str">
        <f t="shared" si="56"/>
        <v>4200-200</v>
      </c>
    </row>
    <row r="373" spans="2:27" s="492" customFormat="1" ht="15">
      <c r="B373" s="331"/>
      <c r="C373" s="332"/>
      <c r="D373" s="296">
        <f>VLOOKUP(E373,'1.1a-Jaarprijzen'!$B$13:$G$30,6,FALSE)</f>
        <v>1</v>
      </c>
      <c r="E373" s="772" t="s">
        <v>737</v>
      </c>
      <c r="F373" s="296" t="s">
        <v>266</v>
      </c>
      <c r="G373" s="297" t="s">
        <v>819</v>
      </c>
      <c r="H373" s="295" t="s">
        <v>786</v>
      </c>
      <c r="I373" s="298" t="str">
        <f t="shared" si="40"/>
        <v>niet van toepassing</v>
      </c>
      <c r="J373" s="296" t="s">
        <v>17</v>
      </c>
      <c r="K373" s="299"/>
      <c r="L373" s="299">
        <v>1.47</v>
      </c>
      <c r="M373" s="300" t="s">
        <v>17</v>
      </c>
      <c r="N373" s="301">
        <f t="shared" si="52"/>
        <v>0</v>
      </c>
      <c r="O373" s="486">
        <v>1</v>
      </c>
      <c r="P373" s="486">
        <v>1</v>
      </c>
      <c r="Q373" s="293">
        <f t="shared" si="53"/>
        <v>0</v>
      </c>
      <c r="R373" s="293">
        <f t="shared" si="54"/>
        <v>0</v>
      </c>
      <c r="S373" s="302">
        <f t="shared" si="49"/>
        <v>0</v>
      </c>
      <c r="T373" s="302">
        <f t="shared" si="50"/>
        <v>0</v>
      </c>
      <c r="U373" s="773">
        <f t="shared" si="51"/>
        <v>0</v>
      </c>
      <c r="V373" s="304"/>
      <c r="W373" s="305">
        <f>(Q373+R373)*'1.0-Contractblad'!$L$37</f>
        <v>0</v>
      </c>
      <c r="X373" s="305">
        <f ca="1">VLOOKUP(E373,'1.1a-Jaarprijzen'!$B$33:$Q$51,16,FALSE)*K373</f>
        <v>0</v>
      </c>
      <c r="Z373" s="775">
        <f t="shared" si="55"/>
        <v>0</v>
      </c>
      <c r="AA373" s="494" t="str">
        <f t="shared" si="56"/>
        <v>nvt-0</v>
      </c>
    </row>
    <row r="374" spans="2:27" s="492" customFormat="1" ht="15">
      <c r="B374" s="331"/>
      <c r="C374" s="332"/>
      <c r="D374" s="296">
        <f>VLOOKUP(E374,'1.1a-Jaarprijzen'!$B$13:$G$30,6,FALSE)</f>
        <v>1</v>
      </c>
      <c r="E374" s="772" t="s">
        <v>737</v>
      </c>
      <c r="F374" s="296" t="s">
        <v>266</v>
      </c>
      <c r="G374" s="297" t="s">
        <v>820</v>
      </c>
      <c r="H374" s="295" t="s">
        <v>395</v>
      </c>
      <c r="I374" s="298" t="str">
        <f t="shared" si="40"/>
        <v>niet van toepassing</v>
      </c>
      <c r="J374" s="296" t="s">
        <v>17</v>
      </c>
      <c r="K374" s="299"/>
      <c r="L374" s="299">
        <v>4.66</v>
      </c>
      <c r="M374" s="300" t="s">
        <v>17</v>
      </c>
      <c r="N374" s="301">
        <f t="shared" si="52"/>
        <v>0</v>
      </c>
      <c r="O374" s="486">
        <v>1</v>
      </c>
      <c r="P374" s="486">
        <v>1</v>
      </c>
      <c r="Q374" s="293">
        <f t="shared" si="53"/>
        <v>0</v>
      </c>
      <c r="R374" s="293">
        <f t="shared" si="54"/>
        <v>0</v>
      </c>
      <c r="S374" s="302">
        <f t="shared" si="49"/>
        <v>0</v>
      </c>
      <c r="T374" s="302">
        <f t="shared" si="50"/>
        <v>0</v>
      </c>
      <c r="U374" s="773">
        <f t="shared" si="51"/>
        <v>0</v>
      </c>
      <c r="V374" s="304"/>
      <c r="W374" s="305">
        <f>(Q374+R374)*'1.0-Contractblad'!$L$37</f>
        <v>0</v>
      </c>
      <c r="X374" s="305">
        <f ca="1">VLOOKUP(E374,'1.1a-Jaarprijzen'!$B$33:$Q$51,16,FALSE)*K374</f>
        <v>0</v>
      </c>
      <c r="Z374" s="775">
        <f t="shared" si="55"/>
        <v>0</v>
      </c>
      <c r="AA374" s="494" t="str">
        <f t="shared" si="56"/>
        <v>nvt-0</v>
      </c>
    </row>
    <row r="375" spans="2:27" s="492" customFormat="1" ht="15">
      <c r="B375" s="331"/>
      <c r="C375" s="332"/>
      <c r="D375" s="296">
        <f>VLOOKUP(E375,'1.1a-Jaarprijzen'!$B$13:$G$30,6,FALSE)</f>
        <v>1</v>
      </c>
      <c r="E375" s="772" t="s">
        <v>737</v>
      </c>
      <c r="F375" s="296" t="s">
        <v>266</v>
      </c>
      <c r="G375" s="297" t="s">
        <v>821</v>
      </c>
      <c r="H375" s="295" t="s">
        <v>398</v>
      </c>
      <c r="I375" s="298" t="str">
        <f t="shared" si="40"/>
        <v>niet van toepassing</v>
      </c>
      <c r="J375" s="296" t="s">
        <v>17</v>
      </c>
      <c r="K375" s="299"/>
      <c r="L375" s="299">
        <v>28.05</v>
      </c>
      <c r="M375" s="300" t="s">
        <v>17</v>
      </c>
      <c r="N375" s="301">
        <f t="shared" si="52"/>
        <v>0</v>
      </c>
      <c r="O375" s="486">
        <v>1</v>
      </c>
      <c r="P375" s="486">
        <v>1</v>
      </c>
      <c r="Q375" s="293">
        <f t="shared" si="53"/>
        <v>0</v>
      </c>
      <c r="R375" s="293">
        <f t="shared" si="54"/>
        <v>0</v>
      </c>
      <c r="S375" s="302">
        <f t="shared" si="49"/>
        <v>0</v>
      </c>
      <c r="T375" s="302">
        <f t="shared" si="50"/>
        <v>0</v>
      </c>
      <c r="U375" s="773">
        <f t="shared" si="51"/>
        <v>0</v>
      </c>
      <c r="V375" s="304"/>
      <c r="W375" s="305">
        <f>(Q375+R375)*'1.0-Contractblad'!$L$37</f>
        <v>0</v>
      </c>
      <c r="X375" s="305">
        <f ca="1">VLOOKUP(E375,'1.1a-Jaarprijzen'!$B$33:$Q$51,16,FALSE)*K375</f>
        <v>0</v>
      </c>
      <c r="Z375" s="775">
        <f t="shared" si="55"/>
        <v>0</v>
      </c>
      <c r="AA375" s="494" t="str">
        <f t="shared" si="56"/>
        <v>nvt-0</v>
      </c>
    </row>
    <row r="376" spans="2:27" s="492" customFormat="1" ht="15">
      <c r="B376" s="331"/>
      <c r="C376" s="332"/>
      <c r="D376" s="296">
        <f>VLOOKUP(E376,'1.1a-Jaarprijzen'!$B$13:$G$30,6,FALSE)</f>
        <v>1</v>
      </c>
      <c r="E376" s="772" t="s">
        <v>737</v>
      </c>
      <c r="F376" s="296" t="s">
        <v>822</v>
      </c>
      <c r="G376" s="297" t="s">
        <v>823</v>
      </c>
      <c r="H376" s="295" t="s">
        <v>411</v>
      </c>
      <c r="I376" s="298" t="str">
        <f t="shared" si="40"/>
        <v>leslokaal/leerplein groep 4 t/m 8</v>
      </c>
      <c r="J376" s="296" t="s">
        <v>998</v>
      </c>
      <c r="K376" s="299">
        <v>66.61</v>
      </c>
      <c r="L376" s="299"/>
      <c r="M376" s="300">
        <v>18200</v>
      </c>
      <c r="N376" s="301">
        <f t="shared" si="52"/>
        <v>200</v>
      </c>
      <c r="O376" s="486">
        <v>1</v>
      </c>
      <c r="P376" s="486">
        <v>1</v>
      </c>
      <c r="Q376" s="293">
        <f t="shared" si="53"/>
        <v>0</v>
      </c>
      <c r="R376" s="293">
        <f t="shared" si="54"/>
        <v>0</v>
      </c>
      <c r="S376" s="302">
        <f t="shared" si="49"/>
        <v>0</v>
      </c>
      <c r="T376" s="302">
        <f t="shared" si="50"/>
        <v>0</v>
      </c>
      <c r="U376" s="773" t="str">
        <f t="shared" si="51"/>
        <v>L</v>
      </c>
      <c r="V376" s="304"/>
      <c r="W376" s="305">
        <f>(Q376+R376)*'1.0-Contractblad'!$L$37</f>
        <v>0</v>
      </c>
      <c r="X376" s="305">
        <f ca="1">VLOOKUP(E376,'1.1a-Jaarprijzen'!$B$33:$Q$51,16,FALSE)*K376</f>
        <v>0</v>
      </c>
      <c r="Z376" s="775">
        <f t="shared" si="55"/>
        <v>13322</v>
      </c>
      <c r="AA376" s="494" t="str">
        <f t="shared" si="56"/>
        <v>18200-200</v>
      </c>
    </row>
    <row r="377" spans="2:27" s="492" customFormat="1" ht="15">
      <c r="B377" s="331"/>
      <c r="C377" s="332"/>
      <c r="D377" s="296">
        <f>VLOOKUP(E377,'1.1a-Jaarprijzen'!$B$13:$G$30,6,FALSE)</f>
        <v>1</v>
      </c>
      <c r="E377" s="772" t="s">
        <v>737</v>
      </c>
      <c r="F377" s="296" t="s">
        <v>822</v>
      </c>
      <c r="G377" s="297" t="s">
        <v>824</v>
      </c>
      <c r="H377" s="295" t="s">
        <v>411</v>
      </c>
      <c r="I377" s="298" t="str">
        <f t="shared" si="40"/>
        <v>leslokaal/leerplein groep 4 t/m 8</v>
      </c>
      <c r="J377" s="296" t="s">
        <v>998</v>
      </c>
      <c r="K377" s="299">
        <v>66.61</v>
      </c>
      <c r="L377" s="299"/>
      <c r="M377" s="300">
        <v>18200</v>
      </c>
      <c r="N377" s="301">
        <f t="shared" si="52"/>
        <v>200</v>
      </c>
      <c r="O377" s="486">
        <v>1</v>
      </c>
      <c r="P377" s="486">
        <v>1</v>
      </c>
      <c r="Q377" s="293">
        <f t="shared" si="53"/>
        <v>0</v>
      </c>
      <c r="R377" s="293">
        <f t="shared" si="54"/>
        <v>0</v>
      </c>
      <c r="S377" s="302">
        <f t="shared" si="49"/>
        <v>0</v>
      </c>
      <c r="T377" s="302">
        <f t="shared" si="50"/>
        <v>0</v>
      </c>
      <c r="U377" s="773" t="str">
        <f t="shared" si="51"/>
        <v>L</v>
      </c>
      <c r="V377" s="304"/>
      <c r="W377" s="305">
        <f>(Q377+R377)*'1.0-Contractblad'!$L$37</f>
        <v>0</v>
      </c>
      <c r="X377" s="305">
        <f ca="1">VLOOKUP(E377,'1.1a-Jaarprijzen'!$B$33:$Q$51,16,FALSE)*K377</f>
        <v>0</v>
      </c>
      <c r="Z377" s="775">
        <f t="shared" si="55"/>
        <v>13322</v>
      </c>
      <c r="AA377" s="494" t="str">
        <f t="shared" si="56"/>
        <v>18200-200</v>
      </c>
    </row>
    <row r="378" spans="2:27" s="492" customFormat="1" ht="15">
      <c r="B378" s="331"/>
      <c r="C378" s="332"/>
      <c r="D378" s="296">
        <f>VLOOKUP(E378,'1.1a-Jaarprijzen'!$B$13:$G$30,6,FALSE)</f>
        <v>1</v>
      </c>
      <c r="E378" s="772" t="s">
        <v>737</v>
      </c>
      <c r="F378" s="296" t="s">
        <v>822</v>
      </c>
      <c r="G378" s="297" t="s">
        <v>825</v>
      </c>
      <c r="H378" s="295" t="s">
        <v>411</v>
      </c>
      <c r="I378" s="298" t="str">
        <f t="shared" si="40"/>
        <v>leslokaal/leerplein groep 4 t/m 8</v>
      </c>
      <c r="J378" s="296" t="s">
        <v>998</v>
      </c>
      <c r="K378" s="299">
        <v>70.94</v>
      </c>
      <c r="L378" s="299"/>
      <c r="M378" s="300">
        <v>18200</v>
      </c>
      <c r="N378" s="301">
        <f t="shared" si="52"/>
        <v>200</v>
      </c>
      <c r="O378" s="486">
        <v>1</v>
      </c>
      <c r="P378" s="486">
        <v>1</v>
      </c>
      <c r="Q378" s="293">
        <f t="shared" si="53"/>
        <v>0</v>
      </c>
      <c r="R378" s="293">
        <f t="shared" si="54"/>
        <v>0</v>
      </c>
      <c r="S378" s="302">
        <f t="shared" si="49"/>
        <v>0</v>
      </c>
      <c r="T378" s="302">
        <f t="shared" si="50"/>
        <v>0</v>
      </c>
      <c r="U378" s="773" t="str">
        <f t="shared" si="51"/>
        <v>L</v>
      </c>
      <c r="V378" s="304"/>
      <c r="W378" s="305">
        <f>(Q378+R378)*'1.0-Contractblad'!$L$37</f>
        <v>0</v>
      </c>
      <c r="X378" s="305">
        <f ca="1">VLOOKUP(E378,'1.1a-Jaarprijzen'!$B$33:$Q$51,16,FALSE)*K378</f>
        <v>0</v>
      </c>
      <c r="Z378" s="775">
        <f t="shared" si="55"/>
        <v>14188</v>
      </c>
      <c r="AA378" s="494" t="str">
        <f t="shared" si="56"/>
        <v>18200-200</v>
      </c>
    </row>
    <row r="379" spans="2:27" s="492" customFormat="1" ht="15">
      <c r="B379" s="331"/>
      <c r="C379" s="332"/>
      <c r="D379" s="296">
        <f>VLOOKUP(E379,'1.1a-Jaarprijzen'!$B$13:$G$30,6,FALSE)</f>
        <v>1</v>
      </c>
      <c r="E379" s="772" t="s">
        <v>737</v>
      </c>
      <c r="F379" s="296" t="s">
        <v>822</v>
      </c>
      <c r="G379" s="297" t="s">
        <v>826</v>
      </c>
      <c r="H379" s="295" t="s">
        <v>409</v>
      </c>
      <c r="I379" s="298" t="str">
        <f t="shared" si="40"/>
        <v>trappenhuis</v>
      </c>
      <c r="J379" s="296" t="s">
        <v>472</v>
      </c>
      <c r="K379" s="299">
        <v>17.14</v>
      </c>
      <c r="L379" s="299"/>
      <c r="M379" s="300">
        <v>9200</v>
      </c>
      <c r="N379" s="301">
        <f t="shared" si="52"/>
        <v>200</v>
      </c>
      <c r="O379" s="486">
        <v>1</v>
      </c>
      <c r="P379" s="486">
        <v>1</v>
      </c>
      <c r="Q379" s="293">
        <f t="shared" si="53"/>
        <v>0</v>
      </c>
      <c r="R379" s="293">
        <f t="shared" si="54"/>
        <v>0</v>
      </c>
      <c r="S379" s="302">
        <f t="shared" si="49"/>
        <v>0</v>
      </c>
      <c r="T379" s="302">
        <f t="shared" si="50"/>
        <v>0</v>
      </c>
      <c r="U379" s="773" t="str">
        <f t="shared" si="51"/>
        <v>V</v>
      </c>
      <c r="V379" s="304"/>
      <c r="W379" s="305">
        <f>(Q379+R379)*'1.0-Contractblad'!$L$37</f>
        <v>0</v>
      </c>
      <c r="X379" s="305">
        <f ca="1">VLOOKUP(E379,'1.1a-Jaarprijzen'!$B$33:$Q$51,16,FALSE)*K379</f>
        <v>0</v>
      </c>
      <c r="Z379" s="775">
        <f t="shared" si="55"/>
        <v>3428</v>
      </c>
      <c r="AA379" s="494" t="str">
        <f t="shared" si="56"/>
        <v>9200-200</v>
      </c>
    </row>
    <row r="380" spans="2:27" s="492" customFormat="1" ht="15">
      <c r="B380" s="331"/>
      <c r="C380" s="332"/>
      <c r="D380" s="296">
        <f>VLOOKUP(E380,'1.1a-Jaarprijzen'!$B$13:$G$30,6,FALSE)</f>
        <v>1</v>
      </c>
      <c r="E380" s="772" t="s">
        <v>737</v>
      </c>
      <c r="F380" s="296" t="s">
        <v>822</v>
      </c>
      <c r="G380" s="297" t="s">
        <v>827</v>
      </c>
      <c r="H380" s="295" t="s">
        <v>409</v>
      </c>
      <c r="I380" s="298" t="str">
        <f t="shared" si="40"/>
        <v>trappenhuis</v>
      </c>
      <c r="J380" s="296" t="s">
        <v>472</v>
      </c>
      <c r="K380" s="299">
        <v>23</v>
      </c>
      <c r="L380" s="299"/>
      <c r="M380" s="300">
        <v>9200</v>
      </c>
      <c r="N380" s="301">
        <f t="shared" si="52"/>
        <v>200</v>
      </c>
      <c r="O380" s="486">
        <v>1</v>
      </c>
      <c r="P380" s="486">
        <v>1</v>
      </c>
      <c r="Q380" s="293">
        <f t="shared" si="53"/>
        <v>0</v>
      </c>
      <c r="R380" s="293">
        <f t="shared" si="54"/>
        <v>0</v>
      </c>
      <c r="S380" s="302">
        <f t="shared" si="49"/>
        <v>0</v>
      </c>
      <c r="T380" s="302">
        <f t="shared" si="50"/>
        <v>0</v>
      </c>
      <c r="U380" s="773" t="str">
        <f t="shared" si="51"/>
        <v>V</v>
      </c>
      <c r="V380" s="304"/>
      <c r="W380" s="305">
        <f>(Q380+R380)*'1.0-Contractblad'!$L$37</f>
        <v>0</v>
      </c>
      <c r="X380" s="305">
        <f ca="1">VLOOKUP(E380,'1.1a-Jaarprijzen'!$B$33:$Q$51,16,FALSE)*K380</f>
        <v>0</v>
      </c>
      <c r="Z380" s="775">
        <f t="shared" si="55"/>
        <v>4600</v>
      </c>
      <c r="AA380" s="494" t="str">
        <f t="shared" si="56"/>
        <v>9200-200</v>
      </c>
    </row>
    <row r="381" spans="2:27" s="492" customFormat="1" ht="15">
      <c r="B381" s="331"/>
      <c r="C381" s="332"/>
      <c r="D381" s="296">
        <f>VLOOKUP(E381,'1.1a-Jaarprijzen'!$B$13:$G$30,6,FALSE)</f>
        <v>1</v>
      </c>
      <c r="E381" s="772" t="s">
        <v>737</v>
      </c>
      <c r="F381" s="296" t="s">
        <v>822</v>
      </c>
      <c r="G381" s="297" t="s">
        <v>828</v>
      </c>
      <c r="H381" s="295" t="s">
        <v>751</v>
      </c>
      <c r="I381" s="298" t="str">
        <f t="shared" si="40"/>
        <v>niet van toepassing</v>
      </c>
      <c r="J381" s="296" t="s">
        <v>17</v>
      </c>
      <c r="K381" s="299"/>
      <c r="L381" s="299">
        <v>5.0999999999999996</v>
      </c>
      <c r="M381" s="300" t="s">
        <v>17</v>
      </c>
      <c r="N381" s="301">
        <f t="shared" si="52"/>
        <v>0</v>
      </c>
      <c r="O381" s="486">
        <v>1</v>
      </c>
      <c r="P381" s="486">
        <v>1</v>
      </c>
      <c r="Q381" s="293">
        <f t="shared" si="53"/>
        <v>0</v>
      </c>
      <c r="R381" s="293">
        <f t="shared" si="54"/>
        <v>0</v>
      </c>
      <c r="S381" s="302">
        <f t="shared" si="49"/>
        <v>0</v>
      </c>
      <c r="T381" s="302">
        <f t="shared" si="50"/>
        <v>0</v>
      </c>
      <c r="U381" s="773">
        <f t="shared" si="51"/>
        <v>0</v>
      </c>
      <c r="V381" s="304"/>
      <c r="W381" s="305">
        <f>(Q381+R381)*'1.0-Contractblad'!$L$37</f>
        <v>0</v>
      </c>
      <c r="X381" s="305">
        <f ca="1">VLOOKUP(E381,'1.1a-Jaarprijzen'!$B$33:$Q$51,16,FALSE)*K381</f>
        <v>0</v>
      </c>
      <c r="Z381" s="775">
        <f t="shared" si="55"/>
        <v>0</v>
      </c>
      <c r="AA381" s="494" t="str">
        <f t="shared" si="56"/>
        <v>nvt-0</v>
      </c>
    </row>
    <row r="382" spans="2:27" s="492" customFormat="1" ht="15">
      <c r="B382" s="331"/>
      <c r="C382" s="332"/>
      <c r="D382" s="296">
        <f>VLOOKUP(E382,'1.1a-Jaarprijzen'!$B$13:$G$30,6,FALSE)</f>
        <v>1</v>
      </c>
      <c r="E382" s="772" t="s">
        <v>737</v>
      </c>
      <c r="F382" s="296" t="s">
        <v>822</v>
      </c>
      <c r="G382" s="297" t="s">
        <v>829</v>
      </c>
      <c r="H382" s="295" t="s">
        <v>409</v>
      </c>
      <c r="I382" s="298" t="str">
        <f t="shared" si="40"/>
        <v>trappenhuis</v>
      </c>
      <c r="J382" s="296" t="s">
        <v>472</v>
      </c>
      <c r="K382" s="299">
        <v>19.77</v>
      </c>
      <c r="L382" s="299"/>
      <c r="M382" s="300">
        <v>9200</v>
      </c>
      <c r="N382" s="301">
        <f t="shared" si="52"/>
        <v>200</v>
      </c>
      <c r="O382" s="486">
        <v>1</v>
      </c>
      <c r="P382" s="486">
        <v>1</v>
      </c>
      <c r="Q382" s="293">
        <f t="shared" si="53"/>
        <v>0</v>
      </c>
      <c r="R382" s="293">
        <f t="shared" si="54"/>
        <v>0</v>
      </c>
      <c r="S382" s="302">
        <f t="shared" si="49"/>
        <v>0</v>
      </c>
      <c r="T382" s="302">
        <f t="shared" si="50"/>
        <v>0</v>
      </c>
      <c r="U382" s="773" t="str">
        <f t="shared" si="51"/>
        <v>V</v>
      </c>
      <c r="V382" s="304"/>
      <c r="W382" s="305">
        <f>(Q382+R382)*'1.0-Contractblad'!$L$37</f>
        <v>0</v>
      </c>
      <c r="X382" s="305">
        <f ca="1">VLOOKUP(E382,'1.1a-Jaarprijzen'!$B$33:$Q$51,16,FALSE)*K382</f>
        <v>0</v>
      </c>
      <c r="Z382" s="775">
        <f t="shared" si="55"/>
        <v>3954</v>
      </c>
      <c r="AA382" s="494" t="str">
        <f t="shared" si="56"/>
        <v>9200-200</v>
      </c>
    </row>
    <row r="383" spans="2:27" s="492" customFormat="1" ht="15">
      <c r="B383" s="331"/>
      <c r="C383" s="332"/>
      <c r="D383" s="296">
        <f>VLOOKUP(E383,'1.1a-Jaarprijzen'!$B$13:$G$30,6,FALSE)</f>
        <v>1</v>
      </c>
      <c r="E383" s="772" t="s">
        <v>737</v>
      </c>
      <c r="F383" s="296" t="s">
        <v>822</v>
      </c>
      <c r="G383" s="297" t="s">
        <v>830</v>
      </c>
      <c r="H383" s="295" t="s">
        <v>409</v>
      </c>
      <c r="I383" s="298" t="str">
        <f t="shared" si="40"/>
        <v>trappenhuis</v>
      </c>
      <c r="J383" s="296" t="s">
        <v>472</v>
      </c>
      <c r="K383" s="299">
        <v>10.47</v>
      </c>
      <c r="L383" s="299"/>
      <c r="M383" s="300">
        <v>9200</v>
      </c>
      <c r="N383" s="301">
        <f t="shared" si="52"/>
        <v>200</v>
      </c>
      <c r="O383" s="486">
        <v>1</v>
      </c>
      <c r="P383" s="486">
        <v>1</v>
      </c>
      <c r="Q383" s="293">
        <f t="shared" si="53"/>
        <v>0</v>
      </c>
      <c r="R383" s="293">
        <f t="shared" si="54"/>
        <v>0</v>
      </c>
      <c r="S383" s="302">
        <f t="shared" si="49"/>
        <v>0</v>
      </c>
      <c r="T383" s="302">
        <f t="shared" si="50"/>
        <v>0</v>
      </c>
      <c r="U383" s="773" t="str">
        <f t="shared" si="51"/>
        <v>V</v>
      </c>
      <c r="V383" s="304"/>
      <c r="W383" s="305">
        <f>(Q383+R383)*'1.0-Contractblad'!$L$37</f>
        <v>0</v>
      </c>
      <c r="X383" s="305">
        <f ca="1">VLOOKUP(E383,'1.1a-Jaarprijzen'!$B$33:$Q$51,16,FALSE)*K383</f>
        <v>0</v>
      </c>
      <c r="Z383" s="775">
        <f t="shared" si="55"/>
        <v>2094</v>
      </c>
      <c r="AA383" s="494" t="str">
        <f t="shared" si="56"/>
        <v>9200-200</v>
      </c>
    </row>
    <row r="384" spans="2:27" s="492" customFormat="1" ht="15">
      <c r="B384" s="331"/>
      <c r="C384" s="332"/>
      <c r="D384" s="296">
        <f>VLOOKUP(E384,'1.1a-Jaarprijzen'!$B$13:$G$30,6,FALSE)</f>
        <v>1</v>
      </c>
      <c r="E384" s="772" t="s">
        <v>737</v>
      </c>
      <c r="F384" s="296" t="s">
        <v>822</v>
      </c>
      <c r="G384" s="297" t="s">
        <v>831</v>
      </c>
      <c r="H384" s="295" t="s">
        <v>393</v>
      </c>
      <c r="I384" s="298" t="str">
        <f t="shared" si="40"/>
        <v>entree, gang, hal, repro</v>
      </c>
      <c r="J384" s="296" t="s">
        <v>998</v>
      </c>
      <c r="K384" s="299">
        <v>23.09</v>
      </c>
      <c r="L384" s="299"/>
      <c r="M384" s="300">
        <v>3200</v>
      </c>
      <c r="N384" s="301">
        <f t="shared" si="52"/>
        <v>200</v>
      </c>
      <c r="O384" s="486">
        <v>1</v>
      </c>
      <c r="P384" s="486">
        <v>1</v>
      </c>
      <c r="Q384" s="293">
        <f t="shared" si="53"/>
        <v>0</v>
      </c>
      <c r="R384" s="293">
        <f t="shared" si="54"/>
        <v>0</v>
      </c>
      <c r="S384" s="302">
        <f t="shared" si="49"/>
        <v>0</v>
      </c>
      <c r="T384" s="302">
        <f t="shared" si="50"/>
        <v>0</v>
      </c>
      <c r="U384" s="773" t="str">
        <f t="shared" si="51"/>
        <v>V</v>
      </c>
      <c r="V384" s="304"/>
      <c r="W384" s="305">
        <f>(Q384+R384)*'1.0-Contractblad'!$L$37</f>
        <v>0</v>
      </c>
      <c r="X384" s="305">
        <f ca="1">VLOOKUP(E384,'1.1a-Jaarprijzen'!$B$33:$Q$51,16,FALSE)*K384</f>
        <v>0</v>
      </c>
      <c r="Z384" s="775">
        <f t="shared" si="55"/>
        <v>4618</v>
      </c>
      <c r="AA384" s="494" t="str">
        <f t="shared" si="56"/>
        <v>3200-200</v>
      </c>
    </row>
    <row r="385" spans="2:27" s="492" customFormat="1" ht="15">
      <c r="B385" s="331"/>
      <c r="C385" s="332"/>
      <c r="D385" s="296">
        <f>VLOOKUP(E385,'1.1a-Jaarprijzen'!$B$13:$G$30,6,FALSE)</f>
        <v>1</v>
      </c>
      <c r="E385" s="772" t="s">
        <v>737</v>
      </c>
      <c r="F385" s="296" t="s">
        <v>822</v>
      </c>
      <c r="G385" s="297" t="s">
        <v>832</v>
      </c>
      <c r="H385" s="295" t="s">
        <v>393</v>
      </c>
      <c r="I385" s="298" t="str">
        <f t="shared" si="40"/>
        <v>entree, gang, hal, repro</v>
      </c>
      <c r="J385" s="296" t="s">
        <v>998</v>
      </c>
      <c r="K385" s="299">
        <v>26.3</v>
      </c>
      <c r="L385" s="299"/>
      <c r="M385" s="300">
        <v>3200</v>
      </c>
      <c r="N385" s="301">
        <f t="shared" si="52"/>
        <v>200</v>
      </c>
      <c r="O385" s="486">
        <v>1</v>
      </c>
      <c r="P385" s="486">
        <v>1</v>
      </c>
      <c r="Q385" s="293">
        <f t="shared" si="53"/>
        <v>0</v>
      </c>
      <c r="R385" s="293">
        <f t="shared" si="54"/>
        <v>0</v>
      </c>
      <c r="S385" s="302">
        <f t="shared" si="49"/>
        <v>0</v>
      </c>
      <c r="T385" s="302">
        <f t="shared" si="50"/>
        <v>0</v>
      </c>
      <c r="U385" s="773" t="str">
        <f t="shared" si="51"/>
        <v>V</v>
      </c>
      <c r="V385" s="304"/>
      <c r="W385" s="305">
        <f>(Q385+R385)*'1.0-Contractblad'!$L$37</f>
        <v>0</v>
      </c>
      <c r="X385" s="305">
        <f ca="1">VLOOKUP(E385,'1.1a-Jaarprijzen'!$B$33:$Q$51,16,FALSE)*K385</f>
        <v>0</v>
      </c>
      <c r="Z385" s="775">
        <f t="shared" si="55"/>
        <v>5260</v>
      </c>
      <c r="AA385" s="494" t="str">
        <f t="shared" si="56"/>
        <v>3200-200</v>
      </c>
    </row>
    <row r="386" spans="2:27" s="492" customFormat="1" ht="15">
      <c r="B386" s="331"/>
      <c r="C386" s="332"/>
      <c r="D386" s="296">
        <f>VLOOKUP(E386,'1.1a-Jaarprijzen'!$B$13:$G$30,6,FALSE)</f>
        <v>1</v>
      </c>
      <c r="E386" s="772" t="s">
        <v>737</v>
      </c>
      <c r="F386" s="296" t="s">
        <v>822</v>
      </c>
      <c r="G386" s="297" t="s">
        <v>833</v>
      </c>
      <c r="H386" s="295" t="s">
        <v>393</v>
      </c>
      <c r="I386" s="298" t="str">
        <f t="shared" si="40"/>
        <v>entree, gang, hal, repro</v>
      </c>
      <c r="J386" s="296" t="s">
        <v>998</v>
      </c>
      <c r="K386" s="299">
        <v>6.09</v>
      </c>
      <c r="L386" s="299"/>
      <c r="M386" s="300">
        <v>3200</v>
      </c>
      <c r="N386" s="301">
        <f t="shared" si="52"/>
        <v>200</v>
      </c>
      <c r="O386" s="486">
        <v>1</v>
      </c>
      <c r="P386" s="486">
        <v>1</v>
      </c>
      <c r="Q386" s="293">
        <f t="shared" si="53"/>
        <v>0</v>
      </c>
      <c r="R386" s="293">
        <f t="shared" si="54"/>
        <v>0</v>
      </c>
      <c r="S386" s="302">
        <f t="shared" si="49"/>
        <v>0</v>
      </c>
      <c r="T386" s="302">
        <f t="shared" si="50"/>
        <v>0</v>
      </c>
      <c r="U386" s="773" t="str">
        <f t="shared" si="51"/>
        <v>V</v>
      </c>
      <c r="V386" s="304"/>
      <c r="W386" s="305">
        <f>(Q386+R386)*'1.0-Contractblad'!$L$37</f>
        <v>0</v>
      </c>
      <c r="X386" s="305">
        <f ca="1">VLOOKUP(E386,'1.1a-Jaarprijzen'!$B$33:$Q$51,16,FALSE)*K386</f>
        <v>0</v>
      </c>
      <c r="Z386" s="775">
        <f t="shared" si="55"/>
        <v>1218</v>
      </c>
      <c r="AA386" s="494" t="str">
        <f t="shared" si="56"/>
        <v>3200-200</v>
      </c>
    </row>
    <row r="387" spans="2:27" s="492" customFormat="1" ht="15">
      <c r="B387" s="331"/>
      <c r="C387" s="332"/>
      <c r="D387" s="296">
        <f>VLOOKUP(E387,'1.1a-Jaarprijzen'!$B$13:$G$30,6,FALSE)</f>
        <v>1</v>
      </c>
      <c r="E387" s="772" t="s">
        <v>737</v>
      </c>
      <c r="F387" s="296" t="s">
        <v>822</v>
      </c>
      <c r="G387" s="297" t="s">
        <v>834</v>
      </c>
      <c r="H387" s="295" t="s">
        <v>557</v>
      </c>
      <c r="I387" s="298" t="str">
        <f t="shared" si="40"/>
        <v>sanitaire ruimte (toilet-/doucheruimte)</v>
      </c>
      <c r="J387" s="296" t="s">
        <v>468</v>
      </c>
      <c r="K387" s="299">
        <v>5.63</v>
      </c>
      <c r="L387" s="299"/>
      <c r="M387" s="300">
        <v>4200</v>
      </c>
      <c r="N387" s="301">
        <f t="shared" si="52"/>
        <v>200</v>
      </c>
      <c r="O387" s="486">
        <v>1</v>
      </c>
      <c r="P387" s="486">
        <v>1</v>
      </c>
      <c r="Q387" s="293">
        <f t="shared" si="53"/>
        <v>0</v>
      </c>
      <c r="R387" s="293">
        <f t="shared" si="54"/>
        <v>0</v>
      </c>
      <c r="S387" s="302">
        <f t="shared" si="49"/>
        <v>0</v>
      </c>
      <c r="T387" s="302">
        <f t="shared" si="50"/>
        <v>0</v>
      </c>
      <c r="U387" s="773" t="str">
        <f t="shared" si="51"/>
        <v>S</v>
      </c>
      <c r="V387" s="304"/>
      <c r="W387" s="305">
        <f>(Q387+R387)*'1.0-Contractblad'!$L$37</f>
        <v>0</v>
      </c>
      <c r="X387" s="305">
        <f ca="1">VLOOKUP(E387,'1.1a-Jaarprijzen'!$B$33:$Q$51,16,FALSE)*K387</f>
        <v>0</v>
      </c>
      <c r="Z387" s="775">
        <f t="shared" si="55"/>
        <v>1126</v>
      </c>
      <c r="AA387" s="494" t="str">
        <f t="shared" si="56"/>
        <v>4200-200</v>
      </c>
    </row>
    <row r="388" spans="2:27" s="492" customFormat="1" ht="15">
      <c r="B388" s="331"/>
      <c r="C388" s="332"/>
      <c r="D388" s="296">
        <f>VLOOKUP(E388,'1.1a-Jaarprijzen'!$B$13:$G$30,6,FALSE)</f>
        <v>1</v>
      </c>
      <c r="E388" s="772" t="s">
        <v>737</v>
      </c>
      <c r="F388" s="296" t="s">
        <v>822</v>
      </c>
      <c r="G388" s="297" t="s">
        <v>835</v>
      </c>
      <c r="H388" s="295" t="s">
        <v>552</v>
      </c>
      <c r="I388" s="298" t="str">
        <f t="shared" si="40"/>
        <v>sanitaire ruimte (toilet-/doucheruimte)</v>
      </c>
      <c r="J388" s="299" t="s">
        <v>468</v>
      </c>
      <c r="K388" s="299">
        <v>4.09</v>
      </c>
      <c r="L388" s="299"/>
      <c r="M388" s="300">
        <v>4200</v>
      </c>
      <c r="N388" s="301">
        <f t="shared" si="52"/>
        <v>200</v>
      </c>
      <c r="O388" s="486">
        <v>1</v>
      </c>
      <c r="P388" s="486">
        <v>1</v>
      </c>
      <c r="Q388" s="293">
        <f t="shared" si="53"/>
        <v>0</v>
      </c>
      <c r="R388" s="293">
        <f t="shared" si="54"/>
        <v>0</v>
      </c>
      <c r="S388" s="302">
        <f t="shared" si="49"/>
        <v>0</v>
      </c>
      <c r="T388" s="302">
        <f t="shared" si="50"/>
        <v>0</v>
      </c>
      <c r="U388" s="773" t="str">
        <f t="shared" si="51"/>
        <v>S</v>
      </c>
      <c r="V388" s="304"/>
      <c r="W388" s="305">
        <f>(Q388+R388)*'1.0-Contractblad'!$L$37</f>
        <v>0</v>
      </c>
      <c r="X388" s="305">
        <f ca="1">VLOOKUP(E388,'1.1a-Jaarprijzen'!$B$33:$Q$51,16,FALSE)*K388</f>
        <v>0</v>
      </c>
      <c r="Z388" s="775">
        <f t="shared" si="55"/>
        <v>818</v>
      </c>
      <c r="AA388" s="494" t="str">
        <f t="shared" si="56"/>
        <v>4200-200</v>
      </c>
    </row>
    <row r="389" spans="2:27" s="492" customFormat="1" ht="15">
      <c r="B389" s="331"/>
      <c r="C389" s="332"/>
      <c r="D389" s="296">
        <f>VLOOKUP(E389,'1.1a-Jaarprijzen'!$B$13:$G$30,6,FALSE)</f>
        <v>1</v>
      </c>
      <c r="E389" s="772" t="s">
        <v>737</v>
      </c>
      <c r="F389" s="296" t="s">
        <v>822</v>
      </c>
      <c r="G389" s="297" t="s">
        <v>836</v>
      </c>
      <c r="H389" s="295" t="s">
        <v>557</v>
      </c>
      <c r="I389" s="298" t="str">
        <f t="shared" si="40"/>
        <v>sanitaire ruimte (toilet-/doucheruimte)</v>
      </c>
      <c r="J389" s="299" t="s">
        <v>468</v>
      </c>
      <c r="K389" s="299">
        <v>7.16</v>
      </c>
      <c r="L389" s="299"/>
      <c r="M389" s="300">
        <v>4200</v>
      </c>
      <c r="N389" s="301">
        <f t="shared" si="52"/>
        <v>200</v>
      </c>
      <c r="O389" s="486">
        <v>1</v>
      </c>
      <c r="P389" s="486">
        <v>1</v>
      </c>
      <c r="Q389" s="293">
        <f t="shared" si="53"/>
        <v>0</v>
      </c>
      <c r="R389" s="293">
        <f t="shared" si="54"/>
        <v>0</v>
      </c>
      <c r="S389" s="302">
        <f t="shared" si="49"/>
        <v>0</v>
      </c>
      <c r="T389" s="302">
        <f t="shared" si="50"/>
        <v>0</v>
      </c>
      <c r="U389" s="773" t="str">
        <f t="shared" si="51"/>
        <v>S</v>
      </c>
      <c r="V389" s="304"/>
      <c r="W389" s="305">
        <f>(Q389+R389)*'1.0-Contractblad'!$L$37</f>
        <v>0</v>
      </c>
      <c r="X389" s="305">
        <f ca="1">VLOOKUP(E389,'1.1a-Jaarprijzen'!$B$33:$Q$51,16,FALSE)*K389</f>
        <v>0</v>
      </c>
      <c r="Z389" s="775">
        <f t="shared" si="55"/>
        <v>1432</v>
      </c>
      <c r="AA389" s="494" t="str">
        <f t="shared" si="56"/>
        <v>4200-200</v>
      </c>
    </row>
    <row r="390" spans="2:27" s="492" customFormat="1" ht="15">
      <c r="B390" s="331"/>
      <c r="C390" s="332"/>
      <c r="D390" s="296">
        <f>VLOOKUP(E390,'1.1a-Jaarprijzen'!$B$13:$G$30,6,FALSE)</f>
        <v>1</v>
      </c>
      <c r="E390" s="772" t="s">
        <v>737</v>
      </c>
      <c r="F390" s="296" t="s">
        <v>822</v>
      </c>
      <c r="G390" s="297" t="s">
        <v>837</v>
      </c>
      <c r="H390" s="295" t="s">
        <v>552</v>
      </c>
      <c r="I390" s="298" t="str">
        <f t="shared" si="40"/>
        <v>sanitaire ruimte (toilet-/doucheruimte)</v>
      </c>
      <c r="J390" s="296" t="s">
        <v>468</v>
      </c>
      <c r="K390" s="299">
        <v>3.79</v>
      </c>
      <c r="L390" s="299"/>
      <c r="M390" s="300">
        <v>4200</v>
      </c>
      <c r="N390" s="301">
        <f t="shared" si="52"/>
        <v>200</v>
      </c>
      <c r="O390" s="486">
        <v>1</v>
      </c>
      <c r="P390" s="486">
        <v>1</v>
      </c>
      <c r="Q390" s="293">
        <f t="shared" si="53"/>
        <v>0</v>
      </c>
      <c r="R390" s="293">
        <f t="shared" si="54"/>
        <v>0</v>
      </c>
      <c r="S390" s="302">
        <f t="shared" si="49"/>
        <v>0</v>
      </c>
      <c r="T390" s="302">
        <f t="shared" si="50"/>
        <v>0</v>
      </c>
      <c r="U390" s="773" t="str">
        <f t="shared" si="51"/>
        <v>S</v>
      </c>
      <c r="V390" s="304"/>
      <c r="W390" s="305">
        <f>(Q390+R390)*'1.0-Contractblad'!$L$37</f>
        <v>0</v>
      </c>
      <c r="X390" s="305">
        <f ca="1">VLOOKUP(E390,'1.1a-Jaarprijzen'!$B$33:$Q$51,16,FALSE)*K390</f>
        <v>0</v>
      </c>
      <c r="Z390" s="775">
        <f t="shared" si="55"/>
        <v>758</v>
      </c>
      <c r="AA390" s="494" t="str">
        <f t="shared" si="56"/>
        <v>4200-200</v>
      </c>
    </row>
    <row r="391" spans="2:27" s="492" customFormat="1" ht="15">
      <c r="B391" s="331"/>
      <c r="C391" s="332"/>
      <c r="D391" s="296">
        <f>VLOOKUP(E391,'1.1a-Jaarprijzen'!$B$13:$G$30,6,FALSE)</f>
        <v>1</v>
      </c>
      <c r="E391" s="772" t="s">
        <v>737</v>
      </c>
      <c r="F391" s="296" t="s">
        <v>822</v>
      </c>
      <c r="G391" s="297" t="s">
        <v>838</v>
      </c>
      <c r="H391" s="295" t="s">
        <v>839</v>
      </c>
      <c r="I391" s="298" t="str">
        <f t="shared" si="40"/>
        <v>niet van toepassing</v>
      </c>
      <c r="J391" s="296" t="s">
        <v>17</v>
      </c>
      <c r="K391" s="299"/>
      <c r="L391" s="299">
        <v>51.4</v>
      </c>
      <c r="M391" s="300" t="s">
        <v>17</v>
      </c>
      <c r="N391" s="301">
        <f t="shared" si="52"/>
        <v>0</v>
      </c>
      <c r="O391" s="486">
        <v>1</v>
      </c>
      <c r="P391" s="486">
        <v>1</v>
      </c>
      <c r="Q391" s="293">
        <f t="shared" si="53"/>
        <v>0</v>
      </c>
      <c r="R391" s="293">
        <f t="shared" si="54"/>
        <v>0</v>
      </c>
      <c r="S391" s="302">
        <f t="shared" ref="S391:S454" si="57">IF($M391=0,0,VLOOKUP($M391,Kengetal,6,FALSE))</f>
        <v>0</v>
      </c>
      <c r="T391" s="302">
        <f t="shared" ref="T391:T454" si="58">IF($M391=0,0,VLOOKUP($M391,Kengetal,7,FALSE))</f>
        <v>0</v>
      </c>
      <c r="U391" s="773">
        <f t="shared" si="51"/>
        <v>0</v>
      </c>
      <c r="V391" s="304"/>
      <c r="W391" s="305">
        <f>(Q391+R391)*'1.0-Contractblad'!$L$37</f>
        <v>0</v>
      </c>
      <c r="X391" s="305">
        <f ca="1">VLOOKUP(E391,'1.1a-Jaarprijzen'!$B$33:$Q$51,16,FALSE)*K391</f>
        <v>0</v>
      </c>
      <c r="Z391" s="775">
        <f t="shared" si="55"/>
        <v>0</v>
      </c>
      <c r="AA391" s="494" t="str">
        <f t="shared" si="56"/>
        <v>nvt-0</v>
      </c>
    </row>
    <row r="392" spans="2:27" s="492" customFormat="1" ht="15">
      <c r="B392" s="331"/>
      <c r="C392" s="332"/>
      <c r="D392" s="296">
        <f>VLOOKUP(E392,'1.1a-Jaarprijzen'!$B$13:$G$30,6,FALSE)</f>
        <v>1</v>
      </c>
      <c r="E392" s="772" t="s">
        <v>737</v>
      </c>
      <c r="F392" s="296" t="s">
        <v>822</v>
      </c>
      <c r="G392" s="297" t="s">
        <v>840</v>
      </c>
      <c r="H392" s="295" t="s">
        <v>841</v>
      </c>
      <c r="I392" s="298" t="str">
        <f t="shared" si="40"/>
        <v>niet van toepassing</v>
      </c>
      <c r="J392" s="296" t="s">
        <v>17</v>
      </c>
      <c r="K392" s="299"/>
      <c r="L392" s="299">
        <v>9.66</v>
      </c>
      <c r="M392" s="300" t="s">
        <v>17</v>
      </c>
      <c r="N392" s="301">
        <f t="shared" si="52"/>
        <v>0</v>
      </c>
      <c r="O392" s="486">
        <v>1</v>
      </c>
      <c r="P392" s="486">
        <v>1</v>
      </c>
      <c r="Q392" s="293">
        <f t="shared" si="53"/>
        <v>0</v>
      </c>
      <c r="R392" s="293">
        <f t="shared" si="54"/>
        <v>0</v>
      </c>
      <c r="S392" s="302">
        <f t="shared" si="57"/>
        <v>0</v>
      </c>
      <c r="T392" s="302">
        <f t="shared" si="58"/>
        <v>0</v>
      </c>
      <c r="U392" s="773">
        <f t="shared" si="51"/>
        <v>0</v>
      </c>
      <c r="V392" s="304"/>
      <c r="W392" s="305">
        <f>(Q392+R392)*'1.0-Contractblad'!$L$37</f>
        <v>0</v>
      </c>
      <c r="X392" s="305">
        <f ca="1">VLOOKUP(E392,'1.1a-Jaarprijzen'!$B$33:$Q$51,16,FALSE)*K392</f>
        <v>0</v>
      </c>
      <c r="Z392" s="775">
        <f t="shared" si="55"/>
        <v>0</v>
      </c>
      <c r="AA392" s="494" t="str">
        <f t="shared" si="56"/>
        <v>nvt-0</v>
      </c>
    </row>
    <row r="393" spans="2:27" s="492" customFormat="1" ht="15">
      <c r="B393" s="331"/>
      <c r="C393" s="332"/>
      <c r="D393" s="296">
        <f>VLOOKUP(E393,'1.1a-Jaarprijzen'!$B$13:$G$30,6,FALSE)</f>
        <v>1</v>
      </c>
      <c r="E393" s="772" t="s">
        <v>737</v>
      </c>
      <c r="F393" s="296" t="s">
        <v>822</v>
      </c>
      <c r="G393" s="297" t="s">
        <v>842</v>
      </c>
      <c r="H393" s="295" t="s">
        <v>398</v>
      </c>
      <c r="I393" s="298" t="str">
        <f t="shared" si="40"/>
        <v>niet van toepassing</v>
      </c>
      <c r="J393" s="296" t="s">
        <v>17</v>
      </c>
      <c r="K393" s="299"/>
      <c r="L393" s="299">
        <v>21.17</v>
      </c>
      <c r="M393" s="300" t="s">
        <v>17</v>
      </c>
      <c r="N393" s="301">
        <f t="shared" si="52"/>
        <v>0</v>
      </c>
      <c r="O393" s="486">
        <v>1</v>
      </c>
      <c r="P393" s="486">
        <v>1</v>
      </c>
      <c r="Q393" s="293">
        <f t="shared" si="53"/>
        <v>0</v>
      </c>
      <c r="R393" s="293">
        <f t="shared" si="54"/>
        <v>0</v>
      </c>
      <c r="S393" s="302">
        <f t="shared" si="57"/>
        <v>0</v>
      </c>
      <c r="T393" s="302">
        <f t="shared" si="58"/>
        <v>0</v>
      </c>
      <c r="U393" s="773">
        <f t="shared" si="51"/>
        <v>0</v>
      </c>
      <c r="V393" s="304"/>
      <c r="W393" s="305">
        <f>(Q393+R393)*'1.0-Contractblad'!$L$37</f>
        <v>0</v>
      </c>
      <c r="X393" s="305">
        <f ca="1">VLOOKUP(E393,'1.1a-Jaarprijzen'!$B$33:$Q$51,16,FALSE)*K393</f>
        <v>0</v>
      </c>
      <c r="Z393" s="775">
        <f t="shared" si="55"/>
        <v>0</v>
      </c>
      <c r="AA393" s="494" t="str">
        <f t="shared" si="56"/>
        <v>nvt-0</v>
      </c>
    </row>
    <row r="394" spans="2:27" s="492" customFormat="1" ht="15">
      <c r="B394" s="331"/>
      <c r="C394" s="332"/>
      <c r="D394" s="296">
        <f>VLOOKUP(E394,'1.1a-Jaarprijzen'!$B$13:$G$30,6,FALSE)</f>
        <v>1</v>
      </c>
      <c r="E394" s="772" t="s">
        <v>737</v>
      </c>
      <c r="F394" s="296" t="s">
        <v>822</v>
      </c>
      <c r="G394" s="297" t="s">
        <v>843</v>
      </c>
      <c r="H394" s="295" t="s">
        <v>398</v>
      </c>
      <c r="I394" s="298" t="str">
        <f t="shared" si="40"/>
        <v>niet van toepassing</v>
      </c>
      <c r="J394" s="296" t="s">
        <v>17</v>
      </c>
      <c r="K394" s="299"/>
      <c r="L394" s="299">
        <v>10.87</v>
      </c>
      <c r="M394" s="300" t="s">
        <v>17</v>
      </c>
      <c r="N394" s="301">
        <f t="shared" si="52"/>
        <v>0</v>
      </c>
      <c r="O394" s="486">
        <v>1</v>
      </c>
      <c r="P394" s="486">
        <v>1</v>
      </c>
      <c r="Q394" s="293">
        <f t="shared" si="53"/>
        <v>0</v>
      </c>
      <c r="R394" s="293">
        <f t="shared" si="54"/>
        <v>0</v>
      </c>
      <c r="S394" s="302">
        <f t="shared" si="57"/>
        <v>0</v>
      </c>
      <c r="T394" s="302">
        <f t="shared" si="58"/>
        <v>0</v>
      </c>
      <c r="U394" s="773">
        <f t="shared" si="51"/>
        <v>0</v>
      </c>
      <c r="V394" s="304"/>
      <c r="W394" s="305">
        <f>(Q394+R394)*'1.0-Contractblad'!$L$37</f>
        <v>0</v>
      </c>
      <c r="X394" s="305">
        <f ca="1">VLOOKUP(E394,'1.1a-Jaarprijzen'!$B$33:$Q$51,16,FALSE)*K394</f>
        <v>0</v>
      </c>
      <c r="Z394" s="775">
        <f t="shared" si="55"/>
        <v>0</v>
      </c>
      <c r="AA394" s="494" t="str">
        <f t="shared" si="56"/>
        <v>nvt-0</v>
      </c>
    </row>
    <row r="395" spans="2:27" s="492" customFormat="1" ht="15">
      <c r="B395" s="331"/>
      <c r="C395" s="332"/>
      <c r="D395" s="296">
        <f>VLOOKUP(E395,'1.1a-Jaarprijzen'!$B$13:$G$30,6,FALSE)</f>
        <v>1</v>
      </c>
      <c r="E395" s="772" t="s">
        <v>737</v>
      </c>
      <c r="F395" s="296" t="s">
        <v>822</v>
      </c>
      <c r="G395" s="297" t="s">
        <v>844</v>
      </c>
      <c r="H395" s="295" t="s">
        <v>398</v>
      </c>
      <c r="I395" s="298" t="str">
        <f t="shared" si="40"/>
        <v>niet van toepassing</v>
      </c>
      <c r="J395" s="296" t="s">
        <v>17</v>
      </c>
      <c r="K395" s="299"/>
      <c r="L395" s="299">
        <v>24.9</v>
      </c>
      <c r="M395" s="300" t="s">
        <v>17</v>
      </c>
      <c r="N395" s="301">
        <f t="shared" si="52"/>
        <v>0</v>
      </c>
      <c r="O395" s="486">
        <v>1</v>
      </c>
      <c r="P395" s="486">
        <v>1</v>
      </c>
      <c r="Q395" s="293">
        <f t="shared" si="53"/>
        <v>0</v>
      </c>
      <c r="R395" s="293">
        <f t="shared" si="54"/>
        <v>0</v>
      </c>
      <c r="S395" s="302">
        <f t="shared" si="57"/>
        <v>0</v>
      </c>
      <c r="T395" s="302">
        <f t="shared" si="58"/>
        <v>0</v>
      </c>
      <c r="U395" s="773">
        <f t="shared" si="51"/>
        <v>0</v>
      </c>
      <c r="V395" s="304"/>
      <c r="W395" s="305">
        <f>(Q395+R395)*'1.0-Contractblad'!$L$37</f>
        <v>0</v>
      </c>
      <c r="X395" s="305">
        <f ca="1">VLOOKUP(E395,'1.1a-Jaarprijzen'!$B$33:$Q$51,16,FALSE)*K395</f>
        <v>0</v>
      </c>
      <c r="Z395" s="775">
        <f t="shared" si="55"/>
        <v>0</v>
      </c>
      <c r="AA395" s="494" t="str">
        <f t="shared" si="56"/>
        <v>nvt-0</v>
      </c>
    </row>
    <row r="396" spans="2:27" s="492" customFormat="1" ht="15">
      <c r="B396" s="331"/>
      <c r="C396" s="332"/>
      <c r="D396" s="296">
        <f>VLOOKUP(E396,'1.1a-Jaarprijzen'!$B$13:$G$30,6,FALSE)</f>
        <v>1</v>
      </c>
      <c r="E396" s="772" t="s">
        <v>737</v>
      </c>
      <c r="F396" s="296" t="s">
        <v>1207</v>
      </c>
      <c r="G396" s="297" t="s">
        <v>501</v>
      </c>
      <c r="H396" s="295" t="s">
        <v>845</v>
      </c>
      <c r="I396" s="298" t="str">
        <f t="shared" si="40"/>
        <v>vervallen (mutatie)</v>
      </c>
      <c r="J396" s="296" t="s">
        <v>998</v>
      </c>
      <c r="K396" s="299"/>
      <c r="L396" s="299"/>
      <c r="M396" s="300" t="s">
        <v>491</v>
      </c>
      <c r="N396" s="301">
        <f t="shared" si="52"/>
        <v>0</v>
      </c>
      <c r="O396" s="486">
        <v>1</v>
      </c>
      <c r="P396" s="486">
        <v>1</v>
      </c>
      <c r="Q396" s="293">
        <f t="shared" si="53"/>
        <v>0</v>
      </c>
      <c r="R396" s="293">
        <f t="shared" si="54"/>
        <v>0</v>
      </c>
      <c r="S396" s="302">
        <f t="shared" si="57"/>
        <v>0</v>
      </c>
      <c r="T396" s="302">
        <f t="shared" si="58"/>
        <v>0</v>
      </c>
      <c r="U396" s="773">
        <f t="shared" si="51"/>
        <v>0</v>
      </c>
      <c r="V396" s="304"/>
      <c r="W396" s="305">
        <f>(Q396+R396)*'1.0-Contractblad'!$L$37</f>
        <v>0</v>
      </c>
      <c r="X396" s="305">
        <f ca="1">VLOOKUP(E396,'1.1a-Jaarprijzen'!$B$33:$Q$51,16,FALSE)*K396</f>
        <v>0</v>
      </c>
      <c r="Z396" s="775">
        <f t="shared" si="55"/>
        <v>0</v>
      </c>
      <c r="AA396" s="494" t="str">
        <f t="shared" si="56"/>
        <v>Vervallen-0</v>
      </c>
    </row>
    <row r="397" spans="2:27" s="492" customFormat="1" ht="15">
      <c r="B397" s="331"/>
      <c r="C397" s="332"/>
      <c r="D397" s="296">
        <f>VLOOKUP(E397,'1.1a-Jaarprijzen'!$B$13:$G$30,6,FALSE)</f>
        <v>1</v>
      </c>
      <c r="E397" s="772" t="s">
        <v>737</v>
      </c>
      <c r="F397" s="296" t="s">
        <v>1207</v>
      </c>
      <c r="G397" s="297" t="s">
        <v>502</v>
      </c>
      <c r="H397" s="295" t="s">
        <v>845</v>
      </c>
      <c r="I397" s="298" t="str">
        <f t="shared" si="40"/>
        <v>vervallen (mutatie)</v>
      </c>
      <c r="J397" s="296" t="s">
        <v>998</v>
      </c>
      <c r="K397" s="299"/>
      <c r="L397" s="299"/>
      <c r="M397" s="300" t="s">
        <v>491</v>
      </c>
      <c r="N397" s="301">
        <f t="shared" si="52"/>
        <v>0</v>
      </c>
      <c r="O397" s="486">
        <v>1</v>
      </c>
      <c r="P397" s="486">
        <v>1</v>
      </c>
      <c r="Q397" s="293">
        <f t="shared" si="53"/>
        <v>0</v>
      </c>
      <c r="R397" s="293">
        <f t="shared" si="54"/>
        <v>0</v>
      </c>
      <c r="S397" s="302">
        <f t="shared" si="57"/>
        <v>0</v>
      </c>
      <c r="T397" s="302">
        <f t="shared" si="58"/>
        <v>0</v>
      </c>
      <c r="U397" s="773">
        <f t="shared" si="51"/>
        <v>0</v>
      </c>
      <c r="V397" s="304"/>
      <c r="W397" s="305">
        <f>(Q397+R397)*'1.0-Contractblad'!$L$37</f>
        <v>0</v>
      </c>
      <c r="X397" s="305">
        <f ca="1">VLOOKUP(E397,'1.1a-Jaarprijzen'!$B$33:$Q$51,16,FALSE)*K397</f>
        <v>0</v>
      </c>
      <c r="Z397" s="775">
        <f t="shared" si="55"/>
        <v>0</v>
      </c>
      <c r="AA397" s="494" t="str">
        <f t="shared" si="56"/>
        <v>Vervallen-0</v>
      </c>
    </row>
    <row r="398" spans="2:27" s="492" customFormat="1" ht="15">
      <c r="B398" s="331"/>
      <c r="C398" s="332"/>
      <c r="D398" s="296">
        <f>VLOOKUP(E398,'1.1a-Jaarprijzen'!$B$13:$G$30,6,FALSE)</f>
        <v>1</v>
      </c>
      <c r="E398" s="772" t="s">
        <v>737</v>
      </c>
      <c r="F398" s="296" t="s">
        <v>1207</v>
      </c>
      <c r="G398" s="297" t="s">
        <v>540</v>
      </c>
      <c r="H398" s="295" t="s">
        <v>846</v>
      </c>
      <c r="I398" s="298" t="str">
        <f t="shared" si="40"/>
        <v>vervallen (mutatie)</v>
      </c>
      <c r="J398" s="296" t="s">
        <v>1001</v>
      </c>
      <c r="K398" s="299"/>
      <c r="L398" s="299"/>
      <c r="M398" s="300" t="s">
        <v>491</v>
      </c>
      <c r="N398" s="301">
        <f t="shared" si="52"/>
        <v>0</v>
      </c>
      <c r="O398" s="486">
        <v>1</v>
      </c>
      <c r="P398" s="486">
        <v>1</v>
      </c>
      <c r="Q398" s="293">
        <f t="shared" si="53"/>
        <v>0</v>
      </c>
      <c r="R398" s="293">
        <f t="shared" si="54"/>
        <v>0</v>
      </c>
      <c r="S398" s="302">
        <f t="shared" si="57"/>
        <v>0</v>
      </c>
      <c r="T398" s="302">
        <f t="shared" si="58"/>
        <v>0</v>
      </c>
      <c r="U398" s="773">
        <f t="shared" ref="U398:U461" si="59">IF(M398="","",VLOOKUP(M398,Kengetal,14,FALSE))</f>
        <v>0</v>
      </c>
      <c r="V398" s="304"/>
      <c r="W398" s="305">
        <f>(Q398+R398)*'1.0-Contractblad'!$L$37</f>
        <v>0</v>
      </c>
      <c r="X398" s="305">
        <f ca="1">VLOOKUP(E398,'1.1a-Jaarprijzen'!$B$33:$Q$51,16,FALSE)*K398</f>
        <v>0</v>
      </c>
      <c r="Z398" s="775">
        <f t="shared" si="55"/>
        <v>0</v>
      </c>
      <c r="AA398" s="494" t="str">
        <f t="shared" si="56"/>
        <v>Vervallen-0</v>
      </c>
    </row>
    <row r="399" spans="2:27" s="492" customFormat="1" ht="15">
      <c r="B399" s="331"/>
      <c r="C399" s="332"/>
      <c r="D399" s="296">
        <f>VLOOKUP(E399,'1.1a-Jaarprijzen'!$B$13:$G$30,6,FALSE)</f>
        <v>1</v>
      </c>
      <c r="E399" s="772" t="s">
        <v>737</v>
      </c>
      <c r="F399" s="296" t="s">
        <v>1207</v>
      </c>
      <c r="G399" s="297" t="s">
        <v>551</v>
      </c>
      <c r="H399" s="295" t="s">
        <v>847</v>
      </c>
      <c r="I399" s="298" t="str">
        <f t="shared" si="40"/>
        <v>vervallen (mutatie)</v>
      </c>
      <c r="J399" s="296" t="s">
        <v>998</v>
      </c>
      <c r="K399" s="299"/>
      <c r="L399" s="299"/>
      <c r="M399" s="300" t="s">
        <v>491</v>
      </c>
      <c r="N399" s="301">
        <f t="shared" ref="N399:N462" si="60">VLOOKUP(M399,Kengetal,3,FALSE)</f>
        <v>0</v>
      </c>
      <c r="O399" s="486">
        <v>1</v>
      </c>
      <c r="P399" s="486">
        <v>1</v>
      </c>
      <c r="Q399" s="293">
        <f t="shared" ref="Q399:Q462" si="61">S399*K399*O399</f>
        <v>0</v>
      </c>
      <c r="R399" s="293">
        <f t="shared" ref="R399:R462" si="62">T399*K399*P399</f>
        <v>0</v>
      </c>
      <c r="S399" s="302">
        <f t="shared" si="57"/>
        <v>0</v>
      </c>
      <c r="T399" s="302">
        <f t="shared" si="58"/>
        <v>0</v>
      </c>
      <c r="U399" s="773">
        <f t="shared" si="59"/>
        <v>0</v>
      </c>
      <c r="V399" s="304"/>
      <c r="W399" s="305">
        <f>(Q399+R399)*'1.0-Contractblad'!$L$37</f>
        <v>0</v>
      </c>
      <c r="X399" s="305">
        <f ca="1">VLOOKUP(E399,'1.1a-Jaarprijzen'!$B$33:$Q$51,16,FALSE)*K399</f>
        <v>0</v>
      </c>
      <c r="Z399" s="775">
        <f t="shared" ref="Z399:Z462" si="63">K399*N399</f>
        <v>0</v>
      </c>
      <c r="AA399" s="494" t="str">
        <f t="shared" ref="AA399:AA462" si="64">CONCATENATE(M399,"-",N399)</f>
        <v>Vervallen-0</v>
      </c>
    </row>
    <row r="400" spans="2:27" s="492" customFormat="1" ht="15">
      <c r="B400" s="331"/>
      <c r="C400" s="332"/>
      <c r="D400" s="296">
        <f>VLOOKUP(E400,'1.1a-Jaarprijzen'!$B$13:$G$30,6,FALSE)</f>
        <v>1</v>
      </c>
      <c r="E400" s="772" t="s">
        <v>737</v>
      </c>
      <c r="F400" s="296" t="s">
        <v>1206</v>
      </c>
      <c r="G400" s="297" t="s">
        <v>501</v>
      </c>
      <c r="H400" s="295" t="s">
        <v>845</v>
      </c>
      <c r="I400" s="298" t="str">
        <f t="shared" si="40"/>
        <v>vervallen (mutatie)</v>
      </c>
      <c r="J400" s="296" t="s">
        <v>998</v>
      </c>
      <c r="K400" s="299"/>
      <c r="L400" s="299"/>
      <c r="M400" s="300" t="s">
        <v>491</v>
      </c>
      <c r="N400" s="301">
        <f t="shared" si="60"/>
        <v>0</v>
      </c>
      <c r="O400" s="486">
        <v>1</v>
      </c>
      <c r="P400" s="486">
        <v>1</v>
      </c>
      <c r="Q400" s="293">
        <f t="shared" si="61"/>
        <v>0</v>
      </c>
      <c r="R400" s="293">
        <f t="shared" si="62"/>
        <v>0</v>
      </c>
      <c r="S400" s="302">
        <f t="shared" si="57"/>
        <v>0</v>
      </c>
      <c r="T400" s="302">
        <f t="shared" si="58"/>
        <v>0</v>
      </c>
      <c r="U400" s="773">
        <f t="shared" si="59"/>
        <v>0</v>
      </c>
      <c r="V400" s="304"/>
      <c r="W400" s="305">
        <f>(Q400+R400)*'1.0-Contractblad'!$L$37</f>
        <v>0</v>
      </c>
      <c r="X400" s="305">
        <f ca="1">VLOOKUP(E400,'1.1a-Jaarprijzen'!$B$33:$Q$51,16,FALSE)*K400</f>
        <v>0</v>
      </c>
      <c r="Z400" s="775">
        <f t="shared" si="63"/>
        <v>0</v>
      </c>
      <c r="AA400" s="494" t="str">
        <f t="shared" si="64"/>
        <v>Vervallen-0</v>
      </c>
    </row>
    <row r="401" spans="2:27" s="492" customFormat="1" ht="15">
      <c r="B401" s="331"/>
      <c r="C401" s="332"/>
      <c r="D401" s="296">
        <f>VLOOKUP(E401,'1.1a-Jaarprijzen'!$B$13:$G$30,6,FALSE)</f>
        <v>1</v>
      </c>
      <c r="E401" s="772" t="s">
        <v>737</v>
      </c>
      <c r="F401" s="296" t="s">
        <v>1206</v>
      </c>
      <c r="G401" s="297" t="s">
        <v>502</v>
      </c>
      <c r="H401" s="295" t="s">
        <v>845</v>
      </c>
      <c r="I401" s="298" t="str">
        <f t="shared" si="40"/>
        <v>vervallen (mutatie)</v>
      </c>
      <c r="J401" s="296" t="s">
        <v>998</v>
      </c>
      <c r="K401" s="299"/>
      <c r="L401" s="299"/>
      <c r="M401" s="300" t="s">
        <v>491</v>
      </c>
      <c r="N401" s="301">
        <f t="shared" si="60"/>
        <v>0</v>
      </c>
      <c r="O401" s="486">
        <v>1</v>
      </c>
      <c r="P401" s="486">
        <v>1</v>
      </c>
      <c r="Q401" s="293">
        <f t="shared" si="61"/>
        <v>0</v>
      </c>
      <c r="R401" s="293">
        <f t="shared" si="62"/>
        <v>0</v>
      </c>
      <c r="S401" s="302">
        <f t="shared" si="57"/>
        <v>0</v>
      </c>
      <c r="T401" s="302">
        <f t="shared" si="58"/>
        <v>0</v>
      </c>
      <c r="U401" s="773">
        <f t="shared" si="59"/>
        <v>0</v>
      </c>
      <c r="V401" s="304"/>
      <c r="W401" s="305">
        <f>(Q401+R401)*'1.0-Contractblad'!$L$37</f>
        <v>0</v>
      </c>
      <c r="X401" s="305">
        <f ca="1">VLOOKUP(E401,'1.1a-Jaarprijzen'!$B$33:$Q$51,16,FALSE)*K401</f>
        <v>0</v>
      </c>
      <c r="Z401" s="775">
        <f t="shared" si="63"/>
        <v>0</v>
      </c>
      <c r="AA401" s="494" t="str">
        <f t="shared" si="64"/>
        <v>Vervallen-0</v>
      </c>
    </row>
    <row r="402" spans="2:27" s="492" customFormat="1" ht="15">
      <c r="B402" s="331"/>
      <c r="C402" s="332"/>
      <c r="D402" s="296">
        <f>VLOOKUP(E402,'1.1a-Jaarprijzen'!$B$13:$G$30,6,FALSE)</f>
        <v>1</v>
      </c>
      <c r="E402" s="772" t="s">
        <v>737</v>
      </c>
      <c r="F402" s="296" t="s">
        <v>1206</v>
      </c>
      <c r="G402" s="297" t="s">
        <v>551</v>
      </c>
      <c r="H402" s="295" t="s">
        <v>409</v>
      </c>
      <c r="I402" s="298" t="str">
        <f t="shared" si="40"/>
        <v>vervallen (mutatie)</v>
      </c>
      <c r="J402" s="296" t="s">
        <v>998</v>
      </c>
      <c r="K402" s="299"/>
      <c r="L402" s="299"/>
      <c r="M402" s="300" t="s">
        <v>491</v>
      </c>
      <c r="N402" s="301">
        <f t="shared" si="60"/>
        <v>0</v>
      </c>
      <c r="O402" s="486">
        <v>1</v>
      </c>
      <c r="P402" s="486">
        <v>1</v>
      </c>
      <c r="Q402" s="293">
        <f t="shared" si="61"/>
        <v>0</v>
      </c>
      <c r="R402" s="293">
        <f t="shared" si="62"/>
        <v>0</v>
      </c>
      <c r="S402" s="302">
        <f t="shared" si="57"/>
        <v>0</v>
      </c>
      <c r="T402" s="302">
        <f t="shared" si="58"/>
        <v>0</v>
      </c>
      <c r="U402" s="773">
        <f t="shared" si="59"/>
        <v>0</v>
      </c>
      <c r="V402" s="304"/>
      <c r="W402" s="305">
        <f>(Q402+R402)*'1.0-Contractblad'!$L$37</f>
        <v>0</v>
      </c>
      <c r="X402" s="305">
        <f ca="1">VLOOKUP(E402,'1.1a-Jaarprijzen'!$B$33:$Q$51,16,FALSE)*K402</f>
        <v>0</v>
      </c>
      <c r="Z402" s="775">
        <f t="shared" si="63"/>
        <v>0</v>
      </c>
      <c r="AA402" s="494" t="str">
        <f t="shared" si="64"/>
        <v>Vervallen-0</v>
      </c>
    </row>
    <row r="403" spans="2:27" s="492" customFormat="1" ht="15">
      <c r="B403" s="331"/>
      <c r="C403" s="332"/>
      <c r="D403" s="296">
        <f>VLOOKUP(E403,'1.1a-Jaarprijzen'!$B$13:$G$30,6,FALSE)</f>
        <v>1</v>
      </c>
      <c r="E403" s="772" t="s">
        <v>737</v>
      </c>
      <c r="F403" s="296" t="s">
        <v>1206</v>
      </c>
      <c r="G403" s="297" t="s">
        <v>848</v>
      </c>
      <c r="H403" s="295" t="s">
        <v>849</v>
      </c>
      <c r="I403" s="298" t="str">
        <f t="shared" si="40"/>
        <v>vervallen (mutatie)</v>
      </c>
      <c r="J403" s="296" t="s">
        <v>1001</v>
      </c>
      <c r="K403" s="299"/>
      <c r="L403" s="299"/>
      <c r="M403" s="300" t="s">
        <v>491</v>
      </c>
      <c r="N403" s="301">
        <f t="shared" si="60"/>
        <v>0</v>
      </c>
      <c r="O403" s="486">
        <v>1</v>
      </c>
      <c r="P403" s="486">
        <v>1</v>
      </c>
      <c r="Q403" s="293">
        <f t="shared" si="61"/>
        <v>0</v>
      </c>
      <c r="R403" s="293">
        <f t="shared" si="62"/>
        <v>0</v>
      </c>
      <c r="S403" s="302">
        <f t="shared" si="57"/>
        <v>0</v>
      </c>
      <c r="T403" s="302">
        <f t="shared" si="58"/>
        <v>0</v>
      </c>
      <c r="U403" s="773">
        <f t="shared" si="59"/>
        <v>0</v>
      </c>
      <c r="V403" s="304"/>
      <c r="W403" s="305">
        <f>(Q403+R403)*'1.0-Contractblad'!$L$37</f>
        <v>0</v>
      </c>
      <c r="X403" s="305">
        <f ca="1">VLOOKUP(E403,'1.1a-Jaarprijzen'!$B$33:$Q$51,16,FALSE)*K403</f>
        <v>0</v>
      </c>
      <c r="Z403" s="775">
        <f t="shared" si="63"/>
        <v>0</v>
      </c>
      <c r="AA403" s="494" t="str">
        <f t="shared" si="64"/>
        <v>Vervallen-0</v>
      </c>
    </row>
    <row r="404" spans="2:27" s="492" customFormat="1" ht="15">
      <c r="B404" s="331"/>
      <c r="C404" s="332"/>
      <c r="D404" s="296">
        <f>VLOOKUP(E404,'1.1a-Jaarprijzen'!$B$13:$G$30,6,FALSE)</f>
        <v>1</v>
      </c>
      <c r="E404" s="772" t="s">
        <v>737</v>
      </c>
      <c r="F404" s="296" t="s">
        <v>1206</v>
      </c>
      <c r="G404" s="297" t="s">
        <v>551</v>
      </c>
      <c r="H404" s="295" t="s">
        <v>847</v>
      </c>
      <c r="I404" s="298" t="str">
        <f t="shared" si="40"/>
        <v>vervallen (mutatie)</v>
      </c>
      <c r="J404" s="296" t="s">
        <v>998</v>
      </c>
      <c r="K404" s="299"/>
      <c r="L404" s="299"/>
      <c r="M404" s="300" t="s">
        <v>491</v>
      </c>
      <c r="N404" s="301">
        <f t="shared" si="60"/>
        <v>0</v>
      </c>
      <c r="O404" s="486">
        <v>1</v>
      </c>
      <c r="P404" s="486">
        <v>1</v>
      </c>
      <c r="Q404" s="293">
        <f t="shared" si="61"/>
        <v>0</v>
      </c>
      <c r="R404" s="293">
        <f t="shared" si="62"/>
        <v>0</v>
      </c>
      <c r="S404" s="302">
        <f t="shared" si="57"/>
        <v>0</v>
      </c>
      <c r="T404" s="302">
        <f t="shared" si="58"/>
        <v>0</v>
      </c>
      <c r="U404" s="773">
        <f t="shared" si="59"/>
        <v>0</v>
      </c>
      <c r="V404" s="304"/>
      <c r="W404" s="305">
        <f>(Q404+R404)*'1.0-Contractblad'!$L$37</f>
        <v>0</v>
      </c>
      <c r="X404" s="305">
        <f ca="1">VLOOKUP(E404,'1.1a-Jaarprijzen'!$B$33:$Q$51,16,FALSE)*K404</f>
        <v>0</v>
      </c>
      <c r="Z404" s="775">
        <f t="shared" si="63"/>
        <v>0</v>
      </c>
      <c r="AA404" s="494" t="str">
        <f t="shared" si="64"/>
        <v>Vervallen-0</v>
      </c>
    </row>
    <row r="405" spans="2:27" s="492" customFormat="1" ht="15">
      <c r="B405" s="331"/>
      <c r="C405" s="332"/>
      <c r="D405" s="296">
        <f>VLOOKUP(E405,'1.1a-Jaarprijzen'!$B$13:$G$30,6,FALSE)</f>
        <v>1</v>
      </c>
      <c r="E405" s="772" t="s">
        <v>850</v>
      </c>
      <c r="F405" s="296" t="s">
        <v>675</v>
      </c>
      <c r="G405" s="297" t="s">
        <v>482</v>
      </c>
      <c r="H405" s="295" t="s">
        <v>402</v>
      </c>
      <c r="I405" s="298" t="str">
        <f t="shared" si="40"/>
        <v>entree, gang, hal, repro</v>
      </c>
      <c r="J405" s="296" t="s">
        <v>998</v>
      </c>
      <c r="K405" s="299">
        <v>15.9</v>
      </c>
      <c r="L405" s="299"/>
      <c r="M405" s="300">
        <v>3200</v>
      </c>
      <c r="N405" s="301">
        <f t="shared" si="60"/>
        <v>200</v>
      </c>
      <c r="O405" s="486">
        <v>1</v>
      </c>
      <c r="P405" s="486">
        <v>1</v>
      </c>
      <c r="Q405" s="293">
        <f t="shared" si="61"/>
        <v>0</v>
      </c>
      <c r="R405" s="293">
        <f t="shared" si="62"/>
        <v>0</v>
      </c>
      <c r="S405" s="302">
        <f t="shared" si="57"/>
        <v>0</v>
      </c>
      <c r="T405" s="302">
        <f t="shared" si="58"/>
        <v>0</v>
      </c>
      <c r="U405" s="773" t="str">
        <f t="shared" si="59"/>
        <v>V</v>
      </c>
      <c r="V405" s="304"/>
      <c r="W405" s="305">
        <f>(Q405+R405)*'1.0-Contractblad'!$L$37</f>
        <v>0</v>
      </c>
      <c r="X405" s="305">
        <f ca="1">VLOOKUP(E405,'1.1a-Jaarprijzen'!$B$33:$Q$51,16,FALSE)*K405</f>
        <v>0</v>
      </c>
      <c r="Z405" s="775">
        <f t="shared" si="63"/>
        <v>3180</v>
      </c>
      <c r="AA405" s="494" t="str">
        <f t="shared" si="64"/>
        <v>3200-200</v>
      </c>
    </row>
    <row r="406" spans="2:27" s="492" customFormat="1" ht="15">
      <c r="B406" s="331"/>
      <c r="C406" s="332"/>
      <c r="D406" s="296">
        <f>VLOOKUP(E406,'1.1a-Jaarprijzen'!$B$13:$G$30,6,FALSE)</f>
        <v>1</v>
      </c>
      <c r="E406" s="772" t="s">
        <v>850</v>
      </c>
      <c r="F406" s="296" t="s">
        <v>675</v>
      </c>
      <c r="G406" s="297" t="s">
        <v>475</v>
      </c>
      <c r="H406" s="295" t="s">
        <v>851</v>
      </c>
      <c r="I406" s="298" t="str">
        <f t="shared" si="40"/>
        <v>entree, gang, hal, repro</v>
      </c>
      <c r="J406" s="296" t="s">
        <v>998</v>
      </c>
      <c r="K406" s="299">
        <v>3.8</v>
      </c>
      <c r="L406" s="299"/>
      <c r="M406" s="300">
        <v>3200</v>
      </c>
      <c r="N406" s="301">
        <f t="shared" si="60"/>
        <v>200</v>
      </c>
      <c r="O406" s="486">
        <v>1</v>
      </c>
      <c r="P406" s="486">
        <v>1</v>
      </c>
      <c r="Q406" s="293">
        <f t="shared" si="61"/>
        <v>0</v>
      </c>
      <c r="R406" s="293">
        <f t="shared" si="62"/>
        <v>0</v>
      </c>
      <c r="S406" s="302">
        <f t="shared" si="57"/>
        <v>0</v>
      </c>
      <c r="T406" s="302">
        <f t="shared" si="58"/>
        <v>0</v>
      </c>
      <c r="U406" s="773" t="str">
        <f t="shared" si="59"/>
        <v>V</v>
      </c>
      <c r="V406" s="304"/>
      <c r="W406" s="305">
        <f>(Q406+R406)*'1.0-Contractblad'!$L$37</f>
        <v>0</v>
      </c>
      <c r="X406" s="305">
        <f ca="1">VLOOKUP(E406,'1.1a-Jaarprijzen'!$B$33:$Q$51,16,FALSE)*K406</f>
        <v>0</v>
      </c>
      <c r="Z406" s="775">
        <f t="shared" si="63"/>
        <v>760</v>
      </c>
      <c r="AA406" s="494" t="str">
        <f t="shared" si="64"/>
        <v>3200-200</v>
      </c>
    </row>
    <row r="407" spans="2:27" s="492" customFormat="1" ht="15">
      <c r="B407" s="331"/>
      <c r="C407" s="332"/>
      <c r="D407" s="296">
        <f>VLOOKUP(E407,'1.1a-Jaarprijzen'!$B$13:$G$30,6,FALSE)</f>
        <v>1</v>
      </c>
      <c r="E407" s="772" t="s">
        <v>850</v>
      </c>
      <c r="F407" s="296" t="s">
        <v>675</v>
      </c>
      <c r="G407" s="297" t="s">
        <v>476</v>
      </c>
      <c r="H407" s="295" t="s">
        <v>852</v>
      </c>
      <c r="I407" s="298" t="str">
        <f t="shared" si="40"/>
        <v>administratieve -,  vergaderruimte</v>
      </c>
      <c r="J407" s="296" t="s">
        <v>998</v>
      </c>
      <c r="K407" s="299">
        <v>45.4</v>
      </c>
      <c r="L407" s="299"/>
      <c r="M407" s="300">
        <v>1040</v>
      </c>
      <c r="N407" s="301">
        <f t="shared" si="60"/>
        <v>40</v>
      </c>
      <c r="O407" s="486">
        <v>1</v>
      </c>
      <c r="P407" s="486">
        <v>1</v>
      </c>
      <c r="Q407" s="293">
        <f t="shared" si="61"/>
        <v>0</v>
      </c>
      <c r="R407" s="293">
        <f t="shared" si="62"/>
        <v>0</v>
      </c>
      <c r="S407" s="302">
        <f t="shared" si="57"/>
        <v>0</v>
      </c>
      <c r="T407" s="302">
        <f t="shared" si="58"/>
        <v>0</v>
      </c>
      <c r="U407" s="773" t="str">
        <f t="shared" si="59"/>
        <v>V</v>
      </c>
      <c r="V407" s="304"/>
      <c r="W407" s="305">
        <f>(Q407+R407)*'1.0-Contractblad'!$L$37</f>
        <v>0</v>
      </c>
      <c r="X407" s="305">
        <f ca="1">VLOOKUP(E407,'1.1a-Jaarprijzen'!$B$33:$Q$51,16,FALSE)*K407</f>
        <v>0</v>
      </c>
      <c r="Z407" s="775">
        <f t="shared" si="63"/>
        <v>1816</v>
      </c>
      <c r="AA407" s="494" t="str">
        <f t="shared" si="64"/>
        <v>1040-40</v>
      </c>
    </row>
    <row r="408" spans="2:27" s="492" customFormat="1" ht="15">
      <c r="B408" s="331"/>
      <c r="C408" s="332"/>
      <c r="D408" s="296">
        <f>VLOOKUP(E408,'1.1a-Jaarprijzen'!$B$13:$G$30,6,FALSE)</f>
        <v>1</v>
      </c>
      <c r="E408" s="772" t="s">
        <v>850</v>
      </c>
      <c r="F408" s="296" t="s">
        <v>675</v>
      </c>
      <c r="G408" s="297" t="s">
        <v>477</v>
      </c>
      <c r="H408" s="295" t="s">
        <v>406</v>
      </c>
      <c r="I408" s="298" t="str">
        <f t="shared" si="40"/>
        <v>administratieve -,  vergaderruimte</v>
      </c>
      <c r="J408" s="296" t="s">
        <v>998</v>
      </c>
      <c r="K408" s="299">
        <v>19.04</v>
      </c>
      <c r="L408" s="299"/>
      <c r="M408" s="300">
        <v>1040</v>
      </c>
      <c r="N408" s="301">
        <f t="shared" si="60"/>
        <v>40</v>
      </c>
      <c r="O408" s="486">
        <v>1</v>
      </c>
      <c r="P408" s="486">
        <v>1</v>
      </c>
      <c r="Q408" s="293">
        <f t="shared" si="61"/>
        <v>0</v>
      </c>
      <c r="R408" s="293">
        <f t="shared" si="62"/>
        <v>0</v>
      </c>
      <c r="S408" s="302">
        <f t="shared" si="57"/>
        <v>0</v>
      </c>
      <c r="T408" s="302">
        <f t="shared" si="58"/>
        <v>0</v>
      </c>
      <c r="U408" s="773" t="str">
        <f t="shared" si="59"/>
        <v>V</v>
      </c>
      <c r="V408" s="304"/>
      <c r="W408" s="305">
        <f>(Q408+R408)*'1.0-Contractblad'!$L$37</f>
        <v>0</v>
      </c>
      <c r="X408" s="305">
        <f ca="1">VLOOKUP(E408,'1.1a-Jaarprijzen'!$B$33:$Q$51,16,FALSE)*K408</f>
        <v>0</v>
      </c>
      <c r="Z408" s="775">
        <f t="shared" si="63"/>
        <v>761.59999999999991</v>
      </c>
      <c r="AA408" s="494" t="str">
        <f t="shared" si="64"/>
        <v>1040-40</v>
      </c>
    </row>
    <row r="409" spans="2:27" s="492" customFormat="1" ht="15">
      <c r="B409" s="331"/>
      <c r="C409" s="332"/>
      <c r="D409" s="296">
        <f>VLOOKUP(E409,'1.1a-Jaarprijzen'!$B$13:$G$30,6,FALSE)</f>
        <v>1</v>
      </c>
      <c r="E409" s="772" t="s">
        <v>850</v>
      </c>
      <c r="F409" s="296" t="s">
        <v>675</v>
      </c>
      <c r="G409" s="297" t="s">
        <v>478</v>
      </c>
      <c r="H409" s="295" t="s">
        <v>393</v>
      </c>
      <c r="I409" s="298" t="str">
        <f t="shared" si="40"/>
        <v>entree, gang, hal, repro</v>
      </c>
      <c r="J409" s="296" t="s">
        <v>998</v>
      </c>
      <c r="K409" s="299">
        <v>20.8</v>
      </c>
      <c r="L409" s="299"/>
      <c r="M409" s="300">
        <v>3200</v>
      </c>
      <c r="N409" s="301">
        <f t="shared" si="60"/>
        <v>200</v>
      </c>
      <c r="O409" s="486">
        <v>1</v>
      </c>
      <c r="P409" s="486">
        <v>1</v>
      </c>
      <c r="Q409" s="293">
        <f t="shared" si="61"/>
        <v>0</v>
      </c>
      <c r="R409" s="293">
        <f t="shared" si="62"/>
        <v>0</v>
      </c>
      <c r="S409" s="302">
        <f t="shared" si="57"/>
        <v>0</v>
      </c>
      <c r="T409" s="302">
        <f t="shared" si="58"/>
        <v>0</v>
      </c>
      <c r="U409" s="773" t="str">
        <f t="shared" si="59"/>
        <v>V</v>
      </c>
      <c r="V409" s="304"/>
      <c r="W409" s="305">
        <f>(Q409+R409)*'1.0-Contractblad'!$L$37</f>
        <v>0</v>
      </c>
      <c r="X409" s="305">
        <f ca="1">VLOOKUP(E409,'1.1a-Jaarprijzen'!$B$33:$Q$51,16,FALSE)*K409</f>
        <v>0</v>
      </c>
      <c r="Z409" s="775">
        <f t="shared" si="63"/>
        <v>4160</v>
      </c>
      <c r="AA409" s="494" t="str">
        <f t="shared" si="64"/>
        <v>3200-200</v>
      </c>
    </row>
    <row r="410" spans="2:27" s="492" customFormat="1" ht="15">
      <c r="B410" s="331"/>
      <c r="C410" s="332"/>
      <c r="D410" s="296">
        <f>VLOOKUP(E410,'1.1a-Jaarprijzen'!$B$13:$G$30,6,FALSE)</f>
        <v>1</v>
      </c>
      <c r="E410" s="772" t="s">
        <v>850</v>
      </c>
      <c r="F410" s="296" t="s">
        <v>675</v>
      </c>
      <c r="G410" s="297" t="s">
        <v>479</v>
      </c>
      <c r="H410" s="295" t="s">
        <v>853</v>
      </c>
      <c r="I410" s="298" t="str">
        <f t="shared" si="40"/>
        <v>administratieve -,  vergaderruimte</v>
      </c>
      <c r="J410" s="296" t="s">
        <v>998</v>
      </c>
      <c r="K410" s="299">
        <v>10.199999999999999</v>
      </c>
      <c r="L410" s="299"/>
      <c r="M410" s="300">
        <v>1040</v>
      </c>
      <c r="N410" s="301">
        <f t="shared" si="60"/>
        <v>40</v>
      </c>
      <c r="O410" s="486">
        <v>1</v>
      </c>
      <c r="P410" s="486">
        <v>1</v>
      </c>
      <c r="Q410" s="293">
        <f t="shared" si="61"/>
        <v>0</v>
      </c>
      <c r="R410" s="293">
        <f t="shared" si="62"/>
        <v>0</v>
      </c>
      <c r="S410" s="302">
        <f t="shared" si="57"/>
        <v>0</v>
      </c>
      <c r="T410" s="302">
        <f t="shared" si="58"/>
        <v>0</v>
      </c>
      <c r="U410" s="773" t="str">
        <f t="shared" si="59"/>
        <v>V</v>
      </c>
      <c r="V410" s="304"/>
      <c r="W410" s="305">
        <f>(Q410+R410)*'1.0-Contractblad'!$L$37</f>
        <v>0</v>
      </c>
      <c r="X410" s="305">
        <f ca="1">VLOOKUP(E410,'1.1a-Jaarprijzen'!$B$33:$Q$51,16,FALSE)*K410</f>
        <v>0</v>
      </c>
      <c r="Z410" s="775">
        <f t="shared" si="63"/>
        <v>408</v>
      </c>
      <c r="AA410" s="494" t="str">
        <f t="shared" si="64"/>
        <v>1040-40</v>
      </c>
    </row>
    <row r="411" spans="2:27" s="492" customFormat="1" ht="15">
      <c r="B411" s="331"/>
      <c r="C411" s="332"/>
      <c r="D411" s="296">
        <f>VLOOKUP(E411,'1.1a-Jaarprijzen'!$B$13:$G$30,6,FALSE)</f>
        <v>1</v>
      </c>
      <c r="E411" s="772" t="s">
        <v>850</v>
      </c>
      <c r="F411" s="296" t="s">
        <v>675</v>
      </c>
      <c r="G411" s="297" t="s">
        <v>480</v>
      </c>
      <c r="H411" s="295" t="s">
        <v>398</v>
      </c>
      <c r="I411" s="298" t="str">
        <f t="shared" si="40"/>
        <v>niet van toepassing</v>
      </c>
      <c r="J411" s="296" t="s">
        <v>998</v>
      </c>
      <c r="K411" s="299"/>
      <c r="L411" s="299">
        <v>5.5</v>
      </c>
      <c r="M411" s="300" t="s">
        <v>17</v>
      </c>
      <c r="N411" s="301">
        <f t="shared" si="60"/>
        <v>0</v>
      </c>
      <c r="O411" s="486">
        <v>1</v>
      </c>
      <c r="P411" s="486">
        <v>1</v>
      </c>
      <c r="Q411" s="293">
        <f t="shared" si="61"/>
        <v>0</v>
      </c>
      <c r="R411" s="293">
        <f t="shared" si="62"/>
        <v>0</v>
      </c>
      <c r="S411" s="302">
        <f t="shared" si="57"/>
        <v>0</v>
      </c>
      <c r="T411" s="302">
        <f t="shared" si="58"/>
        <v>0</v>
      </c>
      <c r="U411" s="773">
        <f t="shared" si="59"/>
        <v>0</v>
      </c>
      <c r="V411" s="304"/>
      <c r="W411" s="305">
        <f>(Q411+R411)*'1.0-Contractblad'!$L$37</f>
        <v>0</v>
      </c>
      <c r="X411" s="305">
        <f ca="1">VLOOKUP(E411,'1.1a-Jaarprijzen'!$B$33:$Q$51,16,FALSE)*K411</f>
        <v>0</v>
      </c>
      <c r="Z411" s="775">
        <f t="shared" si="63"/>
        <v>0</v>
      </c>
      <c r="AA411" s="494" t="str">
        <f t="shared" si="64"/>
        <v>nvt-0</v>
      </c>
    </row>
    <row r="412" spans="2:27" s="492" customFormat="1" ht="15">
      <c r="B412" s="331"/>
      <c r="C412" s="332"/>
      <c r="D412" s="296">
        <f>VLOOKUP(E412,'1.1a-Jaarprijzen'!$B$13:$G$30,6,FALSE)</f>
        <v>1</v>
      </c>
      <c r="E412" s="772" t="s">
        <v>850</v>
      </c>
      <c r="F412" s="296" t="s">
        <v>675</v>
      </c>
      <c r="G412" s="297" t="s">
        <v>481</v>
      </c>
      <c r="H412" s="295" t="s">
        <v>854</v>
      </c>
      <c r="I412" s="298" t="str">
        <f t="shared" si="40"/>
        <v>sanitaire ruimte (toilet-/doucheruimte)</v>
      </c>
      <c r="J412" s="296" t="s">
        <v>473</v>
      </c>
      <c r="K412" s="299">
        <v>2.8</v>
      </c>
      <c r="L412" s="299"/>
      <c r="M412" s="300">
        <v>4200</v>
      </c>
      <c r="N412" s="301">
        <f t="shared" si="60"/>
        <v>200</v>
      </c>
      <c r="O412" s="486">
        <v>1</v>
      </c>
      <c r="P412" s="486">
        <v>1</v>
      </c>
      <c r="Q412" s="293">
        <f t="shared" si="61"/>
        <v>0</v>
      </c>
      <c r="R412" s="293">
        <f t="shared" si="62"/>
        <v>0</v>
      </c>
      <c r="S412" s="302">
        <f t="shared" si="57"/>
        <v>0</v>
      </c>
      <c r="T412" s="302">
        <f t="shared" si="58"/>
        <v>0</v>
      </c>
      <c r="U412" s="773" t="str">
        <f t="shared" si="59"/>
        <v>S</v>
      </c>
      <c r="V412" s="304"/>
      <c r="W412" s="305">
        <f>(Q412+R412)*'1.0-Contractblad'!$L$37</f>
        <v>0</v>
      </c>
      <c r="X412" s="305">
        <f ca="1">VLOOKUP(E412,'1.1a-Jaarprijzen'!$B$33:$Q$51,16,FALSE)*K412</f>
        <v>0</v>
      </c>
      <c r="Z412" s="775">
        <f t="shared" si="63"/>
        <v>560</v>
      </c>
      <c r="AA412" s="494" t="str">
        <f t="shared" si="64"/>
        <v>4200-200</v>
      </c>
    </row>
    <row r="413" spans="2:27" s="492" customFormat="1" ht="15">
      <c r="B413" s="331"/>
      <c r="C413" s="332"/>
      <c r="D413" s="296">
        <f>VLOOKUP(E413,'1.1a-Jaarprijzen'!$B$13:$G$30,6,FALSE)</f>
        <v>1</v>
      </c>
      <c r="E413" s="772" t="s">
        <v>850</v>
      </c>
      <c r="F413" s="296" t="s">
        <v>675</v>
      </c>
      <c r="G413" s="297" t="s">
        <v>661</v>
      </c>
      <c r="H413" s="295" t="s">
        <v>393</v>
      </c>
      <c r="I413" s="298" t="str">
        <f t="shared" si="40"/>
        <v>entree, gang, hal, repro</v>
      </c>
      <c r="J413" s="299" t="s">
        <v>998</v>
      </c>
      <c r="K413" s="299">
        <v>9.2800000000000011</v>
      </c>
      <c r="L413" s="299"/>
      <c r="M413" s="300">
        <v>3200</v>
      </c>
      <c r="N413" s="301">
        <f t="shared" si="60"/>
        <v>200</v>
      </c>
      <c r="O413" s="486">
        <v>1</v>
      </c>
      <c r="P413" s="486">
        <v>1</v>
      </c>
      <c r="Q413" s="293">
        <f t="shared" si="61"/>
        <v>0</v>
      </c>
      <c r="R413" s="293">
        <f t="shared" si="62"/>
        <v>0</v>
      </c>
      <c r="S413" s="302">
        <f t="shared" si="57"/>
        <v>0</v>
      </c>
      <c r="T413" s="302">
        <f t="shared" si="58"/>
        <v>0</v>
      </c>
      <c r="U413" s="773" t="str">
        <f t="shared" si="59"/>
        <v>V</v>
      </c>
      <c r="V413" s="304"/>
      <c r="W413" s="305">
        <f>(Q413+R413)*'1.0-Contractblad'!$L$37</f>
        <v>0</v>
      </c>
      <c r="X413" s="305">
        <f ca="1">VLOOKUP(E413,'1.1a-Jaarprijzen'!$B$33:$Q$51,16,FALSE)*K413</f>
        <v>0</v>
      </c>
      <c r="Z413" s="775">
        <f t="shared" si="63"/>
        <v>1856.0000000000002</v>
      </c>
      <c r="AA413" s="494" t="str">
        <f t="shared" si="64"/>
        <v>3200-200</v>
      </c>
    </row>
    <row r="414" spans="2:27" s="492" customFormat="1" ht="15">
      <c r="B414" s="331"/>
      <c r="C414" s="332"/>
      <c r="D414" s="296">
        <f>VLOOKUP(E414,'1.1a-Jaarprijzen'!$B$13:$G$30,6,FALSE)</f>
        <v>1</v>
      </c>
      <c r="E414" s="772" t="s">
        <v>850</v>
      </c>
      <c r="F414" s="296" t="s">
        <v>675</v>
      </c>
      <c r="G414" s="297" t="s">
        <v>662</v>
      </c>
      <c r="H414" s="295" t="s">
        <v>589</v>
      </c>
      <c r="I414" s="298" t="str">
        <f t="shared" si="40"/>
        <v>niet van toepassing</v>
      </c>
      <c r="J414" s="299" t="s">
        <v>998</v>
      </c>
      <c r="K414" s="299"/>
      <c r="L414" s="299">
        <v>1.2</v>
      </c>
      <c r="M414" s="300" t="s">
        <v>17</v>
      </c>
      <c r="N414" s="301">
        <f t="shared" si="60"/>
        <v>0</v>
      </c>
      <c r="O414" s="486">
        <v>1</v>
      </c>
      <c r="P414" s="486">
        <v>1</v>
      </c>
      <c r="Q414" s="293">
        <f t="shared" si="61"/>
        <v>0</v>
      </c>
      <c r="R414" s="293">
        <f t="shared" si="62"/>
        <v>0</v>
      </c>
      <c r="S414" s="302">
        <f t="shared" si="57"/>
        <v>0</v>
      </c>
      <c r="T414" s="302">
        <f t="shared" si="58"/>
        <v>0</v>
      </c>
      <c r="U414" s="773">
        <f t="shared" si="59"/>
        <v>0</v>
      </c>
      <c r="V414" s="304"/>
      <c r="W414" s="305">
        <f>(Q414+R414)*'1.0-Contractblad'!$L$37</f>
        <v>0</v>
      </c>
      <c r="X414" s="305">
        <f ca="1">VLOOKUP(E414,'1.1a-Jaarprijzen'!$B$33:$Q$51,16,FALSE)*K414</f>
        <v>0</v>
      </c>
      <c r="Z414" s="775">
        <f t="shared" si="63"/>
        <v>0</v>
      </c>
      <c r="AA414" s="494" t="str">
        <f t="shared" si="64"/>
        <v>nvt-0</v>
      </c>
    </row>
    <row r="415" spans="2:27" s="492" customFormat="1" ht="15">
      <c r="B415" s="331"/>
      <c r="C415" s="332"/>
      <c r="D415" s="296">
        <f>VLOOKUP(E415,'1.1a-Jaarprijzen'!$B$13:$G$30,6,FALSE)</f>
        <v>1</v>
      </c>
      <c r="E415" s="772" t="s">
        <v>850</v>
      </c>
      <c r="F415" s="296" t="s">
        <v>675</v>
      </c>
      <c r="G415" s="297" t="s">
        <v>664</v>
      </c>
      <c r="H415" s="295" t="s">
        <v>398</v>
      </c>
      <c r="I415" s="298" t="str">
        <f t="shared" si="40"/>
        <v>niet van toepassing</v>
      </c>
      <c r="J415" s="296" t="s">
        <v>998</v>
      </c>
      <c r="K415" s="299"/>
      <c r="L415" s="299">
        <v>2.1</v>
      </c>
      <c r="M415" s="300" t="s">
        <v>17</v>
      </c>
      <c r="N415" s="301">
        <f t="shared" si="60"/>
        <v>0</v>
      </c>
      <c r="O415" s="486">
        <v>1</v>
      </c>
      <c r="P415" s="486">
        <v>1</v>
      </c>
      <c r="Q415" s="293">
        <f t="shared" si="61"/>
        <v>0</v>
      </c>
      <c r="R415" s="293">
        <f t="shared" si="62"/>
        <v>0</v>
      </c>
      <c r="S415" s="302">
        <f t="shared" si="57"/>
        <v>0</v>
      </c>
      <c r="T415" s="302">
        <f t="shared" si="58"/>
        <v>0</v>
      </c>
      <c r="U415" s="773">
        <f t="shared" si="59"/>
        <v>0</v>
      </c>
      <c r="V415" s="304"/>
      <c r="W415" s="305">
        <f>(Q415+R415)*'1.0-Contractblad'!$L$37</f>
        <v>0</v>
      </c>
      <c r="X415" s="305">
        <f ca="1">VLOOKUP(E415,'1.1a-Jaarprijzen'!$B$33:$Q$51,16,FALSE)*K415</f>
        <v>0</v>
      </c>
      <c r="Z415" s="775">
        <f t="shared" si="63"/>
        <v>0</v>
      </c>
      <c r="AA415" s="494" t="str">
        <f t="shared" si="64"/>
        <v>nvt-0</v>
      </c>
    </row>
    <row r="416" spans="2:27" s="492" customFormat="1" ht="15">
      <c r="B416" s="331"/>
      <c r="C416" s="332"/>
      <c r="D416" s="296">
        <f>VLOOKUP(E416,'1.1a-Jaarprijzen'!$B$13:$G$30,6,FALSE)</f>
        <v>1</v>
      </c>
      <c r="E416" s="772" t="s">
        <v>850</v>
      </c>
      <c r="F416" s="296" t="s">
        <v>675</v>
      </c>
      <c r="G416" s="297" t="s">
        <v>681</v>
      </c>
      <c r="H416" s="295" t="s">
        <v>855</v>
      </c>
      <c r="I416" s="298" t="str">
        <f t="shared" si="40"/>
        <v>sanitaire ruimte (toilet-/doucheruimte)</v>
      </c>
      <c r="J416" s="296" t="s">
        <v>473</v>
      </c>
      <c r="K416" s="299">
        <v>3.375</v>
      </c>
      <c r="L416" s="299"/>
      <c r="M416" s="300">
        <v>4200</v>
      </c>
      <c r="N416" s="301">
        <f t="shared" si="60"/>
        <v>200</v>
      </c>
      <c r="O416" s="486">
        <v>1</v>
      </c>
      <c r="P416" s="486">
        <v>1</v>
      </c>
      <c r="Q416" s="293">
        <f t="shared" si="61"/>
        <v>0</v>
      </c>
      <c r="R416" s="293">
        <f t="shared" si="62"/>
        <v>0</v>
      </c>
      <c r="S416" s="302">
        <f t="shared" si="57"/>
        <v>0</v>
      </c>
      <c r="T416" s="302">
        <f t="shared" si="58"/>
        <v>0</v>
      </c>
      <c r="U416" s="773" t="str">
        <f t="shared" si="59"/>
        <v>S</v>
      </c>
      <c r="V416" s="304"/>
      <c r="W416" s="305">
        <f>(Q416+R416)*'1.0-Contractblad'!$L$37</f>
        <v>0</v>
      </c>
      <c r="X416" s="305">
        <f ca="1">VLOOKUP(E416,'1.1a-Jaarprijzen'!$B$33:$Q$51,16,FALSE)*K416</f>
        <v>0</v>
      </c>
      <c r="Z416" s="775">
        <f t="shared" si="63"/>
        <v>675</v>
      </c>
      <c r="AA416" s="494" t="str">
        <f t="shared" si="64"/>
        <v>4200-200</v>
      </c>
    </row>
    <row r="417" spans="2:27" s="492" customFormat="1" ht="15">
      <c r="B417" s="331"/>
      <c r="C417" s="332"/>
      <c r="D417" s="296">
        <f>VLOOKUP(E417,'1.1a-Jaarprijzen'!$B$13:$G$30,6,FALSE)</f>
        <v>1</v>
      </c>
      <c r="E417" s="772" t="s">
        <v>850</v>
      </c>
      <c r="F417" s="296" t="s">
        <v>675</v>
      </c>
      <c r="G417" s="297" t="s">
        <v>682</v>
      </c>
      <c r="H417" s="295" t="s">
        <v>425</v>
      </c>
      <c r="I417" s="298" t="str">
        <f t="shared" si="40"/>
        <v>lift</v>
      </c>
      <c r="J417" s="296" t="s">
        <v>998</v>
      </c>
      <c r="K417" s="299">
        <v>2.25</v>
      </c>
      <c r="L417" s="299"/>
      <c r="M417" s="300">
        <v>10040</v>
      </c>
      <c r="N417" s="301">
        <f t="shared" si="60"/>
        <v>40</v>
      </c>
      <c r="O417" s="486">
        <v>1</v>
      </c>
      <c r="P417" s="486">
        <v>1</v>
      </c>
      <c r="Q417" s="293">
        <f t="shared" si="61"/>
        <v>0</v>
      </c>
      <c r="R417" s="293">
        <f t="shared" si="62"/>
        <v>0</v>
      </c>
      <c r="S417" s="302">
        <f t="shared" si="57"/>
        <v>0</v>
      </c>
      <c r="T417" s="302">
        <f t="shared" si="58"/>
        <v>0</v>
      </c>
      <c r="U417" s="773" t="str">
        <f t="shared" si="59"/>
        <v>V</v>
      </c>
      <c r="V417" s="304"/>
      <c r="W417" s="305">
        <f>(Q417+R417)*'1.0-Contractblad'!$L$37</f>
        <v>0</v>
      </c>
      <c r="X417" s="305">
        <f ca="1">VLOOKUP(E417,'1.1a-Jaarprijzen'!$B$33:$Q$51,16,FALSE)*K417</f>
        <v>0</v>
      </c>
      <c r="Z417" s="775">
        <f t="shared" si="63"/>
        <v>90</v>
      </c>
      <c r="AA417" s="494" t="str">
        <f t="shared" si="64"/>
        <v>10040-40</v>
      </c>
    </row>
    <row r="418" spans="2:27" s="492" customFormat="1" ht="15">
      <c r="B418" s="331"/>
      <c r="C418" s="332"/>
      <c r="D418" s="296">
        <f>VLOOKUP(E418,'1.1a-Jaarprijzen'!$B$13:$G$30,6,FALSE)</f>
        <v>1</v>
      </c>
      <c r="E418" s="772" t="s">
        <v>850</v>
      </c>
      <c r="F418" s="296" t="s">
        <v>675</v>
      </c>
      <c r="G418" s="297" t="s">
        <v>684</v>
      </c>
      <c r="H418" s="295" t="s">
        <v>409</v>
      </c>
      <c r="I418" s="298" t="str">
        <f t="shared" si="40"/>
        <v>trappenhuis</v>
      </c>
      <c r="J418" s="296" t="s">
        <v>472</v>
      </c>
      <c r="K418" s="299">
        <v>5.3125</v>
      </c>
      <c r="L418" s="299"/>
      <c r="M418" s="300">
        <v>9200</v>
      </c>
      <c r="N418" s="301">
        <f t="shared" si="60"/>
        <v>200</v>
      </c>
      <c r="O418" s="486">
        <v>1</v>
      </c>
      <c r="P418" s="486">
        <v>1</v>
      </c>
      <c r="Q418" s="293">
        <f t="shared" si="61"/>
        <v>0</v>
      </c>
      <c r="R418" s="293">
        <f t="shared" si="62"/>
        <v>0</v>
      </c>
      <c r="S418" s="302">
        <f t="shared" si="57"/>
        <v>0</v>
      </c>
      <c r="T418" s="302">
        <f t="shared" si="58"/>
        <v>0</v>
      </c>
      <c r="U418" s="773" t="str">
        <f t="shared" si="59"/>
        <v>V</v>
      </c>
      <c r="V418" s="304"/>
      <c r="W418" s="305">
        <f>(Q418+R418)*'1.0-Contractblad'!$L$37</f>
        <v>0</v>
      </c>
      <c r="X418" s="305">
        <f ca="1">VLOOKUP(E418,'1.1a-Jaarprijzen'!$B$33:$Q$51,16,FALSE)*K418</f>
        <v>0</v>
      </c>
      <c r="Z418" s="775">
        <f t="shared" si="63"/>
        <v>1062.5</v>
      </c>
      <c r="AA418" s="494" t="str">
        <f t="shared" si="64"/>
        <v>9200-200</v>
      </c>
    </row>
    <row r="419" spans="2:27" s="492" customFormat="1" ht="15">
      <c r="B419" s="331"/>
      <c r="C419" s="332"/>
      <c r="D419" s="296">
        <f>VLOOKUP(E419,'1.1a-Jaarprijzen'!$B$13:$G$30,6,FALSE)</f>
        <v>1</v>
      </c>
      <c r="E419" s="772" t="s">
        <v>850</v>
      </c>
      <c r="F419" s="296" t="s">
        <v>675</v>
      </c>
      <c r="G419" s="297" t="s">
        <v>685</v>
      </c>
      <c r="H419" s="295" t="s">
        <v>677</v>
      </c>
      <c r="I419" s="298" t="str">
        <f t="shared" si="40"/>
        <v>kinderverblijf ruimte</v>
      </c>
      <c r="J419" s="296" t="s">
        <v>998</v>
      </c>
      <c r="K419" s="299">
        <v>62.7</v>
      </c>
      <c r="L419" s="299"/>
      <c r="M419" s="300">
        <v>12200</v>
      </c>
      <c r="N419" s="301">
        <f t="shared" si="60"/>
        <v>200</v>
      </c>
      <c r="O419" s="486">
        <v>1</v>
      </c>
      <c r="P419" s="486">
        <v>1</v>
      </c>
      <c r="Q419" s="293">
        <f t="shared" si="61"/>
        <v>0</v>
      </c>
      <c r="R419" s="293">
        <f t="shared" si="62"/>
        <v>0</v>
      </c>
      <c r="S419" s="302">
        <f t="shared" si="57"/>
        <v>0</v>
      </c>
      <c r="T419" s="302">
        <f t="shared" si="58"/>
        <v>0</v>
      </c>
      <c r="U419" s="773" t="str">
        <f t="shared" si="59"/>
        <v>V</v>
      </c>
      <c r="V419" s="304"/>
      <c r="W419" s="305">
        <f>(Q419+R419)*'1.0-Contractblad'!$L$37</f>
        <v>0</v>
      </c>
      <c r="X419" s="305">
        <f ca="1">VLOOKUP(E419,'1.1a-Jaarprijzen'!$B$33:$Q$51,16,FALSE)*K419</f>
        <v>0</v>
      </c>
      <c r="Z419" s="775">
        <f t="shared" si="63"/>
        <v>12540</v>
      </c>
      <c r="AA419" s="494" t="str">
        <f t="shared" si="64"/>
        <v>12200-200</v>
      </c>
    </row>
    <row r="420" spans="2:27" s="492" customFormat="1" ht="15">
      <c r="B420" s="331"/>
      <c r="C420" s="332"/>
      <c r="D420" s="296">
        <f>VLOOKUP(E420,'1.1a-Jaarprijzen'!$B$13:$G$30,6,FALSE)</f>
        <v>1</v>
      </c>
      <c r="E420" s="772" t="s">
        <v>850</v>
      </c>
      <c r="F420" s="296" t="s">
        <v>675</v>
      </c>
      <c r="G420" s="297" t="s">
        <v>687</v>
      </c>
      <c r="H420" s="295" t="s">
        <v>677</v>
      </c>
      <c r="I420" s="298" t="str">
        <f t="shared" si="40"/>
        <v>kinderverblijf ruimte</v>
      </c>
      <c r="J420" s="296" t="s">
        <v>998</v>
      </c>
      <c r="K420" s="299">
        <v>60.1</v>
      </c>
      <c r="L420" s="299"/>
      <c r="M420" s="300">
        <v>12200</v>
      </c>
      <c r="N420" s="301">
        <f t="shared" si="60"/>
        <v>200</v>
      </c>
      <c r="O420" s="486">
        <v>1</v>
      </c>
      <c r="P420" s="486">
        <v>1</v>
      </c>
      <c r="Q420" s="293">
        <f t="shared" si="61"/>
        <v>0</v>
      </c>
      <c r="R420" s="293">
        <f t="shared" si="62"/>
        <v>0</v>
      </c>
      <c r="S420" s="302">
        <f t="shared" si="57"/>
        <v>0</v>
      </c>
      <c r="T420" s="302">
        <f t="shared" si="58"/>
        <v>0</v>
      </c>
      <c r="U420" s="773" t="str">
        <f t="shared" si="59"/>
        <v>V</v>
      </c>
      <c r="V420" s="304"/>
      <c r="W420" s="305">
        <f>(Q420+R420)*'1.0-Contractblad'!$L$37</f>
        <v>0</v>
      </c>
      <c r="X420" s="305">
        <f ca="1">VLOOKUP(E420,'1.1a-Jaarprijzen'!$B$33:$Q$51,16,FALSE)*K420</f>
        <v>0</v>
      </c>
      <c r="Z420" s="775">
        <f t="shared" si="63"/>
        <v>12020</v>
      </c>
      <c r="AA420" s="494" t="str">
        <f t="shared" si="64"/>
        <v>12200-200</v>
      </c>
    </row>
    <row r="421" spans="2:27" s="492" customFormat="1" ht="15">
      <c r="B421" s="331"/>
      <c r="C421" s="332"/>
      <c r="D421" s="296">
        <f>VLOOKUP(E421,'1.1a-Jaarprijzen'!$B$13:$G$30,6,FALSE)</f>
        <v>1</v>
      </c>
      <c r="E421" s="772" t="s">
        <v>850</v>
      </c>
      <c r="F421" s="296" t="s">
        <v>675</v>
      </c>
      <c r="G421" s="297" t="s">
        <v>688</v>
      </c>
      <c r="H421" s="295" t="s">
        <v>856</v>
      </c>
      <c r="I421" s="298" t="str">
        <f t="shared" si="40"/>
        <v>kinderverblijf ruimte</v>
      </c>
      <c r="J421" s="296" t="s">
        <v>998</v>
      </c>
      <c r="K421" s="299">
        <v>8.4</v>
      </c>
      <c r="L421" s="299"/>
      <c r="M421" s="300">
        <v>12200</v>
      </c>
      <c r="N421" s="301">
        <f t="shared" si="60"/>
        <v>200</v>
      </c>
      <c r="O421" s="486">
        <v>1</v>
      </c>
      <c r="P421" s="486">
        <v>1</v>
      </c>
      <c r="Q421" s="293">
        <f t="shared" si="61"/>
        <v>0</v>
      </c>
      <c r="R421" s="293">
        <f t="shared" si="62"/>
        <v>0</v>
      </c>
      <c r="S421" s="302">
        <f t="shared" si="57"/>
        <v>0</v>
      </c>
      <c r="T421" s="302">
        <f t="shared" si="58"/>
        <v>0</v>
      </c>
      <c r="U421" s="773" t="str">
        <f t="shared" si="59"/>
        <v>V</v>
      </c>
      <c r="V421" s="304"/>
      <c r="W421" s="305">
        <f>(Q421+R421)*'1.0-Contractblad'!$L$37</f>
        <v>0</v>
      </c>
      <c r="X421" s="305">
        <f ca="1">VLOOKUP(E421,'1.1a-Jaarprijzen'!$B$33:$Q$51,16,FALSE)*K421</f>
        <v>0</v>
      </c>
      <c r="Z421" s="775">
        <f t="shared" si="63"/>
        <v>1680</v>
      </c>
      <c r="AA421" s="494" t="str">
        <f t="shared" si="64"/>
        <v>12200-200</v>
      </c>
    </row>
    <row r="422" spans="2:27" s="492" customFormat="1" ht="15">
      <c r="B422" s="331"/>
      <c r="C422" s="332"/>
      <c r="D422" s="296">
        <f>VLOOKUP(E422,'1.1a-Jaarprijzen'!$B$13:$G$30,6,FALSE)</f>
        <v>1</v>
      </c>
      <c r="E422" s="772" t="s">
        <v>850</v>
      </c>
      <c r="F422" s="296" t="s">
        <v>675</v>
      </c>
      <c r="G422" s="297" t="s">
        <v>689</v>
      </c>
      <c r="H422" s="295" t="s">
        <v>856</v>
      </c>
      <c r="I422" s="298" t="str">
        <f t="shared" si="40"/>
        <v>kinderverblijf ruimte</v>
      </c>
      <c r="J422" s="296" t="s">
        <v>998</v>
      </c>
      <c r="K422" s="299">
        <v>8.4</v>
      </c>
      <c r="L422" s="299"/>
      <c r="M422" s="300">
        <v>12200</v>
      </c>
      <c r="N422" s="301">
        <f t="shared" si="60"/>
        <v>200</v>
      </c>
      <c r="O422" s="486">
        <v>1</v>
      </c>
      <c r="P422" s="486">
        <v>1</v>
      </c>
      <c r="Q422" s="293">
        <f t="shared" si="61"/>
        <v>0</v>
      </c>
      <c r="R422" s="293">
        <f t="shared" si="62"/>
        <v>0</v>
      </c>
      <c r="S422" s="302">
        <f t="shared" si="57"/>
        <v>0</v>
      </c>
      <c r="T422" s="302">
        <f t="shared" si="58"/>
        <v>0</v>
      </c>
      <c r="U422" s="773" t="str">
        <f t="shared" si="59"/>
        <v>V</v>
      </c>
      <c r="V422" s="304"/>
      <c r="W422" s="305">
        <f>(Q422+R422)*'1.0-Contractblad'!$L$37</f>
        <v>0</v>
      </c>
      <c r="X422" s="305">
        <f ca="1">VLOOKUP(E422,'1.1a-Jaarprijzen'!$B$33:$Q$51,16,FALSE)*K422</f>
        <v>0</v>
      </c>
      <c r="Z422" s="775">
        <f t="shared" si="63"/>
        <v>1680</v>
      </c>
      <c r="AA422" s="494" t="str">
        <f t="shared" si="64"/>
        <v>12200-200</v>
      </c>
    </row>
    <row r="423" spans="2:27" s="492" customFormat="1" ht="15">
      <c r="B423" s="331"/>
      <c r="C423" s="332"/>
      <c r="D423" s="296">
        <f>VLOOKUP(E423,'1.1a-Jaarprijzen'!$B$13:$G$30,6,FALSE)</f>
        <v>1</v>
      </c>
      <c r="E423" s="772" t="s">
        <v>850</v>
      </c>
      <c r="F423" s="296" t="s">
        <v>675</v>
      </c>
      <c r="G423" s="297" t="s">
        <v>690</v>
      </c>
      <c r="H423" s="295" t="s">
        <v>485</v>
      </c>
      <c r="I423" s="298" t="str">
        <f t="shared" si="40"/>
        <v>sanitaire ruimte (toilet-/doucheruimte)</v>
      </c>
      <c r="J423" s="296" t="s">
        <v>473</v>
      </c>
      <c r="K423" s="299">
        <v>6.75</v>
      </c>
      <c r="L423" s="299"/>
      <c r="M423" s="300">
        <v>4200</v>
      </c>
      <c r="N423" s="301">
        <f t="shared" si="60"/>
        <v>200</v>
      </c>
      <c r="O423" s="486">
        <v>1</v>
      </c>
      <c r="P423" s="486">
        <v>1</v>
      </c>
      <c r="Q423" s="293">
        <f t="shared" si="61"/>
        <v>0</v>
      </c>
      <c r="R423" s="293">
        <f t="shared" si="62"/>
        <v>0</v>
      </c>
      <c r="S423" s="302">
        <f t="shared" si="57"/>
        <v>0</v>
      </c>
      <c r="T423" s="302">
        <f t="shared" si="58"/>
        <v>0</v>
      </c>
      <c r="U423" s="773" t="str">
        <f t="shared" si="59"/>
        <v>S</v>
      </c>
      <c r="V423" s="304"/>
      <c r="W423" s="305">
        <f>(Q423+R423)*'1.0-Contractblad'!$L$37</f>
        <v>0</v>
      </c>
      <c r="X423" s="305">
        <f ca="1">VLOOKUP(E423,'1.1a-Jaarprijzen'!$B$33:$Q$51,16,FALSE)*K423</f>
        <v>0</v>
      </c>
      <c r="Z423" s="775">
        <f t="shared" si="63"/>
        <v>1350</v>
      </c>
      <c r="AA423" s="494" t="str">
        <f t="shared" si="64"/>
        <v>4200-200</v>
      </c>
    </row>
    <row r="424" spans="2:27" s="492" customFormat="1" ht="15">
      <c r="B424" s="331"/>
      <c r="C424" s="332"/>
      <c r="D424" s="296">
        <f>VLOOKUP(E424,'1.1a-Jaarprijzen'!$B$13:$G$30,6,FALSE)</f>
        <v>1</v>
      </c>
      <c r="E424" s="772" t="s">
        <v>850</v>
      </c>
      <c r="F424" s="296" t="s">
        <v>675</v>
      </c>
      <c r="G424" s="297" t="s">
        <v>691</v>
      </c>
      <c r="H424" s="295" t="s">
        <v>856</v>
      </c>
      <c r="I424" s="298" t="str">
        <f t="shared" si="40"/>
        <v>kinderverblijf ruimte</v>
      </c>
      <c r="J424" s="296" t="s">
        <v>998</v>
      </c>
      <c r="K424" s="299">
        <v>8.4</v>
      </c>
      <c r="L424" s="299"/>
      <c r="M424" s="300">
        <v>12200</v>
      </c>
      <c r="N424" s="301">
        <f t="shared" si="60"/>
        <v>200</v>
      </c>
      <c r="O424" s="486">
        <v>1</v>
      </c>
      <c r="P424" s="486">
        <v>1</v>
      </c>
      <c r="Q424" s="293">
        <f t="shared" si="61"/>
        <v>0</v>
      </c>
      <c r="R424" s="293">
        <f t="shared" si="62"/>
        <v>0</v>
      </c>
      <c r="S424" s="302">
        <f t="shared" si="57"/>
        <v>0</v>
      </c>
      <c r="T424" s="302">
        <f t="shared" si="58"/>
        <v>0</v>
      </c>
      <c r="U424" s="773" t="str">
        <f t="shared" si="59"/>
        <v>V</v>
      </c>
      <c r="V424" s="304"/>
      <c r="W424" s="305">
        <f>(Q424+R424)*'1.0-Contractblad'!$L$37</f>
        <v>0</v>
      </c>
      <c r="X424" s="305">
        <f ca="1">VLOOKUP(E424,'1.1a-Jaarprijzen'!$B$33:$Q$51,16,FALSE)*K424</f>
        <v>0</v>
      </c>
      <c r="Z424" s="775">
        <f t="shared" si="63"/>
        <v>1680</v>
      </c>
      <c r="AA424" s="494" t="str">
        <f t="shared" si="64"/>
        <v>12200-200</v>
      </c>
    </row>
    <row r="425" spans="2:27" s="492" customFormat="1" ht="15">
      <c r="B425" s="331"/>
      <c r="C425" s="332"/>
      <c r="D425" s="296">
        <f>VLOOKUP(E425,'1.1a-Jaarprijzen'!$B$13:$G$30,6,FALSE)</f>
        <v>1</v>
      </c>
      <c r="E425" s="772" t="s">
        <v>850</v>
      </c>
      <c r="F425" s="296" t="s">
        <v>675</v>
      </c>
      <c r="G425" s="297" t="s">
        <v>692</v>
      </c>
      <c r="H425" s="295" t="s">
        <v>856</v>
      </c>
      <c r="I425" s="298" t="str">
        <f t="shared" si="40"/>
        <v>kinderverblijf ruimte</v>
      </c>
      <c r="J425" s="296" t="s">
        <v>998</v>
      </c>
      <c r="K425" s="299">
        <v>8.5</v>
      </c>
      <c r="L425" s="299"/>
      <c r="M425" s="300">
        <v>12200</v>
      </c>
      <c r="N425" s="301">
        <f t="shared" si="60"/>
        <v>200</v>
      </c>
      <c r="O425" s="486">
        <v>1</v>
      </c>
      <c r="P425" s="486">
        <v>1</v>
      </c>
      <c r="Q425" s="293">
        <f t="shared" si="61"/>
        <v>0</v>
      </c>
      <c r="R425" s="293">
        <f t="shared" si="62"/>
        <v>0</v>
      </c>
      <c r="S425" s="302">
        <f t="shared" si="57"/>
        <v>0</v>
      </c>
      <c r="T425" s="302">
        <f t="shared" si="58"/>
        <v>0</v>
      </c>
      <c r="U425" s="773" t="str">
        <f t="shared" si="59"/>
        <v>V</v>
      </c>
      <c r="V425" s="304"/>
      <c r="W425" s="305">
        <f>(Q425+R425)*'1.0-Contractblad'!$L$37</f>
        <v>0</v>
      </c>
      <c r="X425" s="305">
        <f ca="1">VLOOKUP(E425,'1.1a-Jaarprijzen'!$B$33:$Q$51,16,FALSE)*K425</f>
        <v>0</v>
      </c>
      <c r="Z425" s="775">
        <f t="shared" si="63"/>
        <v>1700</v>
      </c>
      <c r="AA425" s="494" t="str">
        <f t="shared" si="64"/>
        <v>12200-200</v>
      </c>
    </row>
    <row r="426" spans="2:27" s="492" customFormat="1" ht="15">
      <c r="B426" s="331"/>
      <c r="C426" s="332"/>
      <c r="D426" s="296">
        <f>VLOOKUP(E426,'1.1a-Jaarprijzen'!$B$13:$G$30,6,FALSE)</f>
        <v>1</v>
      </c>
      <c r="E426" s="772" t="s">
        <v>850</v>
      </c>
      <c r="F426" s="296" t="s">
        <v>266</v>
      </c>
      <c r="G426" s="297" t="s">
        <v>666</v>
      </c>
      <c r="H426" s="295" t="s">
        <v>393</v>
      </c>
      <c r="I426" s="298" t="str">
        <f t="shared" si="40"/>
        <v>entree, gang, hal, repro</v>
      </c>
      <c r="J426" s="296" t="s">
        <v>998</v>
      </c>
      <c r="K426" s="299">
        <v>19</v>
      </c>
      <c r="L426" s="299"/>
      <c r="M426" s="300">
        <v>3200</v>
      </c>
      <c r="N426" s="301">
        <f t="shared" si="60"/>
        <v>200</v>
      </c>
      <c r="O426" s="486">
        <v>1</v>
      </c>
      <c r="P426" s="486">
        <v>1</v>
      </c>
      <c r="Q426" s="293">
        <f t="shared" si="61"/>
        <v>0</v>
      </c>
      <c r="R426" s="293">
        <f t="shared" si="62"/>
        <v>0</v>
      </c>
      <c r="S426" s="302">
        <f t="shared" si="57"/>
        <v>0</v>
      </c>
      <c r="T426" s="302">
        <f t="shared" si="58"/>
        <v>0</v>
      </c>
      <c r="U426" s="773" t="str">
        <f t="shared" si="59"/>
        <v>V</v>
      </c>
      <c r="V426" s="304"/>
      <c r="W426" s="305">
        <f>(Q426+R426)*'1.0-Contractblad'!$L$37</f>
        <v>0</v>
      </c>
      <c r="X426" s="305">
        <f ca="1">VLOOKUP(E426,'1.1a-Jaarprijzen'!$B$33:$Q$51,16,FALSE)*K426</f>
        <v>0</v>
      </c>
      <c r="Z426" s="775">
        <f t="shared" si="63"/>
        <v>3800</v>
      </c>
      <c r="AA426" s="494" t="str">
        <f t="shared" si="64"/>
        <v>3200-200</v>
      </c>
    </row>
    <row r="427" spans="2:27" s="492" customFormat="1" ht="15">
      <c r="B427" s="331"/>
      <c r="C427" s="332"/>
      <c r="D427" s="296">
        <f>VLOOKUP(E427,'1.1a-Jaarprijzen'!$B$13:$G$30,6,FALSE)</f>
        <v>1</v>
      </c>
      <c r="E427" s="772" t="s">
        <v>850</v>
      </c>
      <c r="F427" s="296" t="s">
        <v>266</v>
      </c>
      <c r="G427" s="297" t="s">
        <v>667</v>
      </c>
      <c r="H427" s="295" t="s">
        <v>397</v>
      </c>
      <c r="I427" s="298" t="str">
        <f t="shared" si="40"/>
        <v>speellokaal</v>
      </c>
      <c r="J427" s="296" t="s">
        <v>473</v>
      </c>
      <c r="K427" s="299">
        <v>83.7</v>
      </c>
      <c r="L427" s="299"/>
      <c r="M427" s="300">
        <v>8200</v>
      </c>
      <c r="N427" s="301">
        <f t="shared" si="60"/>
        <v>200</v>
      </c>
      <c r="O427" s="486">
        <v>1</v>
      </c>
      <c r="P427" s="486">
        <v>1</v>
      </c>
      <c r="Q427" s="293">
        <f t="shared" si="61"/>
        <v>0</v>
      </c>
      <c r="R427" s="293">
        <f t="shared" si="62"/>
        <v>0</v>
      </c>
      <c r="S427" s="302">
        <f t="shared" si="57"/>
        <v>0</v>
      </c>
      <c r="T427" s="302">
        <f t="shared" si="58"/>
        <v>0</v>
      </c>
      <c r="U427" s="773" t="str">
        <f t="shared" si="59"/>
        <v>L</v>
      </c>
      <c r="V427" s="304"/>
      <c r="W427" s="305">
        <f>(Q427+R427)*'1.0-Contractblad'!$L$37</f>
        <v>0</v>
      </c>
      <c r="X427" s="305">
        <f ca="1">VLOOKUP(E427,'1.1a-Jaarprijzen'!$B$33:$Q$51,16,FALSE)*K427</f>
        <v>0</v>
      </c>
      <c r="Z427" s="775">
        <f t="shared" si="63"/>
        <v>16740</v>
      </c>
      <c r="AA427" s="494" t="str">
        <f t="shared" si="64"/>
        <v>8200-200</v>
      </c>
    </row>
    <row r="428" spans="2:27" s="492" customFormat="1" ht="15">
      <c r="B428" s="331"/>
      <c r="C428" s="332"/>
      <c r="D428" s="296">
        <f>VLOOKUP(E428,'1.1a-Jaarprijzen'!$B$13:$G$30,6,FALSE)</f>
        <v>1</v>
      </c>
      <c r="E428" s="772" t="s">
        <v>850</v>
      </c>
      <c r="F428" s="296" t="s">
        <v>266</v>
      </c>
      <c r="G428" s="297" t="s">
        <v>669</v>
      </c>
      <c r="H428" s="295" t="s">
        <v>398</v>
      </c>
      <c r="I428" s="298" t="str">
        <f t="shared" si="40"/>
        <v>niet van toepassing</v>
      </c>
      <c r="J428" s="296" t="s">
        <v>998</v>
      </c>
      <c r="K428" s="299"/>
      <c r="L428" s="299">
        <v>6</v>
      </c>
      <c r="M428" s="300" t="s">
        <v>17</v>
      </c>
      <c r="N428" s="301">
        <f t="shared" si="60"/>
        <v>0</v>
      </c>
      <c r="O428" s="486">
        <v>1</v>
      </c>
      <c r="P428" s="486">
        <v>1</v>
      </c>
      <c r="Q428" s="293">
        <f t="shared" si="61"/>
        <v>0</v>
      </c>
      <c r="R428" s="293">
        <f t="shared" si="62"/>
        <v>0</v>
      </c>
      <c r="S428" s="302">
        <f t="shared" si="57"/>
        <v>0</v>
      </c>
      <c r="T428" s="302">
        <f t="shared" si="58"/>
        <v>0</v>
      </c>
      <c r="U428" s="773">
        <f t="shared" si="59"/>
        <v>0</v>
      </c>
      <c r="V428" s="304"/>
      <c r="W428" s="305">
        <f>(Q428+R428)*'1.0-Contractblad'!$L$37</f>
        <v>0</v>
      </c>
      <c r="X428" s="305">
        <f ca="1">VLOOKUP(E428,'1.1a-Jaarprijzen'!$B$33:$Q$51,16,FALSE)*K428</f>
        <v>0</v>
      </c>
      <c r="Z428" s="775">
        <f t="shared" si="63"/>
        <v>0</v>
      </c>
      <c r="AA428" s="494" t="str">
        <f t="shared" si="64"/>
        <v>nvt-0</v>
      </c>
    </row>
    <row r="429" spans="2:27" s="492" customFormat="1" ht="15">
      <c r="B429" s="331"/>
      <c r="C429" s="332"/>
      <c r="D429" s="296">
        <f>VLOOKUP(E429,'1.1a-Jaarprijzen'!$B$13:$G$30,6,FALSE)</f>
        <v>1</v>
      </c>
      <c r="E429" s="772" t="s">
        <v>850</v>
      </c>
      <c r="F429" s="296" t="s">
        <v>266</v>
      </c>
      <c r="G429" s="297" t="s">
        <v>671</v>
      </c>
      <c r="H429" s="295" t="s">
        <v>857</v>
      </c>
      <c r="I429" s="298" t="str">
        <f t="shared" si="40"/>
        <v>administratieve -,  vergaderruimte</v>
      </c>
      <c r="J429" s="296" t="s">
        <v>998</v>
      </c>
      <c r="K429" s="299">
        <v>12.5</v>
      </c>
      <c r="L429" s="299"/>
      <c r="M429" s="300">
        <v>1040</v>
      </c>
      <c r="N429" s="301">
        <f t="shared" si="60"/>
        <v>40</v>
      </c>
      <c r="O429" s="486">
        <v>1</v>
      </c>
      <c r="P429" s="486">
        <v>1</v>
      </c>
      <c r="Q429" s="293">
        <f t="shared" si="61"/>
        <v>0</v>
      </c>
      <c r="R429" s="293">
        <f t="shared" si="62"/>
        <v>0</v>
      </c>
      <c r="S429" s="302">
        <f t="shared" si="57"/>
        <v>0</v>
      </c>
      <c r="T429" s="302">
        <f t="shared" si="58"/>
        <v>0</v>
      </c>
      <c r="U429" s="773" t="str">
        <f t="shared" si="59"/>
        <v>V</v>
      </c>
      <c r="V429" s="304"/>
      <c r="W429" s="305">
        <f>(Q429+R429)*'1.0-Contractblad'!$L$37</f>
        <v>0</v>
      </c>
      <c r="X429" s="305">
        <f ca="1">VLOOKUP(E429,'1.1a-Jaarprijzen'!$B$33:$Q$51,16,FALSE)*K429</f>
        <v>0</v>
      </c>
      <c r="Z429" s="775">
        <f t="shared" si="63"/>
        <v>500</v>
      </c>
      <c r="AA429" s="494" t="str">
        <f t="shared" si="64"/>
        <v>1040-40</v>
      </c>
    </row>
    <row r="430" spans="2:27" s="492" customFormat="1" ht="15">
      <c r="B430" s="331"/>
      <c r="C430" s="332"/>
      <c r="D430" s="296">
        <f>VLOOKUP(E430,'1.1a-Jaarprijzen'!$B$13:$G$30,6,FALSE)</f>
        <v>1</v>
      </c>
      <c r="E430" s="772" t="s">
        <v>850</v>
      </c>
      <c r="F430" s="296" t="s">
        <v>266</v>
      </c>
      <c r="G430" s="297" t="s">
        <v>858</v>
      </c>
      <c r="H430" s="295" t="s">
        <v>859</v>
      </c>
      <c r="I430" s="298" t="str">
        <f t="shared" si="40"/>
        <v>entree, gang, hal, repro</v>
      </c>
      <c r="J430" s="296" t="s">
        <v>998</v>
      </c>
      <c r="K430" s="299">
        <v>4.0999999999999996</v>
      </c>
      <c r="L430" s="299"/>
      <c r="M430" s="300">
        <v>3200</v>
      </c>
      <c r="N430" s="301">
        <f t="shared" si="60"/>
        <v>200</v>
      </c>
      <c r="O430" s="486">
        <v>1</v>
      </c>
      <c r="P430" s="486">
        <v>1</v>
      </c>
      <c r="Q430" s="293">
        <f t="shared" si="61"/>
        <v>0</v>
      </c>
      <c r="R430" s="293">
        <f t="shared" si="62"/>
        <v>0</v>
      </c>
      <c r="S430" s="302">
        <f t="shared" si="57"/>
        <v>0</v>
      </c>
      <c r="T430" s="302">
        <f t="shared" si="58"/>
        <v>0</v>
      </c>
      <c r="U430" s="773" t="str">
        <f t="shared" si="59"/>
        <v>V</v>
      </c>
      <c r="V430" s="304"/>
      <c r="W430" s="305">
        <f>(Q430+R430)*'1.0-Contractblad'!$L$37</f>
        <v>0</v>
      </c>
      <c r="X430" s="305">
        <f ca="1">VLOOKUP(E430,'1.1a-Jaarprijzen'!$B$33:$Q$51,16,FALSE)*K430</f>
        <v>0</v>
      </c>
      <c r="Z430" s="775">
        <f t="shared" si="63"/>
        <v>819.99999999999989</v>
      </c>
      <c r="AA430" s="494" t="str">
        <f t="shared" si="64"/>
        <v>3200-200</v>
      </c>
    </row>
    <row r="431" spans="2:27" s="492" customFormat="1" ht="15">
      <c r="B431" s="331"/>
      <c r="C431" s="332"/>
      <c r="D431" s="296">
        <f>VLOOKUP(E431,'1.1a-Jaarprijzen'!$B$13:$G$30,6,FALSE)</f>
        <v>1</v>
      </c>
      <c r="E431" s="772" t="s">
        <v>850</v>
      </c>
      <c r="F431" s="296" t="s">
        <v>266</v>
      </c>
      <c r="G431" s="297" t="s">
        <v>673</v>
      </c>
      <c r="H431" s="295" t="s">
        <v>398</v>
      </c>
      <c r="I431" s="298" t="str">
        <f t="shared" si="40"/>
        <v>niet van toepassing</v>
      </c>
      <c r="J431" s="296" t="s">
        <v>998</v>
      </c>
      <c r="K431" s="299"/>
      <c r="L431" s="299">
        <v>4.3</v>
      </c>
      <c r="M431" s="300" t="s">
        <v>17</v>
      </c>
      <c r="N431" s="301">
        <f t="shared" si="60"/>
        <v>0</v>
      </c>
      <c r="O431" s="486">
        <v>1</v>
      </c>
      <c r="P431" s="486">
        <v>1</v>
      </c>
      <c r="Q431" s="293">
        <f t="shared" si="61"/>
        <v>0</v>
      </c>
      <c r="R431" s="293">
        <f t="shared" si="62"/>
        <v>0</v>
      </c>
      <c r="S431" s="302">
        <f t="shared" si="57"/>
        <v>0</v>
      </c>
      <c r="T431" s="302">
        <f t="shared" si="58"/>
        <v>0</v>
      </c>
      <c r="U431" s="773">
        <f t="shared" si="59"/>
        <v>0</v>
      </c>
      <c r="V431" s="304"/>
      <c r="W431" s="305">
        <f>(Q431+R431)*'1.0-Contractblad'!$L$37</f>
        <v>0</v>
      </c>
      <c r="X431" s="305">
        <f ca="1">VLOOKUP(E431,'1.1a-Jaarprijzen'!$B$33:$Q$51,16,FALSE)*K431</f>
        <v>0</v>
      </c>
      <c r="Z431" s="775">
        <f t="shared" si="63"/>
        <v>0</v>
      </c>
      <c r="AA431" s="494" t="str">
        <f t="shared" si="64"/>
        <v>nvt-0</v>
      </c>
    </row>
    <row r="432" spans="2:27" s="492" customFormat="1" ht="15">
      <c r="B432" s="331"/>
      <c r="C432" s="332"/>
      <c r="D432" s="296">
        <f>VLOOKUP(E432,'1.1a-Jaarprijzen'!$B$13:$G$30,6,FALSE)</f>
        <v>1</v>
      </c>
      <c r="E432" s="772" t="s">
        <v>850</v>
      </c>
      <c r="F432" s="296" t="s">
        <v>266</v>
      </c>
      <c r="G432" s="297" t="s">
        <v>735</v>
      </c>
      <c r="H432" s="295" t="s">
        <v>485</v>
      </c>
      <c r="I432" s="298" t="str">
        <f t="shared" si="40"/>
        <v>sanitaire ruimte (toilet-/doucheruimte)</v>
      </c>
      <c r="J432" s="296" t="s">
        <v>473</v>
      </c>
      <c r="K432" s="299">
        <v>7.7</v>
      </c>
      <c r="L432" s="299"/>
      <c r="M432" s="300">
        <v>4200</v>
      </c>
      <c r="N432" s="301">
        <f t="shared" si="60"/>
        <v>200</v>
      </c>
      <c r="O432" s="486">
        <v>1</v>
      </c>
      <c r="P432" s="486">
        <v>1</v>
      </c>
      <c r="Q432" s="293">
        <f t="shared" si="61"/>
        <v>0</v>
      </c>
      <c r="R432" s="293">
        <f t="shared" si="62"/>
        <v>0</v>
      </c>
      <c r="S432" s="302">
        <f t="shared" si="57"/>
        <v>0</v>
      </c>
      <c r="T432" s="302">
        <f t="shared" si="58"/>
        <v>0</v>
      </c>
      <c r="U432" s="773" t="str">
        <f t="shared" si="59"/>
        <v>S</v>
      </c>
      <c r="V432" s="304"/>
      <c r="W432" s="305">
        <f>(Q432+R432)*'1.0-Contractblad'!$L$37</f>
        <v>0</v>
      </c>
      <c r="X432" s="305">
        <f ca="1">VLOOKUP(E432,'1.1a-Jaarprijzen'!$B$33:$Q$51,16,FALSE)*K432</f>
        <v>0</v>
      </c>
      <c r="Z432" s="775">
        <f t="shared" si="63"/>
        <v>1540</v>
      </c>
      <c r="AA432" s="494" t="str">
        <f t="shared" si="64"/>
        <v>4200-200</v>
      </c>
    </row>
    <row r="433" spans="2:27" s="492" customFormat="1" ht="15">
      <c r="B433" s="331"/>
      <c r="C433" s="332"/>
      <c r="D433" s="296">
        <f>VLOOKUP(E433,'1.1a-Jaarprijzen'!$B$13:$G$30,6,FALSE)</f>
        <v>1</v>
      </c>
      <c r="E433" s="772" t="s">
        <v>850</v>
      </c>
      <c r="F433" s="296" t="s">
        <v>266</v>
      </c>
      <c r="G433" s="297" t="s">
        <v>736</v>
      </c>
      <c r="H433" s="295" t="s">
        <v>395</v>
      </c>
      <c r="I433" s="298" t="str">
        <f t="shared" si="40"/>
        <v>niet van toepassing</v>
      </c>
      <c r="J433" s="296" t="s">
        <v>998</v>
      </c>
      <c r="K433" s="299"/>
      <c r="L433" s="299">
        <v>3.9</v>
      </c>
      <c r="M433" s="300" t="s">
        <v>17</v>
      </c>
      <c r="N433" s="301">
        <f t="shared" si="60"/>
        <v>0</v>
      </c>
      <c r="O433" s="486">
        <v>1</v>
      </c>
      <c r="P433" s="486">
        <v>1</v>
      </c>
      <c r="Q433" s="293">
        <f t="shared" si="61"/>
        <v>0</v>
      </c>
      <c r="R433" s="293">
        <f t="shared" si="62"/>
        <v>0</v>
      </c>
      <c r="S433" s="302">
        <f t="shared" si="57"/>
        <v>0</v>
      </c>
      <c r="T433" s="302">
        <f t="shared" si="58"/>
        <v>0</v>
      </c>
      <c r="U433" s="773">
        <f t="shared" si="59"/>
        <v>0</v>
      </c>
      <c r="V433" s="304"/>
      <c r="W433" s="305">
        <f>(Q433+R433)*'1.0-Contractblad'!$L$37</f>
        <v>0</v>
      </c>
      <c r="X433" s="305">
        <f ca="1">VLOOKUP(E433,'1.1a-Jaarprijzen'!$B$33:$Q$51,16,FALSE)*K433</f>
        <v>0</v>
      </c>
      <c r="Z433" s="775">
        <f t="shared" si="63"/>
        <v>0</v>
      </c>
      <c r="AA433" s="494" t="str">
        <f t="shared" si="64"/>
        <v>nvt-0</v>
      </c>
    </row>
    <row r="434" spans="2:27" s="492" customFormat="1" ht="15">
      <c r="B434" s="331"/>
      <c r="C434" s="332"/>
      <c r="D434" s="296">
        <f>VLOOKUP(E434,'1.1a-Jaarprijzen'!$B$13:$G$30,6,FALSE)</f>
        <v>1</v>
      </c>
      <c r="E434" s="772" t="s">
        <v>850</v>
      </c>
      <c r="F434" s="296" t="s">
        <v>266</v>
      </c>
      <c r="G434" s="297" t="s">
        <v>860</v>
      </c>
      <c r="H434" s="295" t="s">
        <v>484</v>
      </c>
      <c r="I434" s="298" t="str">
        <f t="shared" si="40"/>
        <v>leslokaal groep 1 t/m 3</v>
      </c>
      <c r="J434" s="296" t="s">
        <v>998</v>
      </c>
      <c r="K434" s="299">
        <v>42.5</v>
      </c>
      <c r="L434" s="299"/>
      <c r="M434" s="300">
        <v>7200</v>
      </c>
      <c r="N434" s="301">
        <f t="shared" si="60"/>
        <v>200</v>
      </c>
      <c r="O434" s="486">
        <v>1</v>
      </c>
      <c r="P434" s="486">
        <v>1</v>
      </c>
      <c r="Q434" s="293">
        <f t="shared" si="61"/>
        <v>0</v>
      </c>
      <c r="R434" s="293">
        <f t="shared" si="62"/>
        <v>0</v>
      </c>
      <c r="S434" s="302">
        <f t="shared" si="57"/>
        <v>0</v>
      </c>
      <c r="T434" s="302">
        <f t="shared" si="58"/>
        <v>0</v>
      </c>
      <c r="U434" s="773" t="str">
        <f t="shared" si="59"/>
        <v>L</v>
      </c>
      <c r="V434" s="304"/>
      <c r="W434" s="305">
        <f>(Q434+R434)*'1.0-Contractblad'!$L$37</f>
        <v>0</v>
      </c>
      <c r="X434" s="305">
        <f ca="1">VLOOKUP(E434,'1.1a-Jaarprijzen'!$B$33:$Q$51,16,FALSE)*K434</f>
        <v>0</v>
      </c>
      <c r="Z434" s="775">
        <f t="shared" si="63"/>
        <v>8500</v>
      </c>
      <c r="AA434" s="494" t="str">
        <f t="shared" si="64"/>
        <v>7200-200</v>
      </c>
    </row>
    <row r="435" spans="2:27" s="492" customFormat="1" ht="15">
      <c r="B435" s="331"/>
      <c r="C435" s="332"/>
      <c r="D435" s="296">
        <f>VLOOKUP(E435,'1.1a-Jaarprijzen'!$B$13:$G$30,6,FALSE)</f>
        <v>1</v>
      </c>
      <c r="E435" s="772" t="s">
        <v>850</v>
      </c>
      <c r="F435" s="296" t="s">
        <v>266</v>
      </c>
      <c r="G435" s="297" t="s">
        <v>861</v>
      </c>
      <c r="H435" s="295" t="s">
        <v>398</v>
      </c>
      <c r="I435" s="298" t="str">
        <f t="shared" si="40"/>
        <v>niet van toepassing</v>
      </c>
      <c r="J435" s="296" t="s">
        <v>998</v>
      </c>
      <c r="K435" s="299"/>
      <c r="L435" s="299">
        <v>7.7</v>
      </c>
      <c r="M435" s="300" t="s">
        <v>17</v>
      </c>
      <c r="N435" s="301">
        <f t="shared" si="60"/>
        <v>0</v>
      </c>
      <c r="O435" s="486">
        <v>1</v>
      </c>
      <c r="P435" s="486">
        <v>1</v>
      </c>
      <c r="Q435" s="293">
        <f t="shared" si="61"/>
        <v>0</v>
      </c>
      <c r="R435" s="293">
        <f t="shared" si="62"/>
        <v>0</v>
      </c>
      <c r="S435" s="302">
        <f t="shared" si="57"/>
        <v>0</v>
      </c>
      <c r="T435" s="302">
        <f t="shared" si="58"/>
        <v>0</v>
      </c>
      <c r="U435" s="773">
        <f t="shared" si="59"/>
        <v>0</v>
      </c>
      <c r="V435" s="304"/>
      <c r="W435" s="305">
        <f>(Q435+R435)*'1.0-Contractblad'!$L$37</f>
        <v>0</v>
      </c>
      <c r="X435" s="305">
        <f ca="1">VLOOKUP(E435,'1.1a-Jaarprijzen'!$B$33:$Q$51,16,FALSE)*K435</f>
        <v>0</v>
      </c>
      <c r="Z435" s="775">
        <f t="shared" si="63"/>
        <v>0</v>
      </c>
      <c r="AA435" s="494" t="str">
        <f t="shared" si="64"/>
        <v>nvt-0</v>
      </c>
    </row>
    <row r="436" spans="2:27" s="492" customFormat="1" ht="15">
      <c r="B436" s="331"/>
      <c r="C436" s="332"/>
      <c r="D436" s="296">
        <f>VLOOKUP(E436,'1.1a-Jaarprijzen'!$B$13:$G$30,6,FALSE)</f>
        <v>1</v>
      </c>
      <c r="E436" s="772" t="s">
        <v>850</v>
      </c>
      <c r="F436" s="296" t="s">
        <v>266</v>
      </c>
      <c r="G436" s="297" t="s">
        <v>862</v>
      </c>
      <c r="H436" s="295" t="s">
        <v>395</v>
      </c>
      <c r="I436" s="298" t="str">
        <f t="shared" si="40"/>
        <v>niet van toepassing</v>
      </c>
      <c r="J436" s="296" t="s">
        <v>998</v>
      </c>
      <c r="K436" s="299"/>
      <c r="L436" s="299">
        <v>2</v>
      </c>
      <c r="M436" s="300" t="s">
        <v>17</v>
      </c>
      <c r="N436" s="301">
        <f t="shared" si="60"/>
        <v>0</v>
      </c>
      <c r="O436" s="486">
        <v>1</v>
      </c>
      <c r="P436" s="486">
        <v>1</v>
      </c>
      <c r="Q436" s="293">
        <f t="shared" si="61"/>
        <v>0</v>
      </c>
      <c r="R436" s="293">
        <f t="shared" si="62"/>
        <v>0</v>
      </c>
      <c r="S436" s="302">
        <f t="shared" si="57"/>
        <v>0</v>
      </c>
      <c r="T436" s="302">
        <f t="shared" si="58"/>
        <v>0</v>
      </c>
      <c r="U436" s="773">
        <f t="shared" si="59"/>
        <v>0</v>
      </c>
      <c r="V436" s="304"/>
      <c r="W436" s="305">
        <f>(Q436+R436)*'1.0-Contractblad'!$L$37</f>
        <v>0</v>
      </c>
      <c r="X436" s="305">
        <f ca="1">VLOOKUP(E436,'1.1a-Jaarprijzen'!$B$33:$Q$51,16,FALSE)*K436</f>
        <v>0</v>
      </c>
      <c r="Z436" s="775">
        <f t="shared" si="63"/>
        <v>0</v>
      </c>
      <c r="AA436" s="494" t="str">
        <f t="shared" si="64"/>
        <v>nvt-0</v>
      </c>
    </row>
    <row r="437" spans="2:27" s="492" customFormat="1" ht="15">
      <c r="B437" s="331"/>
      <c r="C437" s="332"/>
      <c r="D437" s="296">
        <f>VLOOKUP(E437,'1.1a-Jaarprijzen'!$B$13:$G$30,6,FALSE)</f>
        <v>1</v>
      </c>
      <c r="E437" s="772" t="s">
        <v>850</v>
      </c>
      <c r="F437" s="296" t="s">
        <v>266</v>
      </c>
      <c r="G437" s="297" t="s">
        <v>863</v>
      </c>
      <c r="H437" s="295" t="s">
        <v>485</v>
      </c>
      <c r="I437" s="298" t="str">
        <f t="shared" si="40"/>
        <v>sanitaire ruimte (toilet-/doucheruimte)</v>
      </c>
      <c r="J437" s="296" t="s">
        <v>473</v>
      </c>
      <c r="K437" s="299">
        <v>1.26</v>
      </c>
      <c r="L437" s="299"/>
      <c r="M437" s="300">
        <v>4200</v>
      </c>
      <c r="N437" s="301">
        <f t="shared" si="60"/>
        <v>200</v>
      </c>
      <c r="O437" s="486">
        <v>1</v>
      </c>
      <c r="P437" s="486">
        <v>1</v>
      </c>
      <c r="Q437" s="293">
        <f t="shared" si="61"/>
        <v>0</v>
      </c>
      <c r="R437" s="293">
        <f t="shared" si="62"/>
        <v>0</v>
      </c>
      <c r="S437" s="302">
        <f t="shared" si="57"/>
        <v>0</v>
      </c>
      <c r="T437" s="302">
        <f t="shared" si="58"/>
        <v>0</v>
      </c>
      <c r="U437" s="773" t="str">
        <f t="shared" si="59"/>
        <v>S</v>
      </c>
      <c r="V437" s="304"/>
      <c r="W437" s="305">
        <f>(Q437+R437)*'1.0-Contractblad'!$L$37</f>
        <v>0</v>
      </c>
      <c r="X437" s="305">
        <f ca="1">VLOOKUP(E437,'1.1a-Jaarprijzen'!$B$33:$Q$51,16,FALSE)*K437</f>
        <v>0</v>
      </c>
      <c r="Z437" s="775">
        <f t="shared" si="63"/>
        <v>252</v>
      </c>
      <c r="AA437" s="494" t="str">
        <f t="shared" si="64"/>
        <v>4200-200</v>
      </c>
    </row>
    <row r="438" spans="2:27" s="492" customFormat="1" ht="15">
      <c r="B438" s="331"/>
      <c r="C438" s="332"/>
      <c r="D438" s="296">
        <f>VLOOKUP(E438,'1.1a-Jaarprijzen'!$B$13:$G$30,6,FALSE)</f>
        <v>1</v>
      </c>
      <c r="E438" s="772" t="s">
        <v>850</v>
      </c>
      <c r="F438" s="296" t="s">
        <v>266</v>
      </c>
      <c r="G438" s="297" t="s">
        <v>864</v>
      </c>
      <c r="H438" s="295" t="s">
        <v>657</v>
      </c>
      <c r="I438" s="298" t="str">
        <f t="shared" si="40"/>
        <v>sanitaire ruimte (toilet-/doucheruimte)</v>
      </c>
      <c r="J438" s="296" t="s">
        <v>473</v>
      </c>
      <c r="K438" s="299">
        <v>1.54</v>
      </c>
      <c r="L438" s="299"/>
      <c r="M438" s="300">
        <v>4200</v>
      </c>
      <c r="N438" s="301">
        <f t="shared" si="60"/>
        <v>200</v>
      </c>
      <c r="O438" s="486">
        <v>1</v>
      </c>
      <c r="P438" s="486">
        <v>1</v>
      </c>
      <c r="Q438" s="293">
        <f t="shared" si="61"/>
        <v>0</v>
      </c>
      <c r="R438" s="293">
        <f t="shared" si="62"/>
        <v>0</v>
      </c>
      <c r="S438" s="302">
        <f t="shared" si="57"/>
        <v>0</v>
      </c>
      <c r="T438" s="302">
        <f t="shared" si="58"/>
        <v>0</v>
      </c>
      <c r="U438" s="773" t="str">
        <f t="shared" si="59"/>
        <v>S</v>
      </c>
      <c r="V438" s="304"/>
      <c r="W438" s="305">
        <f>(Q438+R438)*'1.0-Contractblad'!$L$37</f>
        <v>0</v>
      </c>
      <c r="X438" s="305">
        <f ca="1">VLOOKUP(E438,'1.1a-Jaarprijzen'!$B$33:$Q$51,16,FALSE)*K438</f>
        <v>0</v>
      </c>
      <c r="Z438" s="775">
        <f t="shared" si="63"/>
        <v>308</v>
      </c>
      <c r="AA438" s="494" t="str">
        <f t="shared" si="64"/>
        <v>4200-200</v>
      </c>
    </row>
    <row r="439" spans="2:27" s="492" customFormat="1" ht="15">
      <c r="B439" s="331"/>
      <c r="C439" s="332"/>
      <c r="D439" s="296">
        <f>VLOOKUP(E439,'1.1a-Jaarprijzen'!$B$13:$G$30,6,FALSE)</f>
        <v>1</v>
      </c>
      <c r="E439" s="772" t="s">
        <v>850</v>
      </c>
      <c r="F439" s="296" t="s">
        <v>266</v>
      </c>
      <c r="G439" s="297" t="s">
        <v>865</v>
      </c>
      <c r="H439" s="295" t="s">
        <v>398</v>
      </c>
      <c r="I439" s="298" t="str">
        <f t="shared" si="40"/>
        <v>niet van toepassing</v>
      </c>
      <c r="J439" s="296" t="s">
        <v>998</v>
      </c>
      <c r="K439" s="299"/>
      <c r="L439" s="299">
        <v>1.3</v>
      </c>
      <c r="M439" s="300" t="s">
        <v>17</v>
      </c>
      <c r="N439" s="301">
        <f t="shared" si="60"/>
        <v>0</v>
      </c>
      <c r="O439" s="486">
        <v>1</v>
      </c>
      <c r="P439" s="486">
        <v>1</v>
      </c>
      <c r="Q439" s="293">
        <f t="shared" si="61"/>
        <v>0</v>
      </c>
      <c r="R439" s="293">
        <f t="shared" si="62"/>
        <v>0</v>
      </c>
      <c r="S439" s="302">
        <f t="shared" si="57"/>
        <v>0</v>
      </c>
      <c r="T439" s="302">
        <f t="shared" si="58"/>
        <v>0</v>
      </c>
      <c r="U439" s="773">
        <f t="shared" si="59"/>
        <v>0</v>
      </c>
      <c r="V439" s="304"/>
      <c r="W439" s="305">
        <f>(Q439+R439)*'1.0-Contractblad'!$L$37</f>
        <v>0</v>
      </c>
      <c r="X439" s="305">
        <f ca="1">VLOOKUP(E439,'1.1a-Jaarprijzen'!$B$33:$Q$51,16,FALSE)*K439</f>
        <v>0</v>
      </c>
      <c r="Z439" s="775">
        <f t="shared" si="63"/>
        <v>0</v>
      </c>
      <c r="AA439" s="494" t="str">
        <f t="shared" si="64"/>
        <v>nvt-0</v>
      </c>
    </row>
    <row r="440" spans="2:27" s="492" customFormat="1" ht="15">
      <c r="B440" s="331"/>
      <c r="C440" s="332"/>
      <c r="D440" s="296">
        <f>VLOOKUP(E440,'1.1a-Jaarprijzen'!$B$13:$G$30,6,FALSE)</f>
        <v>1</v>
      </c>
      <c r="E440" s="772" t="s">
        <v>850</v>
      </c>
      <c r="F440" s="296" t="s">
        <v>266</v>
      </c>
      <c r="G440" s="297" t="s">
        <v>866</v>
      </c>
      <c r="H440" s="295" t="s">
        <v>867</v>
      </c>
      <c r="I440" s="298" t="str">
        <f t="shared" si="40"/>
        <v>leslokaal groep 1 t/m 3</v>
      </c>
      <c r="J440" s="296" t="s">
        <v>998</v>
      </c>
      <c r="K440" s="299">
        <v>52.5</v>
      </c>
      <c r="L440" s="299"/>
      <c r="M440" s="300">
        <v>7200</v>
      </c>
      <c r="N440" s="301">
        <f t="shared" si="60"/>
        <v>200</v>
      </c>
      <c r="O440" s="486">
        <v>1</v>
      </c>
      <c r="P440" s="486">
        <v>1</v>
      </c>
      <c r="Q440" s="293">
        <f t="shared" si="61"/>
        <v>0</v>
      </c>
      <c r="R440" s="293">
        <f t="shared" si="62"/>
        <v>0</v>
      </c>
      <c r="S440" s="302">
        <f t="shared" si="57"/>
        <v>0</v>
      </c>
      <c r="T440" s="302">
        <f t="shared" si="58"/>
        <v>0</v>
      </c>
      <c r="U440" s="773" t="str">
        <f t="shared" si="59"/>
        <v>L</v>
      </c>
      <c r="V440" s="304"/>
      <c r="W440" s="305">
        <f>(Q440+R440)*'1.0-Contractblad'!$L$37</f>
        <v>0</v>
      </c>
      <c r="X440" s="305">
        <f ca="1">VLOOKUP(E440,'1.1a-Jaarprijzen'!$B$33:$Q$51,16,FALSE)*K440</f>
        <v>0</v>
      </c>
      <c r="Z440" s="775">
        <f t="shared" si="63"/>
        <v>10500</v>
      </c>
      <c r="AA440" s="494" t="str">
        <f t="shared" si="64"/>
        <v>7200-200</v>
      </c>
    </row>
    <row r="441" spans="2:27" s="492" customFormat="1" ht="15">
      <c r="B441" s="331"/>
      <c r="C441" s="332"/>
      <c r="D441" s="296">
        <f>VLOOKUP(E441,'1.1a-Jaarprijzen'!$B$13:$G$30,6,FALSE)</f>
        <v>1</v>
      </c>
      <c r="E441" s="772" t="s">
        <v>850</v>
      </c>
      <c r="F441" s="296" t="s">
        <v>266</v>
      </c>
      <c r="G441" s="297" t="s">
        <v>868</v>
      </c>
      <c r="H441" s="295" t="s">
        <v>867</v>
      </c>
      <c r="I441" s="298" t="str">
        <f t="shared" si="40"/>
        <v>leslokaal/leerplein groep 4 t/m 8</v>
      </c>
      <c r="J441" s="296" t="s">
        <v>998</v>
      </c>
      <c r="K441" s="299">
        <v>54.3</v>
      </c>
      <c r="L441" s="299"/>
      <c r="M441" s="300">
        <v>18200</v>
      </c>
      <c r="N441" s="301">
        <f t="shared" si="60"/>
        <v>200</v>
      </c>
      <c r="O441" s="486">
        <v>1</v>
      </c>
      <c r="P441" s="486">
        <v>1</v>
      </c>
      <c r="Q441" s="293">
        <f t="shared" si="61"/>
        <v>0</v>
      </c>
      <c r="R441" s="293">
        <f t="shared" si="62"/>
        <v>0</v>
      </c>
      <c r="S441" s="302">
        <f t="shared" si="57"/>
        <v>0</v>
      </c>
      <c r="T441" s="302">
        <f t="shared" si="58"/>
        <v>0</v>
      </c>
      <c r="U441" s="773" t="str">
        <f t="shared" si="59"/>
        <v>L</v>
      </c>
      <c r="V441" s="304"/>
      <c r="W441" s="305">
        <f>(Q441+R441)*'1.0-Contractblad'!$L$37</f>
        <v>0</v>
      </c>
      <c r="X441" s="305">
        <f ca="1">VLOOKUP(E441,'1.1a-Jaarprijzen'!$B$33:$Q$51,16,FALSE)*K441</f>
        <v>0</v>
      </c>
      <c r="Z441" s="775">
        <f t="shared" si="63"/>
        <v>10860</v>
      </c>
      <c r="AA441" s="494" t="str">
        <f t="shared" si="64"/>
        <v>18200-200</v>
      </c>
    </row>
    <row r="442" spans="2:27" s="492" customFormat="1" ht="15">
      <c r="B442" s="331"/>
      <c r="C442" s="332"/>
      <c r="D442" s="296">
        <f>VLOOKUP(E442,'1.1a-Jaarprijzen'!$B$13:$G$30,6,FALSE)</f>
        <v>1</v>
      </c>
      <c r="E442" s="772" t="s">
        <v>850</v>
      </c>
      <c r="F442" s="296" t="s">
        <v>822</v>
      </c>
      <c r="G442" s="297" t="s">
        <v>869</v>
      </c>
      <c r="H442" s="295" t="s">
        <v>409</v>
      </c>
      <c r="I442" s="298" t="str">
        <f t="shared" si="40"/>
        <v>trappenhuis</v>
      </c>
      <c r="J442" s="296" t="s">
        <v>472</v>
      </c>
      <c r="K442" s="299">
        <v>5.3125</v>
      </c>
      <c r="L442" s="299"/>
      <c r="M442" s="300">
        <v>9200</v>
      </c>
      <c r="N442" s="301">
        <f t="shared" si="60"/>
        <v>200</v>
      </c>
      <c r="O442" s="486">
        <v>1</v>
      </c>
      <c r="P442" s="486">
        <v>1</v>
      </c>
      <c r="Q442" s="293">
        <f t="shared" si="61"/>
        <v>0</v>
      </c>
      <c r="R442" s="293">
        <f t="shared" si="62"/>
        <v>0</v>
      </c>
      <c r="S442" s="302">
        <f t="shared" si="57"/>
        <v>0</v>
      </c>
      <c r="T442" s="302">
        <f t="shared" si="58"/>
        <v>0</v>
      </c>
      <c r="U442" s="773" t="str">
        <f t="shared" si="59"/>
        <v>V</v>
      </c>
      <c r="V442" s="304"/>
      <c r="W442" s="305">
        <f>(Q442+R442)*'1.0-Contractblad'!$L$37</f>
        <v>0</v>
      </c>
      <c r="X442" s="305">
        <f ca="1">VLOOKUP(E442,'1.1a-Jaarprijzen'!$B$33:$Q$51,16,FALSE)*K442</f>
        <v>0</v>
      </c>
      <c r="Z442" s="775">
        <f t="shared" si="63"/>
        <v>1062.5</v>
      </c>
      <c r="AA442" s="494" t="str">
        <f t="shared" si="64"/>
        <v>9200-200</v>
      </c>
    </row>
    <row r="443" spans="2:27" s="492" customFormat="1" ht="15">
      <c r="B443" s="331"/>
      <c r="C443" s="332"/>
      <c r="D443" s="296">
        <f>VLOOKUP(E443,'1.1a-Jaarprijzen'!$B$13:$G$30,6,FALSE)</f>
        <v>1</v>
      </c>
      <c r="E443" s="772" t="s">
        <v>850</v>
      </c>
      <c r="F443" s="296" t="s">
        <v>822</v>
      </c>
      <c r="G443" s="297" t="s">
        <v>870</v>
      </c>
      <c r="H443" s="295" t="s">
        <v>393</v>
      </c>
      <c r="I443" s="298" t="str">
        <f t="shared" si="40"/>
        <v>entree, gang, hal, repro</v>
      </c>
      <c r="J443" s="296" t="s">
        <v>998</v>
      </c>
      <c r="K443" s="299">
        <v>19</v>
      </c>
      <c r="L443" s="299"/>
      <c r="M443" s="300">
        <v>3200</v>
      </c>
      <c r="N443" s="301">
        <f t="shared" si="60"/>
        <v>200</v>
      </c>
      <c r="O443" s="486">
        <v>1</v>
      </c>
      <c r="P443" s="486">
        <v>1</v>
      </c>
      <c r="Q443" s="293">
        <f t="shared" si="61"/>
        <v>0</v>
      </c>
      <c r="R443" s="293">
        <f t="shared" si="62"/>
        <v>0</v>
      </c>
      <c r="S443" s="302">
        <f t="shared" si="57"/>
        <v>0</v>
      </c>
      <c r="T443" s="302">
        <f t="shared" si="58"/>
        <v>0</v>
      </c>
      <c r="U443" s="773" t="str">
        <f t="shared" si="59"/>
        <v>V</v>
      </c>
      <c r="V443" s="304"/>
      <c r="W443" s="305">
        <f>(Q443+R443)*'1.0-Contractblad'!$L$37</f>
        <v>0</v>
      </c>
      <c r="X443" s="305">
        <f ca="1">VLOOKUP(E443,'1.1a-Jaarprijzen'!$B$33:$Q$51,16,FALSE)*K443</f>
        <v>0</v>
      </c>
      <c r="Z443" s="775">
        <f t="shared" si="63"/>
        <v>3800</v>
      </c>
      <c r="AA443" s="494" t="str">
        <f t="shared" si="64"/>
        <v>3200-200</v>
      </c>
    </row>
    <row r="444" spans="2:27" s="492" customFormat="1" ht="15">
      <c r="B444" s="331"/>
      <c r="C444" s="332"/>
      <c r="D444" s="296">
        <f>VLOOKUP(E444,'1.1a-Jaarprijzen'!$B$13:$G$30,6,FALSE)</f>
        <v>1</v>
      </c>
      <c r="E444" s="772" t="s">
        <v>850</v>
      </c>
      <c r="F444" s="296" t="s">
        <v>822</v>
      </c>
      <c r="G444" s="297" t="s">
        <v>871</v>
      </c>
      <c r="H444" s="295" t="s">
        <v>867</v>
      </c>
      <c r="I444" s="298" t="str">
        <f t="shared" si="40"/>
        <v>leslokaal/leerplein groep 4 t/m 8</v>
      </c>
      <c r="J444" s="296" t="s">
        <v>998</v>
      </c>
      <c r="K444" s="299">
        <v>54.3</v>
      </c>
      <c r="L444" s="299"/>
      <c r="M444" s="300">
        <v>18200</v>
      </c>
      <c r="N444" s="301">
        <f t="shared" si="60"/>
        <v>200</v>
      </c>
      <c r="O444" s="486">
        <v>1</v>
      </c>
      <c r="P444" s="486">
        <v>1</v>
      </c>
      <c r="Q444" s="293">
        <f t="shared" si="61"/>
        <v>0</v>
      </c>
      <c r="R444" s="293">
        <f t="shared" si="62"/>
        <v>0</v>
      </c>
      <c r="S444" s="302">
        <f t="shared" si="57"/>
        <v>0</v>
      </c>
      <c r="T444" s="302">
        <f t="shared" si="58"/>
        <v>0</v>
      </c>
      <c r="U444" s="773" t="str">
        <f t="shared" si="59"/>
        <v>L</v>
      </c>
      <c r="V444" s="304"/>
      <c r="W444" s="305">
        <f>(Q444+R444)*'1.0-Contractblad'!$L$37</f>
        <v>0</v>
      </c>
      <c r="X444" s="305">
        <f ca="1">VLOOKUP(E444,'1.1a-Jaarprijzen'!$B$33:$Q$51,16,FALSE)*K444</f>
        <v>0</v>
      </c>
      <c r="Z444" s="775">
        <f t="shared" si="63"/>
        <v>10860</v>
      </c>
      <c r="AA444" s="494" t="str">
        <f t="shared" si="64"/>
        <v>18200-200</v>
      </c>
    </row>
    <row r="445" spans="2:27" s="492" customFormat="1" ht="15">
      <c r="B445" s="331"/>
      <c r="C445" s="332"/>
      <c r="D445" s="296">
        <f>VLOOKUP(E445,'1.1a-Jaarprijzen'!$B$13:$G$30,6,FALSE)</f>
        <v>1</v>
      </c>
      <c r="E445" s="772" t="s">
        <v>850</v>
      </c>
      <c r="F445" s="296" t="s">
        <v>822</v>
      </c>
      <c r="G445" s="297" t="s">
        <v>872</v>
      </c>
      <c r="H445" s="295" t="s">
        <v>867</v>
      </c>
      <c r="I445" s="298" t="str">
        <f t="shared" si="40"/>
        <v>leslokaal/leerplein groep 4 t/m 8</v>
      </c>
      <c r="J445" s="296" t="s">
        <v>998</v>
      </c>
      <c r="K445" s="299">
        <v>52.5</v>
      </c>
      <c r="L445" s="299"/>
      <c r="M445" s="300">
        <v>18200</v>
      </c>
      <c r="N445" s="301">
        <f t="shared" si="60"/>
        <v>200</v>
      </c>
      <c r="O445" s="486">
        <v>1</v>
      </c>
      <c r="P445" s="486">
        <v>1</v>
      </c>
      <c r="Q445" s="293">
        <f t="shared" si="61"/>
        <v>0</v>
      </c>
      <c r="R445" s="293">
        <f t="shared" si="62"/>
        <v>0</v>
      </c>
      <c r="S445" s="302">
        <f t="shared" si="57"/>
        <v>0</v>
      </c>
      <c r="T445" s="302">
        <f t="shared" si="58"/>
        <v>0</v>
      </c>
      <c r="U445" s="773" t="str">
        <f t="shared" si="59"/>
        <v>L</v>
      </c>
      <c r="V445" s="304"/>
      <c r="W445" s="305">
        <f>(Q445+R445)*'1.0-Contractblad'!$L$37</f>
        <v>0</v>
      </c>
      <c r="X445" s="305">
        <f ca="1">VLOOKUP(E445,'1.1a-Jaarprijzen'!$B$33:$Q$51,16,FALSE)*K445</f>
        <v>0</v>
      </c>
      <c r="Z445" s="775">
        <f t="shared" si="63"/>
        <v>10500</v>
      </c>
      <c r="AA445" s="494" t="str">
        <f t="shared" si="64"/>
        <v>18200-200</v>
      </c>
    </row>
    <row r="446" spans="2:27" s="492" customFormat="1" ht="15">
      <c r="B446" s="331"/>
      <c r="C446" s="332"/>
      <c r="D446" s="296">
        <f>VLOOKUP(E446,'1.1a-Jaarprijzen'!$B$13:$G$30,6,FALSE)</f>
        <v>1</v>
      </c>
      <c r="E446" s="772" t="s">
        <v>850</v>
      </c>
      <c r="F446" s="296" t="s">
        <v>822</v>
      </c>
      <c r="G446" s="297" t="s">
        <v>873</v>
      </c>
      <c r="H446" s="295" t="s">
        <v>484</v>
      </c>
      <c r="I446" s="298" t="str">
        <f t="shared" si="40"/>
        <v>leslokaal/leerplein groep 4 t/m 8</v>
      </c>
      <c r="J446" s="296" t="s">
        <v>998</v>
      </c>
      <c r="K446" s="299">
        <v>47.5</v>
      </c>
      <c r="L446" s="299"/>
      <c r="M446" s="300">
        <v>18200</v>
      </c>
      <c r="N446" s="301">
        <f t="shared" si="60"/>
        <v>200</v>
      </c>
      <c r="O446" s="486">
        <v>1</v>
      </c>
      <c r="P446" s="486">
        <v>1</v>
      </c>
      <c r="Q446" s="293">
        <f t="shared" si="61"/>
        <v>0</v>
      </c>
      <c r="R446" s="293">
        <f t="shared" si="62"/>
        <v>0</v>
      </c>
      <c r="S446" s="302">
        <f t="shared" si="57"/>
        <v>0</v>
      </c>
      <c r="T446" s="302">
        <f t="shared" si="58"/>
        <v>0</v>
      </c>
      <c r="U446" s="773" t="str">
        <f t="shared" si="59"/>
        <v>L</v>
      </c>
      <c r="V446" s="304"/>
      <c r="W446" s="305">
        <f>(Q446+R446)*'1.0-Contractblad'!$L$37</f>
        <v>0</v>
      </c>
      <c r="X446" s="305">
        <f ca="1">VLOOKUP(E446,'1.1a-Jaarprijzen'!$B$33:$Q$51,16,FALSE)*K446</f>
        <v>0</v>
      </c>
      <c r="Z446" s="775">
        <f t="shared" si="63"/>
        <v>9500</v>
      </c>
      <c r="AA446" s="494" t="str">
        <f t="shared" si="64"/>
        <v>18200-200</v>
      </c>
    </row>
    <row r="447" spans="2:27" s="492" customFormat="1" ht="15">
      <c r="B447" s="331"/>
      <c r="C447" s="332"/>
      <c r="D447" s="296">
        <f>VLOOKUP(E447,'1.1a-Jaarprijzen'!$B$13:$G$30,6,FALSE)</f>
        <v>1</v>
      </c>
      <c r="E447" s="772" t="s">
        <v>850</v>
      </c>
      <c r="F447" s="296" t="s">
        <v>822</v>
      </c>
      <c r="G447" s="297" t="s">
        <v>874</v>
      </c>
      <c r="H447" s="295" t="s">
        <v>485</v>
      </c>
      <c r="I447" s="298" t="str">
        <f t="shared" si="40"/>
        <v>sanitaire ruimte (toilet-/doucheruimte)</v>
      </c>
      <c r="J447" s="296" t="s">
        <v>473</v>
      </c>
      <c r="K447" s="299">
        <v>7.0200000000000005</v>
      </c>
      <c r="L447" s="299"/>
      <c r="M447" s="300">
        <v>4200</v>
      </c>
      <c r="N447" s="301">
        <f t="shared" si="60"/>
        <v>200</v>
      </c>
      <c r="O447" s="486">
        <v>1</v>
      </c>
      <c r="P447" s="486">
        <v>1</v>
      </c>
      <c r="Q447" s="293">
        <f t="shared" si="61"/>
        <v>0</v>
      </c>
      <c r="R447" s="293">
        <f t="shared" si="62"/>
        <v>0</v>
      </c>
      <c r="S447" s="302">
        <f t="shared" si="57"/>
        <v>0</v>
      </c>
      <c r="T447" s="302">
        <f t="shared" si="58"/>
        <v>0</v>
      </c>
      <c r="U447" s="773" t="str">
        <f t="shared" si="59"/>
        <v>S</v>
      </c>
      <c r="V447" s="304"/>
      <c r="W447" s="305">
        <f>(Q447+R447)*'1.0-Contractblad'!$L$37</f>
        <v>0</v>
      </c>
      <c r="X447" s="305">
        <f ca="1">VLOOKUP(E447,'1.1a-Jaarprijzen'!$B$33:$Q$51,16,FALSE)*K447</f>
        <v>0</v>
      </c>
      <c r="Z447" s="775">
        <f t="shared" si="63"/>
        <v>1404</v>
      </c>
      <c r="AA447" s="494" t="str">
        <f t="shared" si="64"/>
        <v>4200-200</v>
      </c>
    </row>
    <row r="448" spans="2:27" s="492" customFormat="1" ht="15">
      <c r="B448" s="331"/>
      <c r="C448" s="332"/>
      <c r="D448" s="296">
        <f>VLOOKUP(E448,'1.1a-Jaarprijzen'!$B$13:$G$30,6,FALSE)</f>
        <v>1</v>
      </c>
      <c r="E448" s="772" t="s">
        <v>850</v>
      </c>
      <c r="F448" s="296" t="s">
        <v>822</v>
      </c>
      <c r="G448" s="297" t="s">
        <v>875</v>
      </c>
      <c r="H448" s="295" t="s">
        <v>485</v>
      </c>
      <c r="I448" s="298" t="str">
        <f t="shared" si="40"/>
        <v>sanitaire ruimte (toilet-/doucheruimte)</v>
      </c>
      <c r="J448" s="296" t="s">
        <v>473</v>
      </c>
      <c r="K448" s="299">
        <v>7.0200000000000005</v>
      </c>
      <c r="L448" s="299"/>
      <c r="M448" s="300">
        <v>4200</v>
      </c>
      <c r="N448" s="301">
        <f t="shared" si="60"/>
        <v>200</v>
      </c>
      <c r="O448" s="486">
        <v>1</v>
      </c>
      <c r="P448" s="486">
        <v>1</v>
      </c>
      <c r="Q448" s="293">
        <f t="shared" si="61"/>
        <v>0</v>
      </c>
      <c r="R448" s="293">
        <f t="shared" si="62"/>
        <v>0</v>
      </c>
      <c r="S448" s="302">
        <f t="shared" si="57"/>
        <v>0</v>
      </c>
      <c r="T448" s="302">
        <f t="shared" si="58"/>
        <v>0</v>
      </c>
      <c r="U448" s="773" t="str">
        <f t="shared" si="59"/>
        <v>S</v>
      </c>
      <c r="V448" s="304"/>
      <c r="W448" s="305">
        <f>(Q448+R448)*'1.0-Contractblad'!$L$37</f>
        <v>0</v>
      </c>
      <c r="X448" s="305">
        <f ca="1">VLOOKUP(E448,'1.1a-Jaarprijzen'!$B$33:$Q$51,16,FALSE)*K448</f>
        <v>0</v>
      </c>
      <c r="Z448" s="775">
        <f t="shared" si="63"/>
        <v>1404</v>
      </c>
      <c r="AA448" s="494" t="str">
        <f t="shared" si="64"/>
        <v>4200-200</v>
      </c>
    </row>
    <row r="449" spans="2:27" s="492" customFormat="1" ht="15">
      <c r="B449" s="331"/>
      <c r="C449" s="332"/>
      <c r="D449" s="296">
        <f>VLOOKUP(E449,'1.1a-Jaarprijzen'!$B$13:$G$30,6,FALSE)</f>
        <v>1</v>
      </c>
      <c r="E449" s="772" t="s">
        <v>850</v>
      </c>
      <c r="F449" s="296" t="s">
        <v>822</v>
      </c>
      <c r="G449" s="297" t="s">
        <v>876</v>
      </c>
      <c r="H449" s="295" t="s">
        <v>398</v>
      </c>
      <c r="I449" s="298" t="str">
        <f>IF($M449="",0,VLOOKUP($M449,Kengetal,4,FALSE))</f>
        <v>niet van toepassing</v>
      </c>
      <c r="J449" s="296" t="s">
        <v>998</v>
      </c>
      <c r="K449" s="299"/>
      <c r="L449" s="299">
        <v>6</v>
      </c>
      <c r="M449" s="300" t="s">
        <v>17</v>
      </c>
      <c r="N449" s="301">
        <f t="shared" si="60"/>
        <v>0</v>
      </c>
      <c r="O449" s="486">
        <v>1</v>
      </c>
      <c r="P449" s="486">
        <v>1</v>
      </c>
      <c r="Q449" s="293">
        <f t="shared" si="61"/>
        <v>0</v>
      </c>
      <c r="R449" s="293">
        <f t="shared" si="62"/>
        <v>0</v>
      </c>
      <c r="S449" s="302">
        <f t="shared" si="57"/>
        <v>0</v>
      </c>
      <c r="T449" s="302">
        <f t="shared" si="58"/>
        <v>0</v>
      </c>
      <c r="U449" s="773">
        <f t="shared" si="59"/>
        <v>0</v>
      </c>
      <c r="V449" s="304"/>
      <c r="W449" s="305">
        <f>(Q449+R449)*'1.0-Contractblad'!$L$37</f>
        <v>0</v>
      </c>
      <c r="X449" s="305">
        <f ca="1">VLOOKUP(E449,'1.1a-Jaarprijzen'!$B$33:$Q$51,16,FALSE)*K449</f>
        <v>0</v>
      </c>
      <c r="Z449" s="775">
        <f t="shared" si="63"/>
        <v>0</v>
      </c>
      <c r="AA449" s="494" t="str">
        <f t="shared" si="64"/>
        <v>nvt-0</v>
      </c>
    </row>
    <row r="450" spans="2:27" s="492" customFormat="1" ht="15">
      <c r="B450" s="331"/>
      <c r="C450" s="332"/>
      <c r="D450" s="296">
        <f>VLOOKUP(E450,'1.1a-Jaarprijzen'!$B$13:$G$30,6,FALSE)</f>
        <v>1</v>
      </c>
      <c r="E450" s="772" t="s">
        <v>850</v>
      </c>
      <c r="F450" s="296" t="s">
        <v>822</v>
      </c>
      <c r="G450" s="297" t="s">
        <v>877</v>
      </c>
      <c r="H450" s="295" t="s">
        <v>398</v>
      </c>
      <c r="I450" s="298" t="str">
        <f>IF($M450="",0,VLOOKUP($M450,Kengetal,4,FALSE))</f>
        <v>niet van toepassing</v>
      </c>
      <c r="J450" s="296" t="s">
        <v>998</v>
      </c>
      <c r="K450" s="299"/>
      <c r="L450" s="299">
        <v>4</v>
      </c>
      <c r="M450" s="300" t="s">
        <v>17</v>
      </c>
      <c r="N450" s="301">
        <f t="shared" si="60"/>
        <v>0</v>
      </c>
      <c r="O450" s="486">
        <v>1</v>
      </c>
      <c r="P450" s="486">
        <v>1</v>
      </c>
      <c r="Q450" s="293">
        <f t="shared" si="61"/>
        <v>0</v>
      </c>
      <c r="R450" s="293">
        <f t="shared" si="62"/>
        <v>0</v>
      </c>
      <c r="S450" s="302">
        <f t="shared" si="57"/>
        <v>0</v>
      </c>
      <c r="T450" s="302">
        <f t="shared" si="58"/>
        <v>0</v>
      </c>
      <c r="U450" s="773">
        <f t="shared" si="59"/>
        <v>0</v>
      </c>
      <c r="V450" s="304"/>
      <c r="W450" s="305">
        <f>(Q450+R450)*'1.0-Contractblad'!$L$37</f>
        <v>0</v>
      </c>
      <c r="X450" s="305">
        <f ca="1">VLOOKUP(E450,'1.1a-Jaarprijzen'!$B$33:$Q$51,16,FALSE)*K450</f>
        <v>0</v>
      </c>
      <c r="Z450" s="775">
        <f t="shared" si="63"/>
        <v>0</v>
      </c>
      <c r="AA450" s="494" t="str">
        <f t="shared" si="64"/>
        <v>nvt-0</v>
      </c>
    </row>
    <row r="451" spans="2:27" s="492" customFormat="1" ht="15">
      <c r="B451" s="331"/>
      <c r="C451" s="332"/>
      <c r="D451" s="296">
        <f>VLOOKUP(E451,'1.1a-Jaarprijzen'!$B$13:$G$30,6,FALSE)</f>
        <v>1</v>
      </c>
      <c r="E451" s="772" t="s">
        <v>850</v>
      </c>
      <c r="F451" s="296" t="s">
        <v>822</v>
      </c>
      <c r="G451" s="297" t="s">
        <v>878</v>
      </c>
      <c r="H451" s="295" t="s">
        <v>867</v>
      </c>
      <c r="I451" s="298" t="str">
        <f>IF($M451="",0,VLOOKUP($M451,Kengetal,4,FALSE))</f>
        <v>leslokaal/leerplein groep 4 t/m 8</v>
      </c>
      <c r="J451" s="296" t="s">
        <v>998</v>
      </c>
      <c r="K451" s="299">
        <v>52.5</v>
      </c>
      <c r="L451" s="299"/>
      <c r="M451" s="300">
        <v>18200</v>
      </c>
      <c r="N451" s="301">
        <f t="shared" si="60"/>
        <v>200</v>
      </c>
      <c r="O451" s="486">
        <v>1</v>
      </c>
      <c r="P451" s="486">
        <v>1</v>
      </c>
      <c r="Q451" s="293">
        <f t="shared" si="61"/>
        <v>0</v>
      </c>
      <c r="R451" s="293">
        <f t="shared" si="62"/>
        <v>0</v>
      </c>
      <c r="S451" s="302">
        <f t="shared" si="57"/>
        <v>0</v>
      </c>
      <c r="T451" s="302">
        <f t="shared" si="58"/>
        <v>0</v>
      </c>
      <c r="U451" s="773" t="str">
        <f t="shared" si="59"/>
        <v>L</v>
      </c>
      <c r="V451" s="304"/>
      <c r="W451" s="305">
        <f>(Q451+R451)*'1.0-Contractblad'!$L$37</f>
        <v>0</v>
      </c>
      <c r="X451" s="305">
        <f ca="1">VLOOKUP(E451,'1.1a-Jaarprijzen'!$B$33:$Q$51,16,FALSE)*K451</f>
        <v>0</v>
      </c>
      <c r="Z451" s="775">
        <f t="shared" si="63"/>
        <v>10500</v>
      </c>
      <c r="AA451" s="494" t="str">
        <f t="shared" si="64"/>
        <v>18200-200</v>
      </c>
    </row>
    <row r="452" spans="2:27" s="492" customFormat="1" ht="15">
      <c r="B452" s="331"/>
      <c r="C452" s="332"/>
      <c r="D452" s="296">
        <f>VLOOKUP(E452,'1.1a-Jaarprijzen'!$B$13:$G$30,6,FALSE)</f>
        <v>1</v>
      </c>
      <c r="E452" s="772" t="s">
        <v>850</v>
      </c>
      <c r="F452" s="296" t="s">
        <v>822</v>
      </c>
      <c r="G452" s="297" t="s">
        <v>879</v>
      </c>
      <c r="H452" s="295" t="s">
        <v>867</v>
      </c>
      <c r="I452" s="298" t="str">
        <f>IF($M452="",0,VLOOKUP($M452,Kengetal,4,FALSE))</f>
        <v>leslokaal/leerplein groep 4 t/m 8</v>
      </c>
      <c r="J452" s="296" t="s">
        <v>998</v>
      </c>
      <c r="K452" s="299">
        <v>54.3</v>
      </c>
      <c r="L452" s="299"/>
      <c r="M452" s="300">
        <v>18200</v>
      </c>
      <c r="N452" s="301">
        <f t="shared" si="60"/>
        <v>200</v>
      </c>
      <c r="O452" s="486">
        <v>1</v>
      </c>
      <c r="P452" s="486">
        <v>1</v>
      </c>
      <c r="Q452" s="293">
        <f t="shared" si="61"/>
        <v>0</v>
      </c>
      <c r="R452" s="293">
        <f t="shared" si="62"/>
        <v>0</v>
      </c>
      <c r="S452" s="302">
        <f t="shared" si="57"/>
        <v>0</v>
      </c>
      <c r="T452" s="302">
        <f t="shared" si="58"/>
        <v>0</v>
      </c>
      <c r="U452" s="773" t="str">
        <f t="shared" si="59"/>
        <v>L</v>
      </c>
      <c r="V452" s="304"/>
      <c r="W452" s="305">
        <f>(Q452+R452)*'1.0-Contractblad'!$L$37</f>
        <v>0</v>
      </c>
      <c r="X452" s="305">
        <f ca="1">VLOOKUP(E452,'1.1a-Jaarprijzen'!$B$33:$Q$51,16,FALSE)*K452</f>
        <v>0</v>
      </c>
      <c r="Z452" s="775">
        <f t="shared" si="63"/>
        <v>10860</v>
      </c>
      <c r="AA452" s="494" t="str">
        <f t="shared" si="64"/>
        <v>18200-200</v>
      </c>
    </row>
    <row r="453" spans="2:27" s="492" customFormat="1" ht="15">
      <c r="B453" s="331"/>
      <c r="C453" s="332"/>
      <c r="D453" s="296">
        <f>VLOOKUP(E453,'1.1a-Jaarprijzen'!$B$13:$G$30,6,FALSE)</f>
        <v>1</v>
      </c>
      <c r="E453" s="772" t="s">
        <v>880</v>
      </c>
      <c r="F453" s="296" t="s">
        <v>675</v>
      </c>
      <c r="G453" s="297" t="s">
        <v>881</v>
      </c>
      <c r="H453" s="295" t="s">
        <v>404</v>
      </c>
      <c r="I453" s="298" t="str">
        <f t="shared" ref="I453:I492" si="65">IF($M453="",0,VLOOKUP($M453,Kengetal,4,FALSE))</f>
        <v>pantry/keuken</v>
      </c>
      <c r="J453" s="296" t="s">
        <v>998</v>
      </c>
      <c r="K453" s="299">
        <v>49</v>
      </c>
      <c r="L453" s="299"/>
      <c r="M453" s="300">
        <v>5040</v>
      </c>
      <c r="N453" s="301">
        <f t="shared" si="60"/>
        <v>40</v>
      </c>
      <c r="O453" s="486">
        <v>1</v>
      </c>
      <c r="P453" s="486">
        <v>1</v>
      </c>
      <c r="Q453" s="293">
        <f t="shared" si="61"/>
        <v>0</v>
      </c>
      <c r="R453" s="293">
        <f t="shared" si="62"/>
        <v>0</v>
      </c>
      <c r="S453" s="302">
        <f t="shared" si="57"/>
        <v>0</v>
      </c>
      <c r="T453" s="302">
        <f t="shared" si="58"/>
        <v>0</v>
      </c>
      <c r="U453" s="773" t="str">
        <f t="shared" si="59"/>
        <v>V</v>
      </c>
      <c r="V453" s="304" t="s">
        <v>1271</v>
      </c>
      <c r="W453" s="305">
        <f>(Q453+R453)*'1.0-Contractblad'!$L$37</f>
        <v>0</v>
      </c>
      <c r="X453" s="305">
        <f ca="1">VLOOKUP(E453,'1.1a-Jaarprijzen'!$B$33:$Q$51,16,FALSE)*K453</f>
        <v>0</v>
      </c>
      <c r="Z453" s="775">
        <f t="shared" si="63"/>
        <v>1960</v>
      </c>
      <c r="AA453" s="494" t="str">
        <f t="shared" si="64"/>
        <v>5040-40</v>
      </c>
    </row>
    <row r="454" spans="2:27" s="492" customFormat="1" ht="15">
      <c r="B454" s="331"/>
      <c r="C454" s="332"/>
      <c r="D454" s="296">
        <f>VLOOKUP(E454,'1.1a-Jaarprijzen'!$B$13:$G$30,6,FALSE)</f>
        <v>1</v>
      </c>
      <c r="E454" s="772" t="s">
        <v>880</v>
      </c>
      <c r="F454" s="296" t="s">
        <v>675</v>
      </c>
      <c r="G454" s="297" t="s">
        <v>882</v>
      </c>
      <c r="H454" s="295" t="s">
        <v>1223</v>
      </c>
      <c r="I454" s="298" t="str">
        <f t="shared" si="65"/>
        <v>leslokaal/leerplein groep 4 t/m 8</v>
      </c>
      <c r="J454" s="296" t="s">
        <v>998</v>
      </c>
      <c r="K454" s="299">
        <v>49</v>
      </c>
      <c r="L454" s="299"/>
      <c r="M454" s="300">
        <v>18200</v>
      </c>
      <c r="N454" s="301">
        <f t="shared" si="60"/>
        <v>200</v>
      </c>
      <c r="O454" s="486">
        <v>1</v>
      </c>
      <c r="P454" s="486">
        <v>1</v>
      </c>
      <c r="Q454" s="293">
        <f t="shared" si="61"/>
        <v>0</v>
      </c>
      <c r="R454" s="293">
        <f t="shared" si="62"/>
        <v>0</v>
      </c>
      <c r="S454" s="302">
        <f t="shared" si="57"/>
        <v>0</v>
      </c>
      <c r="T454" s="302">
        <f t="shared" si="58"/>
        <v>0</v>
      </c>
      <c r="U454" s="773" t="str">
        <f t="shared" si="59"/>
        <v>L</v>
      </c>
      <c r="V454" s="304"/>
      <c r="W454" s="305">
        <f>(Q454+R454)*'1.0-Contractblad'!$L$37</f>
        <v>0</v>
      </c>
      <c r="X454" s="305">
        <f ca="1">VLOOKUP(E454,'1.1a-Jaarprijzen'!$B$33:$Q$51,16,FALSE)*K454</f>
        <v>0</v>
      </c>
      <c r="Z454" s="775">
        <f t="shared" si="63"/>
        <v>9800</v>
      </c>
      <c r="AA454" s="494" t="str">
        <f t="shared" si="64"/>
        <v>18200-200</v>
      </c>
    </row>
    <row r="455" spans="2:27" s="492" customFormat="1" ht="15">
      <c r="B455" s="331"/>
      <c r="C455" s="332"/>
      <c r="D455" s="296">
        <f>VLOOKUP(E455,'1.1a-Jaarprijzen'!$B$13:$G$30,6,FALSE)</f>
        <v>1</v>
      </c>
      <c r="E455" s="772" t="s">
        <v>880</v>
      </c>
      <c r="F455" s="296" t="s">
        <v>675</v>
      </c>
      <c r="G455" s="297" t="s">
        <v>883</v>
      </c>
      <c r="H455" s="295" t="s">
        <v>884</v>
      </c>
      <c r="I455" s="298" t="str">
        <f t="shared" si="65"/>
        <v>leslokaal/leerplein groep 4 t/m 8</v>
      </c>
      <c r="J455" s="296" t="s">
        <v>998</v>
      </c>
      <c r="K455" s="299">
        <v>9</v>
      </c>
      <c r="L455" s="299"/>
      <c r="M455" s="300">
        <v>18200</v>
      </c>
      <c r="N455" s="301">
        <f t="shared" si="60"/>
        <v>200</v>
      </c>
      <c r="O455" s="486">
        <v>1</v>
      </c>
      <c r="P455" s="486">
        <v>1</v>
      </c>
      <c r="Q455" s="293">
        <f t="shared" si="61"/>
        <v>0</v>
      </c>
      <c r="R455" s="293">
        <f t="shared" si="62"/>
        <v>0</v>
      </c>
      <c r="S455" s="302">
        <f t="shared" ref="S455:S518" si="66">IF($M455=0,0,VLOOKUP($M455,Kengetal,6,FALSE))</f>
        <v>0</v>
      </c>
      <c r="T455" s="302">
        <f t="shared" ref="T455:T518" si="67">IF($M455=0,0,VLOOKUP($M455,Kengetal,7,FALSE))</f>
        <v>0</v>
      </c>
      <c r="U455" s="773" t="str">
        <f t="shared" si="59"/>
        <v>L</v>
      </c>
      <c r="V455" s="304"/>
      <c r="W455" s="305">
        <f>(Q455+R455)*'1.0-Contractblad'!$L$37</f>
        <v>0</v>
      </c>
      <c r="X455" s="305">
        <f ca="1">VLOOKUP(E455,'1.1a-Jaarprijzen'!$B$33:$Q$51,16,FALSE)*K455</f>
        <v>0</v>
      </c>
      <c r="Z455" s="775">
        <f t="shared" si="63"/>
        <v>1800</v>
      </c>
      <c r="AA455" s="494" t="str">
        <f t="shared" si="64"/>
        <v>18200-200</v>
      </c>
    </row>
    <row r="456" spans="2:27" s="492" customFormat="1" ht="15">
      <c r="B456" s="331"/>
      <c r="C456" s="332"/>
      <c r="D456" s="296">
        <f>VLOOKUP(E456,'1.1a-Jaarprijzen'!$B$13:$G$30,6,FALSE)</f>
        <v>1</v>
      </c>
      <c r="E456" s="772" t="s">
        <v>880</v>
      </c>
      <c r="F456" s="296" t="s">
        <v>675</v>
      </c>
      <c r="G456" s="297" t="s">
        <v>885</v>
      </c>
      <c r="H456" s="295" t="s">
        <v>485</v>
      </c>
      <c r="I456" s="298" t="str">
        <f t="shared" si="65"/>
        <v>sanitaire ruimte (toilet-/doucheruimte)</v>
      </c>
      <c r="J456" s="296" t="s">
        <v>483</v>
      </c>
      <c r="K456" s="299">
        <v>5</v>
      </c>
      <c r="L456" s="299"/>
      <c r="M456" s="300">
        <v>4200</v>
      </c>
      <c r="N456" s="301">
        <f t="shared" si="60"/>
        <v>200</v>
      </c>
      <c r="O456" s="486">
        <v>1</v>
      </c>
      <c r="P456" s="486">
        <v>1</v>
      </c>
      <c r="Q456" s="293">
        <f t="shared" si="61"/>
        <v>0</v>
      </c>
      <c r="R456" s="293">
        <f t="shared" si="62"/>
        <v>0</v>
      </c>
      <c r="S456" s="302">
        <f t="shared" si="66"/>
        <v>0</v>
      </c>
      <c r="T456" s="302">
        <f t="shared" si="67"/>
        <v>0</v>
      </c>
      <c r="U456" s="773" t="str">
        <f t="shared" si="59"/>
        <v>S</v>
      </c>
      <c r="V456" s="304"/>
      <c r="W456" s="305">
        <f>(Q456+R456)*'1.0-Contractblad'!$L$37</f>
        <v>0</v>
      </c>
      <c r="X456" s="305">
        <f ca="1">VLOOKUP(E456,'1.1a-Jaarprijzen'!$B$33:$Q$51,16,FALSE)*K456</f>
        <v>0</v>
      </c>
      <c r="Z456" s="775">
        <f t="shared" si="63"/>
        <v>1000</v>
      </c>
      <c r="AA456" s="494" t="str">
        <f t="shared" si="64"/>
        <v>4200-200</v>
      </c>
    </row>
    <row r="457" spans="2:27" s="492" customFormat="1" ht="15">
      <c r="B457" s="331"/>
      <c r="C457" s="332"/>
      <c r="D457" s="296">
        <f>VLOOKUP(E457,'1.1a-Jaarprijzen'!$B$13:$G$30,6,FALSE)</f>
        <v>1</v>
      </c>
      <c r="E457" s="772" t="s">
        <v>880</v>
      </c>
      <c r="F457" s="296" t="s">
        <v>675</v>
      </c>
      <c r="G457" s="297" t="s">
        <v>886</v>
      </c>
      <c r="H457" s="295" t="s">
        <v>1223</v>
      </c>
      <c r="I457" s="298" t="str">
        <f t="shared" si="65"/>
        <v>leslokaal/leerplein groep 4 t/m 8</v>
      </c>
      <c r="J457" s="296" t="s">
        <v>998</v>
      </c>
      <c r="K457" s="299">
        <v>48</v>
      </c>
      <c r="L457" s="299"/>
      <c r="M457" s="300">
        <v>18200</v>
      </c>
      <c r="N457" s="301">
        <f t="shared" si="60"/>
        <v>200</v>
      </c>
      <c r="O457" s="486">
        <v>1</v>
      </c>
      <c r="P457" s="486">
        <v>1</v>
      </c>
      <c r="Q457" s="293">
        <f t="shared" si="61"/>
        <v>0</v>
      </c>
      <c r="R457" s="293">
        <f t="shared" si="62"/>
        <v>0</v>
      </c>
      <c r="S457" s="302">
        <f t="shared" si="66"/>
        <v>0</v>
      </c>
      <c r="T457" s="302">
        <f t="shared" si="67"/>
        <v>0</v>
      </c>
      <c r="U457" s="773" t="str">
        <f t="shared" si="59"/>
        <v>L</v>
      </c>
      <c r="V457" s="304"/>
      <c r="W457" s="305">
        <f>(Q457+R457)*'1.0-Contractblad'!$L$37</f>
        <v>0</v>
      </c>
      <c r="X457" s="305">
        <f ca="1">VLOOKUP(E457,'1.1a-Jaarprijzen'!$B$33:$Q$51,16,FALSE)*K457</f>
        <v>0</v>
      </c>
      <c r="Z457" s="775">
        <f t="shared" si="63"/>
        <v>9600</v>
      </c>
      <c r="AA457" s="494" t="str">
        <f t="shared" si="64"/>
        <v>18200-200</v>
      </c>
    </row>
    <row r="458" spans="2:27" s="492" customFormat="1" ht="15">
      <c r="B458" s="331"/>
      <c r="C458" s="332"/>
      <c r="D458" s="296">
        <f>VLOOKUP(E458,'1.1a-Jaarprijzen'!$B$13:$G$30,6,FALSE)</f>
        <v>1</v>
      </c>
      <c r="E458" s="772" t="s">
        <v>880</v>
      </c>
      <c r="F458" s="296" t="s">
        <v>675</v>
      </c>
      <c r="G458" s="297" t="s">
        <v>887</v>
      </c>
      <c r="H458" s="295" t="s">
        <v>1223</v>
      </c>
      <c r="I458" s="298" t="str">
        <f t="shared" si="65"/>
        <v>leslokaal/leerplein groep 4 t/m 8</v>
      </c>
      <c r="J458" s="296" t="s">
        <v>998</v>
      </c>
      <c r="K458" s="299">
        <v>48</v>
      </c>
      <c r="L458" s="299"/>
      <c r="M458" s="300">
        <v>18200</v>
      </c>
      <c r="N458" s="301">
        <f t="shared" si="60"/>
        <v>200</v>
      </c>
      <c r="O458" s="486">
        <v>1</v>
      </c>
      <c r="P458" s="486">
        <v>1</v>
      </c>
      <c r="Q458" s="293">
        <f t="shared" si="61"/>
        <v>0</v>
      </c>
      <c r="R458" s="293">
        <f t="shared" si="62"/>
        <v>0</v>
      </c>
      <c r="S458" s="302">
        <f t="shared" si="66"/>
        <v>0</v>
      </c>
      <c r="T458" s="302">
        <f t="shared" si="67"/>
        <v>0</v>
      </c>
      <c r="U458" s="773" t="str">
        <f t="shared" si="59"/>
        <v>L</v>
      </c>
      <c r="V458" s="304"/>
      <c r="W458" s="305">
        <f>(Q458+R458)*'1.0-Contractblad'!$L$37</f>
        <v>0</v>
      </c>
      <c r="X458" s="305">
        <f ca="1">VLOOKUP(E458,'1.1a-Jaarprijzen'!$B$33:$Q$51,16,FALSE)*K458</f>
        <v>0</v>
      </c>
      <c r="Z458" s="775">
        <f t="shared" si="63"/>
        <v>9600</v>
      </c>
      <c r="AA458" s="494" t="str">
        <f t="shared" si="64"/>
        <v>18200-200</v>
      </c>
    </row>
    <row r="459" spans="2:27" s="492" customFormat="1" ht="15">
      <c r="B459" s="331"/>
      <c r="C459" s="332"/>
      <c r="D459" s="296">
        <f>VLOOKUP(E459,'1.1a-Jaarprijzen'!$B$13:$G$30,6,FALSE)</f>
        <v>1</v>
      </c>
      <c r="E459" s="772" t="s">
        <v>880</v>
      </c>
      <c r="F459" s="296" t="s">
        <v>675</v>
      </c>
      <c r="G459" s="297" t="s">
        <v>888</v>
      </c>
      <c r="H459" s="295" t="s">
        <v>399</v>
      </c>
      <c r="I459" s="298" t="str">
        <f t="shared" si="65"/>
        <v>administratieve -,  vergaderruimte</v>
      </c>
      <c r="J459" s="296" t="s">
        <v>998</v>
      </c>
      <c r="K459" s="299">
        <v>16</v>
      </c>
      <c r="L459" s="299"/>
      <c r="M459" s="300">
        <v>1040</v>
      </c>
      <c r="N459" s="301">
        <f t="shared" si="60"/>
        <v>40</v>
      </c>
      <c r="O459" s="486">
        <v>1</v>
      </c>
      <c r="P459" s="486">
        <v>1</v>
      </c>
      <c r="Q459" s="293">
        <f t="shared" si="61"/>
        <v>0</v>
      </c>
      <c r="R459" s="293">
        <f t="shared" si="62"/>
        <v>0</v>
      </c>
      <c r="S459" s="302">
        <f t="shared" si="66"/>
        <v>0</v>
      </c>
      <c r="T459" s="302">
        <f t="shared" si="67"/>
        <v>0</v>
      </c>
      <c r="U459" s="773" t="str">
        <f t="shared" si="59"/>
        <v>V</v>
      </c>
      <c r="V459" s="304"/>
      <c r="W459" s="305">
        <f>(Q459+R459)*'1.0-Contractblad'!$L$37</f>
        <v>0</v>
      </c>
      <c r="X459" s="305">
        <f ca="1">VLOOKUP(E459,'1.1a-Jaarprijzen'!$B$33:$Q$51,16,FALSE)*K459</f>
        <v>0</v>
      </c>
      <c r="Z459" s="775">
        <f t="shared" si="63"/>
        <v>640</v>
      </c>
      <c r="AA459" s="494" t="str">
        <f t="shared" si="64"/>
        <v>1040-40</v>
      </c>
    </row>
    <row r="460" spans="2:27" s="492" customFormat="1" ht="15">
      <c r="B460" s="331"/>
      <c r="C460" s="332"/>
      <c r="D460" s="296">
        <f>VLOOKUP(E460,'1.1a-Jaarprijzen'!$B$13:$G$30,6,FALSE)</f>
        <v>1</v>
      </c>
      <c r="E460" s="772" t="s">
        <v>880</v>
      </c>
      <c r="F460" s="296" t="s">
        <v>675</v>
      </c>
      <c r="G460" s="297" t="s">
        <v>889</v>
      </c>
      <c r="H460" s="295" t="s">
        <v>1224</v>
      </c>
      <c r="I460" s="298" t="str">
        <f t="shared" si="65"/>
        <v>leslokaal/leerplein groep 4 t/m 8</v>
      </c>
      <c r="J460" s="296" t="s">
        <v>998</v>
      </c>
      <c r="K460" s="299">
        <v>47</v>
      </c>
      <c r="L460" s="299"/>
      <c r="M460" s="300">
        <v>18200</v>
      </c>
      <c r="N460" s="301">
        <f t="shared" si="60"/>
        <v>200</v>
      </c>
      <c r="O460" s="486">
        <v>1</v>
      </c>
      <c r="P460" s="486">
        <v>1</v>
      </c>
      <c r="Q460" s="293">
        <f t="shared" si="61"/>
        <v>0</v>
      </c>
      <c r="R460" s="293">
        <f t="shared" si="62"/>
        <v>0</v>
      </c>
      <c r="S460" s="302">
        <f t="shared" si="66"/>
        <v>0</v>
      </c>
      <c r="T460" s="302">
        <f t="shared" si="67"/>
        <v>0</v>
      </c>
      <c r="U460" s="773" t="str">
        <f t="shared" si="59"/>
        <v>L</v>
      </c>
      <c r="V460" s="304"/>
      <c r="W460" s="305">
        <f>(Q460+R460)*'1.0-Contractblad'!$L$37</f>
        <v>0</v>
      </c>
      <c r="X460" s="305">
        <f ca="1">VLOOKUP(E460,'1.1a-Jaarprijzen'!$B$33:$Q$51,16,FALSE)*K460</f>
        <v>0</v>
      </c>
      <c r="Z460" s="775">
        <f t="shared" si="63"/>
        <v>9400</v>
      </c>
      <c r="AA460" s="494" t="str">
        <f t="shared" si="64"/>
        <v>18200-200</v>
      </c>
    </row>
    <row r="461" spans="2:27" s="492" customFormat="1" ht="15">
      <c r="B461" s="331"/>
      <c r="C461" s="332"/>
      <c r="D461" s="296">
        <f>VLOOKUP(E461,'1.1a-Jaarprijzen'!$B$13:$G$30,6,FALSE)</f>
        <v>1</v>
      </c>
      <c r="E461" s="772" t="s">
        <v>880</v>
      </c>
      <c r="F461" s="296" t="s">
        <v>675</v>
      </c>
      <c r="G461" s="297" t="s">
        <v>890</v>
      </c>
      <c r="H461" s="295" t="s">
        <v>891</v>
      </c>
      <c r="I461" s="298" t="str">
        <f t="shared" si="65"/>
        <v>sanitaire ruimte (toilet-/doucheruimte)</v>
      </c>
      <c r="J461" s="296" t="s">
        <v>483</v>
      </c>
      <c r="K461" s="299">
        <v>14</v>
      </c>
      <c r="L461" s="299"/>
      <c r="M461" s="300">
        <v>4200</v>
      </c>
      <c r="N461" s="301">
        <f t="shared" si="60"/>
        <v>200</v>
      </c>
      <c r="O461" s="486">
        <v>1</v>
      </c>
      <c r="P461" s="486">
        <v>1</v>
      </c>
      <c r="Q461" s="293">
        <f t="shared" si="61"/>
        <v>0</v>
      </c>
      <c r="R461" s="293">
        <f t="shared" si="62"/>
        <v>0</v>
      </c>
      <c r="S461" s="302">
        <f t="shared" si="66"/>
        <v>0</v>
      </c>
      <c r="T461" s="302">
        <f t="shared" si="67"/>
        <v>0</v>
      </c>
      <c r="U461" s="773" t="str">
        <f t="shared" si="59"/>
        <v>S</v>
      </c>
      <c r="V461" s="304"/>
      <c r="W461" s="305">
        <f>(Q461+R461)*'1.0-Contractblad'!$L$37</f>
        <v>0</v>
      </c>
      <c r="X461" s="305">
        <f ca="1">VLOOKUP(E461,'1.1a-Jaarprijzen'!$B$33:$Q$51,16,FALSE)*K461</f>
        <v>0</v>
      </c>
      <c r="Z461" s="775">
        <f t="shared" si="63"/>
        <v>2800</v>
      </c>
      <c r="AA461" s="494" t="str">
        <f t="shared" si="64"/>
        <v>4200-200</v>
      </c>
    </row>
    <row r="462" spans="2:27" s="492" customFormat="1" ht="15">
      <c r="B462" s="331"/>
      <c r="C462" s="332"/>
      <c r="D462" s="296">
        <f>VLOOKUP(E462,'1.1a-Jaarprijzen'!$B$13:$G$30,6,FALSE)</f>
        <v>1</v>
      </c>
      <c r="E462" s="772" t="s">
        <v>880</v>
      </c>
      <c r="F462" s="296" t="s">
        <v>675</v>
      </c>
      <c r="G462" s="297" t="s">
        <v>892</v>
      </c>
      <c r="H462" s="295" t="s">
        <v>398</v>
      </c>
      <c r="I462" s="298" t="str">
        <f t="shared" si="65"/>
        <v>niet van toepassing</v>
      </c>
      <c r="J462" s="296" t="s">
        <v>17</v>
      </c>
      <c r="K462" s="299"/>
      <c r="L462" s="299">
        <v>6</v>
      </c>
      <c r="M462" s="300" t="s">
        <v>17</v>
      </c>
      <c r="N462" s="301">
        <f t="shared" si="60"/>
        <v>0</v>
      </c>
      <c r="O462" s="486">
        <v>1</v>
      </c>
      <c r="P462" s="486">
        <v>1</v>
      </c>
      <c r="Q462" s="293">
        <f t="shared" si="61"/>
        <v>0</v>
      </c>
      <c r="R462" s="293">
        <f t="shared" si="62"/>
        <v>0</v>
      </c>
      <c r="S462" s="302">
        <f t="shared" si="66"/>
        <v>0</v>
      </c>
      <c r="T462" s="302">
        <f t="shared" si="67"/>
        <v>0</v>
      </c>
      <c r="U462" s="773">
        <f t="shared" ref="U462:U525" si="68">IF(M462="","",VLOOKUP(M462,Kengetal,14,FALSE))</f>
        <v>0</v>
      </c>
      <c r="V462" s="304"/>
      <c r="W462" s="305">
        <f>(Q462+R462)*'1.0-Contractblad'!$L$37</f>
        <v>0</v>
      </c>
      <c r="X462" s="305">
        <f ca="1">VLOOKUP(E462,'1.1a-Jaarprijzen'!$B$33:$Q$51,16,FALSE)*K462</f>
        <v>0</v>
      </c>
      <c r="Z462" s="775">
        <f t="shared" si="63"/>
        <v>0</v>
      </c>
      <c r="AA462" s="494" t="str">
        <f t="shared" si="64"/>
        <v>nvt-0</v>
      </c>
    </row>
    <row r="463" spans="2:27" s="492" customFormat="1" ht="15">
      <c r="B463" s="331"/>
      <c r="C463" s="332"/>
      <c r="D463" s="296">
        <f>VLOOKUP(E463,'1.1a-Jaarprijzen'!$B$13:$G$30,6,FALSE)</f>
        <v>1</v>
      </c>
      <c r="E463" s="772" t="s">
        <v>880</v>
      </c>
      <c r="F463" s="296" t="s">
        <v>675</v>
      </c>
      <c r="G463" s="297" t="s">
        <v>893</v>
      </c>
      <c r="H463" s="295" t="s">
        <v>393</v>
      </c>
      <c r="I463" s="298" t="str">
        <f t="shared" si="65"/>
        <v>entree, gang, hal, repro</v>
      </c>
      <c r="J463" s="296" t="s">
        <v>998</v>
      </c>
      <c r="K463" s="299">
        <v>55.3</v>
      </c>
      <c r="L463" s="299"/>
      <c r="M463" s="300">
        <v>3200</v>
      </c>
      <c r="N463" s="301">
        <f t="shared" ref="N463:N526" si="69">VLOOKUP(M463,Kengetal,3,FALSE)</f>
        <v>200</v>
      </c>
      <c r="O463" s="486">
        <v>1</v>
      </c>
      <c r="P463" s="486">
        <v>1</v>
      </c>
      <c r="Q463" s="293">
        <f t="shared" ref="Q463:Q526" si="70">S463*K463*O463</f>
        <v>0</v>
      </c>
      <c r="R463" s="293">
        <f t="shared" ref="R463:R526" si="71">T463*K463*P463</f>
        <v>0</v>
      </c>
      <c r="S463" s="302">
        <f t="shared" si="66"/>
        <v>0</v>
      </c>
      <c r="T463" s="302">
        <f t="shared" si="67"/>
        <v>0</v>
      </c>
      <c r="U463" s="773" t="str">
        <f t="shared" si="68"/>
        <v>V</v>
      </c>
      <c r="V463" s="304"/>
      <c r="W463" s="305">
        <f>(Q463+R463)*'1.0-Contractblad'!$L$37</f>
        <v>0</v>
      </c>
      <c r="X463" s="305">
        <f ca="1">VLOOKUP(E463,'1.1a-Jaarprijzen'!$B$33:$Q$51,16,FALSE)*K463</f>
        <v>0</v>
      </c>
      <c r="Z463" s="775">
        <f t="shared" ref="Z463:Z526" si="72">K463*N463</f>
        <v>11060</v>
      </c>
      <c r="AA463" s="494" t="str">
        <f t="shared" ref="AA463:AA526" si="73">CONCATENATE(M463,"-",N463)</f>
        <v>3200-200</v>
      </c>
    </row>
    <row r="464" spans="2:27" s="492" customFormat="1" ht="15">
      <c r="B464" s="331"/>
      <c r="C464" s="332"/>
      <c r="D464" s="296">
        <f>VLOOKUP(E464,'1.1a-Jaarprijzen'!$B$13:$G$30,6,FALSE)</f>
        <v>1</v>
      </c>
      <c r="E464" s="772" t="s">
        <v>880</v>
      </c>
      <c r="F464" s="296" t="s">
        <v>675</v>
      </c>
      <c r="G464" s="297" t="s">
        <v>894</v>
      </c>
      <c r="H464" s="295" t="s">
        <v>405</v>
      </c>
      <c r="I464" s="298" t="str">
        <f t="shared" si="65"/>
        <v>aula, gemeenschappelijke ruimte, bibliotheek</v>
      </c>
      <c r="J464" s="296" t="s">
        <v>998</v>
      </c>
      <c r="K464" s="299">
        <v>73.2</v>
      </c>
      <c r="L464" s="299"/>
      <c r="M464" s="300">
        <v>2200</v>
      </c>
      <c r="N464" s="301">
        <f t="shared" si="69"/>
        <v>200</v>
      </c>
      <c r="O464" s="486">
        <v>1</v>
      </c>
      <c r="P464" s="486">
        <v>1</v>
      </c>
      <c r="Q464" s="293">
        <f t="shared" si="70"/>
        <v>0</v>
      </c>
      <c r="R464" s="293">
        <f t="shared" si="71"/>
        <v>0</v>
      </c>
      <c r="S464" s="302">
        <f t="shared" si="66"/>
        <v>0</v>
      </c>
      <c r="T464" s="302">
        <f t="shared" si="67"/>
        <v>0</v>
      </c>
      <c r="U464" s="773" t="str">
        <f t="shared" si="68"/>
        <v>V</v>
      </c>
      <c r="V464" s="304" t="s">
        <v>1272</v>
      </c>
      <c r="W464" s="305">
        <f>(Q464+R464)*'1.0-Contractblad'!$L$37</f>
        <v>0</v>
      </c>
      <c r="X464" s="305">
        <f ca="1">VLOOKUP(E464,'1.1a-Jaarprijzen'!$B$33:$Q$51,16,FALSE)*K464</f>
        <v>0</v>
      </c>
      <c r="Z464" s="775">
        <f t="shared" si="72"/>
        <v>14640</v>
      </c>
      <c r="AA464" s="494" t="str">
        <f t="shared" si="73"/>
        <v>2200-200</v>
      </c>
    </row>
    <row r="465" spans="2:27" s="492" customFormat="1" ht="15">
      <c r="B465" s="331"/>
      <c r="C465" s="332"/>
      <c r="D465" s="296">
        <f>VLOOKUP(E465,'1.1a-Jaarprijzen'!$B$13:$G$30,6,FALSE)</f>
        <v>1</v>
      </c>
      <c r="E465" s="772" t="s">
        <v>880</v>
      </c>
      <c r="F465" s="296" t="s">
        <v>675</v>
      </c>
      <c r="G465" s="297" t="s">
        <v>895</v>
      </c>
      <c r="H465" s="295" t="s">
        <v>485</v>
      </c>
      <c r="I465" s="298" t="str">
        <f t="shared" si="65"/>
        <v>sanitaire ruimte (toilet-/doucheruimte)</v>
      </c>
      <c r="J465" s="296" t="s">
        <v>483</v>
      </c>
      <c r="K465" s="299">
        <v>4.5</v>
      </c>
      <c r="L465" s="299"/>
      <c r="M465" s="300">
        <v>4200</v>
      </c>
      <c r="N465" s="301">
        <f t="shared" si="69"/>
        <v>200</v>
      </c>
      <c r="O465" s="486">
        <v>1</v>
      </c>
      <c r="P465" s="486">
        <v>1</v>
      </c>
      <c r="Q465" s="293">
        <f t="shared" si="70"/>
        <v>0</v>
      </c>
      <c r="R465" s="293">
        <f t="shared" si="71"/>
        <v>0</v>
      </c>
      <c r="S465" s="302">
        <f t="shared" si="66"/>
        <v>0</v>
      </c>
      <c r="T465" s="302">
        <f t="shared" si="67"/>
        <v>0</v>
      </c>
      <c r="U465" s="773" t="str">
        <f t="shared" si="68"/>
        <v>S</v>
      </c>
      <c r="V465" s="304"/>
      <c r="W465" s="305">
        <f>(Q465+R465)*'1.0-Contractblad'!$L$37</f>
        <v>0</v>
      </c>
      <c r="X465" s="305">
        <f ca="1">VLOOKUP(E465,'1.1a-Jaarprijzen'!$B$33:$Q$51,16,FALSE)*K465</f>
        <v>0</v>
      </c>
      <c r="Z465" s="775">
        <f t="shared" si="72"/>
        <v>900</v>
      </c>
      <c r="AA465" s="494" t="str">
        <f t="shared" si="73"/>
        <v>4200-200</v>
      </c>
    </row>
    <row r="466" spans="2:27" s="492" customFormat="1" ht="15">
      <c r="B466" s="331"/>
      <c r="C466" s="332"/>
      <c r="D466" s="296">
        <f>VLOOKUP(E466,'1.1a-Jaarprijzen'!$B$13:$G$30,6,FALSE)</f>
        <v>1</v>
      </c>
      <c r="E466" s="772" t="s">
        <v>880</v>
      </c>
      <c r="F466" s="296" t="s">
        <v>675</v>
      </c>
      <c r="G466" s="297" t="s">
        <v>896</v>
      </c>
      <c r="H466" s="295" t="s">
        <v>425</v>
      </c>
      <c r="I466" s="298" t="str">
        <f t="shared" si="65"/>
        <v>lift</v>
      </c>
      <c r="J466" s="296" t="s">
        <v>1002</v>
      </c>
      <c r="K466" s="299">
        <v>2</v>
      </c>
      <c r="L466" s="299"/>
      <c r="M466" s="300">
        <v>10040</v>
      </c>
      <c r="N466" s="301">
        <f t="shared" si="69"/>
        <v>40</v>
      </c>
      <c r="O466" s="486">
        <v>1</v>
      </c>
      <c r="P466" s="486">
        <v>1</v>
      </c>
      <c r="Q466" s="293">
        <f t="shared" si="70"/>
        <v>0</v>
      </c>
      <c r="R466" s="293">
        <f t="shared" si="71"/>
        <v>0</v>
      </c>
      <c r="S466" s="302">
        <f t="shared" si="66"/>
        <v>0</v>
      </c>
      <c r="T466" s="302">
        <f t="shared" si="67"/>
        <v>0</v>
      </c>
      <c r="U466" s="773" t="str">
        <f t="shared" si="68"/>
        <v>V</v>
      </c>
      <c r="V466" s="304"/>
      <c r="W466" s="305">
        <f>(Q466+R466)*'1.0-Contractblad'!$L$37</f>
        <v>0</v>
      </c>
      <c r="X466" s="305">
        <f ca="1">VLOOKUP(E466,'1.1a-Jaarprijzen'!$B$33:$Q$51,16,FALSE)*K466</f>
        <v>0</v>
      </c>
      <c r="Z466" s="775">
        <f t="shared" si="72"/>
        <v>80</v>
      </c>
      <c r="AA466" s="494" t="str">
        <f t="shared" si="73"/>
        <v>10040-40</v>
      </c>
    </row>
    <row r="467" spans="2:27" s="492" customFormat="1" ht="15">
      <c r="B467" s="331"/>
      <c r="C467" s="332"/>
      <c r="D467" s="296">
        <f>VLOOKUP(E467,'1.1a-Jaarprijzen'!$B$13:$G$30,6,FALSE)</f>
        <v>1</v>
      </c>
      <c r="E467" s="772" t="s">
        <v>880</v>
      </c>
      <c r="F467" s="296" t="s">
        <v>675</v>
      </c>
      <c r="G467" s="297" t="s">
        <v>897</v>
      </c>
      <c r="H467" s="295" t="s">
        <v>402</v>
      </c>
      <c r="I467" s="298" t="str">
        <f t="shared" si="65"/>
        <v>entree, gang, hal, repro</v>
      </c>
      <c r="J467" s="296" t="s">
        <v>998</v>
      </c>
      <c r="K467" s="299">
        <v>12.9</v>
      </c>
      <c r="L467" s="299"/>
      <c r="M467" s="300">
        <v>3200</v>
      </c>
      <c r="N467" s="301">
        <f t="shared" si="69"/>
        <v>200</v>
      </c>
      <c r="O467" s="486">
        <v>1</v>
      </c>
      <c r="P467" s="486">
        <v>1</v>
      </c>
      <c r="Q467" s="293">
        <f t="shared" si="70"/>
        <v>0</v>
      </c>
      <c r="R467" s="293">
        <f t="shared" si="71"/>
        <v>0</v>
      </c>
      <c r="S467" s="302">
        <f t="shared" si="66"/>
        <v>0</v>
      </c>
      <c r="T467" s="302">
        <f t="shared" si="67"/>
        <v>0</v>
      </c>
      <c r="U467" s="773" t="str">
        <f t="shared" si="68"/>
        <v>V</v>
      </c>
      <c r="V467" s="304"/>
      <c r="W467" s="305">
        <f>(Q467+R467)*'1.0-Contractblad'!$L$37</f>
        <v>0</v>
      </c>
      <c r="X467" s="305">
        <f ca="1">VLOOKUP(E467,'1.1a-Jaarprijzen'!$B$33:$Q$51,16,FALSE)*K467</f>
        <v>0</v>
      </c>
      <c r="Z467" s="775">
        <f t="shared" si="72"/>
        <v>2580</v>
      </c>
      <c r="AA467" s="494" t="str">
        <f t="shared" si="73"/>
        <v>3200-200</v>
      </c>
    </row>
    <row r="468" spans="2:27" s="492" customFormat="1" ht="15">
      <c r="B468" s="331"/>
      <c r="C468" s="332"/>
      <c r="D468" s="296">
        <f>VLOOKUP(E468,'1.1a-Jaarprijzen'!$B$13:$G$30,6,FALSE)</f>
        <v>1</v>
      </c>
      <c r="E468" s="772" t="s">
        <v>880</v>
      </c>
      <c r="F468" s="296" t="s">
        <v>675</v>
      </c>
      <c r="G468" s="297" t="s">
        <v>898</v>
      </c>
      <c r="H468" s="295" t="s">
        <v>393</v>
      </c>
      <c r="I468" s="298" t="str">
        <f t="shared" si="65"/>
        <v>entree, gang, hal, repro</v>
      </c>
      <c r="J468" s="296" t="s">
        <v>998</v>
      </c>
      <c r="K468" s="299">
        <v>28.200000000000003</v>
      </c>
      <c r="L468" s="299"/>
      <c r="M468" s="300">
        <v>3200</v>
      </c>
      <c r="N468" s="301">
        <f t="shared" si="69"/>
        <v>200</v>
      </c>
      <c r="O468" s="486">
        <v>1</v>
      </c>
      <c r="P468" s="486">
        <v>1</v>
      </c>
      <c r="Q468" s="293">
        <f t="shared" si="70"/>
        <v>0</v>
      </c>
      <c r="R468" s="293">
        <f t="shared" si="71"/>
        <v>0</v>
      </c>
      <c r="S468" s="302">
        <f t="shared" si="66"/>
        <v>0</v>
      </c>
      <c r="T468" s="302">
        <f t="shared" si="67"/>
        <v>0</v>
      </c>
      <c r="U468" s="773" t="str">
        <f t="shared" si="68"/>
        <v>V</v>
      </c>
      <c r="V468" s="304"/>
      <c r="W468" s="305">
        <f>(Q468+R468)*'1.0-Contractblad'!$L$37</f>
        <v>0</v>
      </c>
      <c r="X468" s="305">
        <f ca="1">VLOOKUP(E468,'1.1a-Jaarprijzen'!$B$33:$Q$51,16,FALSE)*K468</f>
        <v>0</v>
      </c>
      <c r="Z468" s="775">
        <f t="shared" si="72"/>
        <v>5640.0000000000009</v>
      </c>
      <c r="AA468" s="494" t="str">
        <f t="shared" si="73"/>
        <v>3200-200</v>
      </c>
    </row>
    <row r="469" spans="2:27" s="492" customFormat="1" ht="15">
      <c r="B469" s="331"/>
      <c r="C469" s="332"/>
      <c r="D469" s="296">
        <f>VLOOKUP(E469,'1.1a-Jaarprijzen'!$B$13:$G$30,6,FALSE)</f>
        <v>1</v>
      </c>
      <c r="E469" s="772" t="s">
        <v>880</v>
      </c>
      <c r="F469" s="296" t="s">
        <v>675</v>
      </c>
      <c r="G469" s="297" t="s">
        <v>899</v>
      </c>
      <c r="H469" s="295" t="s">
        <v>900</v>
      </c>
      <c r="I469" s="298" t="str">
        <f t="shared" si="65"/>
        <v>administratieve -,  vergaderruimte</v>
      </c>
      <c r="J469" s="296" t="s">
        <v>998</v>
      </c>
      <c r="K469" s="299">
        <v>20</v>
      </c>
      <c r="L469" s="299"/>
      <c r="M469" s="300">
        <v>1040</v>
      </c>
      <c r="N469" s="301">
        <f t="shared" si="69"/>
        <v>40</v>
      </c>
      <c r="O469" s="486">
        <v>1</v>
      </c>
      <c r="P469" s="486">
        <v>1</v>
      </c>
      <c r="Q469" s="293">
        <f t="shared" si="70"/>
        <v>0</v>
      </c>
      <c r="R469" s="293">
        <f t="shared" si="71"/>
        <v>0</v>
      </c>
      <c r="S469" s="302">
        <f t="shared" si="66"/>
        <v>0</v>
      </c>
      <c r="T469" s="302">
        <f t="shared" si="67"/>
        <v>0</v>
      </c>
      <c r="U469" s="773" t="str">
        <f t="shared" si="68"/>
        <v>V</v>
      </c>
      <c r="V469" s="304"/>
      <c r="W469" s="305">
        <f>(Q469+R469)*'1.0-Contractblad'!$L$37</f>
        <v>0</v>
      </c>
      <c r="X469" s="305">
        <f ca="1">VLOOKUP(E469,'1.1a-Jaarprijzen'!$B$33:$Q$51,16,FALSE)*K469</f>
        <v>0</v>
      </c>
      <c r="Z469" s="775">
        <f t="shared" si="72"/>
        <v>800</v>
      </c>
      <c r="AA469" s="494" t="str">
        <f t="shared" si="73"/>
        <v>1040-40</v>
      </c>
    </row>
    <row r="470" spans="2:27" s="492" customFormat="1" ht="15">
      <c r="B470" s="331"/>
      <c r="C470" s="332"/>
      <c r="D470" s="296">
        <f>VLOOKUP(E470,'1.1a-Jaarprijzen'!$B$13:$G$30,6,FALSE)</f>
        <v>1</v>
      </c>
      <c r="E470" s="772" t="s">
        <v>880</v>
      </c>
      <c r="F470" s="296" t="s">
        <v>675</v>
      </c>
      <c r="G470" s="297" t="s">
        <v>894</v>
      </c>
      <c r="H470" s="295" t="s">
        <v>686</v>
      </c>
      <c r="I470" s="298" t="str">
        <f t="shared" si="65"/>
        <v>sanitaire ruimte (toilet-/doucheruimte)</v>
      </c>
      <c r="J470" s="296" t="s">
        <v>483</v>
      </c>
      <c r="K470" s="299">
        <v>4.8400000000000007</v>
      </c>
      <c r="L470" s="299"/>
      <c r="M470" s="300">
        <v>4200</v>
      </c>
      <c r="N470" s="301">
        <f t="shared" si="69"/>
        <v>200</v>
      </c>
      <c r="O470" s="486">
        <v>1</v>
      </c>
      <c r="P470" s="486">
        <v>1</v>
      </c>
      <c r="Q470" s="293">
        <f t="shared" si="70"/>
        <v>0</v>
      </c>
      <c r="R470" s="293">
        <f t="shared" si="71"/>
        <v>0</v>
      </c>
      <c r="S470" s="302">
        <f t="shared" si="66"/>
        <v>0</v>
      </c>
      <c r="T470" s="302">
        <f t="shared" si="67"/>
        <v>0</v>
      </c>
      <c r="U470" s="773" t="str">
        <f t="shared" si="68"/>
        <v>S</v>
      </c>
      <c r="V470" s="304"/>
      <c r="W470" s="305">
        <f>(Q470+R470)*'1.0-Contractblad'!$L$37</f>
        <v>0</v>
      </c>
      <c r="X470" s="305">
        <f ca="1">VLOOKUP(E470,'1.1a-Jaarprijzen'!$B$33:$Q$51,16,FALSE)*K470</f>
        <v>0</v>
      </c>
      <c r="Z470" s="775">
        <f t="shared" si="72"/>
        <v>968.00000000000011</v>
      </c>
      <c r="AA470" s="494" t="str">
        <f t="shared" si="73"/>
        <v>4200-200</v>
      </c>
    </row>
    <row r="471" spans="2:27" s="492" customFormat="1" ht="15">
      <c r="B471" s="331"/>
      <c r="C471" s="332"/>
      <c r="D471" s="296">
        <f>VLOOKUP(E471,'1.1a-Jaarprijzen'!$B$13:$G$30,6,FALSE)</f>
        <v>1</v>
      </c>
      <c r="E471" s="772" t="s">
        <v>880</v>
      </c>
      <c r="F471" s="296" t="s">
        <v>675</v>
      </c>
      <c r="G471" s="297" t="s">
        <v>901</v>
      </c>
      <c r="H471" s="295" t="s">
        <v>902</v>
      </c>
      <c r="I471" s="298" t="str">
        <f t="shared" si="65"/>
        <v>administratieve -,  vergaderruimte</v>
      </c>
      <c r="J471" s="296" t="s">
        <v>998</v>
      </c>
      <c r="K471" s="299">
        <v>205</v>
      </c>
      <c r="L471" s="299"/>
      <c r="M471" s="300">
        <v>1040</v>
      </c>
      <c r="N471" s="301">
        <f t="shared" si="69"/>
        <v>40</v>
      </c>
      <c r="O471" s="486">
        <v>1</v>
      </c>
      <c r="P471" s="486">
        <v>1</v>
      </c>
      <c r="Q471" s="293">
        <f t="shared" si="70"/>
        <v>0</v>
      </c>
      <c r="R471" s="293">
        <f t="shared" si="71"/>
        <v>0</v>
      </c>
      <c r="S471" s="302">
        <f t="shared" si="66"/>
        <v>0</v>
      </c>
      <c r="T471" s="302">
        <f t="shared" si="67"/>
        <v>0</v>
      </c>
      <c r="U471" s="773" t="str">
        <f t="shared" si="68"/>
        <v>V</v>
      </c>
      <c r="V471" s="304"/>
      <c r="W471" s="305">
        <f>(Q471+R471)*'1.0-Contractblad'!$L$37</f>
        <v>0</v>
      </c>
      <c r="X471" s="305">
        <f ca="1">VLOOKUP(E471,'1.1a-Jaarprijzen'!$B$33:$Q$51,16,FALSE)*K471</f>
        <v>0</v>
      </c>
      <c r="Z471" s="775">
        <f t="shared" si="72"/>
        <v>8200</v>
      </c>
      <c r="AA471" s="494" t="str">
        <f t="shared" si="73"/>
        <v>1040-40</v>
      </c>
    </row>
    <row r="472" spans="2:27" s="492" customFormat="1" ht="15">
      <c r="B472" s="331"/>
      <c r="C472" s="332"/>
      <c r="D472" s="296">
        <f>VLOOKUP(E472,'1.1a-Jaarprijzen'!$B$13:$G$30,6,FALSE)</f>
        <v>1</v>
      </c>
      <c r="E472" s="772" t="s">
        <v>880</v>
      </c>
      <c r="F472" s="296" t="s">
        <v>675</v>
      </c>
      <c r="G472" s="297" t="s">
        <v>903</v>
      </c>
      <c r="H472" s="295" t="s">
        <v>1224</v>
      </c>
      <c r="I472" s="298" t="str">
        <f t="shared" si="65"/>
        <v>leslokaal/leerplein groep 4 t/m 8</v>
      </c>
      <c r="J472" s="296" t="s">
        <v>998</v>
      </c>
      <c r="K472" s="299">
        <v>47</v>
      </c>
      <c r="L472" s="299"/>
      <c r="M472" s="300">
        <v>18200</v>
      </c>
      <c r="N472" s="301">
        <f t="shared" si="69"/>
        <v>200</v>
      </c>
      <c r="O472" s="486">
        <v>1</v>
      </c>
      <c r="P472" s="486">
        <v>1</v>
      </c>
      <c r="Q472" s="293">
        <f t="shared" si="70"/>
        <v>0</v>
      </c>
      <c r="R472" s="293">
        <f t="shared" si="71"/>
        <v>0</v>
      </c>
      <c r="S472" s="302">
        <f t="shared" si="66"/>
        <v>0</v>
      </c>
      <c r="T472" s="302">
        <f t="shared" si="67"/>
        <v>0</v>
      </c>
      <c r="U472" s="773" t="str">
        <f t="shared" si="68"/>
        <v>L</v>
      </c>
      <c r="V472" s="304"/>
      <c r="W472" s="305">
        <f>(Q472+R472)*'1.0-Contractblad'!$L$37</f>
        <v>0</v>
      </c>
      <c r="X472" s="305">
        <f ca="1">VLOOKUP(E472,'1.1a-Jaarprijzen'!$B$33:$Q$51,16,FALSE)*K472</f>
        <v>0</v>
      </c>
      <c r="Z472" s="775">
        <f t="shared" si="72"/>
        <v>9400</v>
      </c>
      <c r="AA472" s="494" t="str">
        <f t="shared" si="73"/>
        <v>18200-200</v>
      </c>
    </row>
    <row r="473" spans="2:27" s="492" customFormat="1" ht="15">
      <c r="B473" s="331"/>
      <c r="C473" s="332"/>
      <c r="D473" s="296">
        <f>VLOOKUP(E473,'1.1a-Jaarprijzen'!$B$13:$G$30,6,FALSE)</f>
        <v>1</v>
      </c>
      <c r="E473" s="772" t="s">
        <v>880</v>
      </c>
      <c r="F473" s="296" t="s">
        <v>675</v>
      </c>
      <c r="G473" s="297" t="s">
        <v>904</v>
      </c>
      <c r="H473" s="295" t="s">
        <v>900</v>
      </c>
      <c r="I473" s="298" t="str">
        <f t="shared" si="65"/>
        <v>administratieve -,  vergaderruimte</v>
      </c>
      <c r="J473" s="296" t="s">
        <v>998</v>
      </c>
      <c r="K473" s="299">
        <v>19</v>
      </c>
      <c r="L473" s="299"/>
      <c r="M473" s="300">
        <v>1040</v>
      </c>
      <c r="N473" s="301">
        <f t="shared" si="69"/>
        <v>40</v>
      </c>
      <c r="O473" s="486">
        <v>1</v>
      </c>
      <c r="P473" s="486">
        <v>1</v>
      </c>
      <c r="Q473" s="293">
        <f t="shared" si="70"/>
        <v>0</v>
      </c>
      <c r="R473" s="293">
        <f t="shared" si="71"/>
        <v>0</v>
      </c>
      <c r="S473" s="302">
        <f t="shared" si="66"/>
        <v>0</v>
      </c>
      <c r="T473" s="302">
        <f t="shared" si="67"/>
        <v>0</v>
      </c>
      <c r="U473" s="773" t="str">
        <f t="shared" si="68"/>
        <v>V</v>
      </c>
      <c r="V473" s="304"/>
      <c r="W473" s="305">
        <f>(Q473+R473)*'1.0-Contractblad'!$L$37</f>
        <v>0</v>
      </c>
      <c r="X473" s="305">
        <f ca="1">VLOOKUP(E473,'1.1a-Jaarprijzen'!$B$33:$Q$51,16,FALSE)*K473</f>
        <v>0</v>
      </c>
      <c r="Z473" s="775">
        <f t="shared" si="72"/>
        <v>760</v>
      </c>
      <c r="AA473" s="494" t="str">
        <f t="shared" si="73"/>
        <v>1040-40</v>
      </c>
    </row>
    <row r="474" spans="2:27" s="492" customFormat="1" ht="15">
      <c r="B474" s="331"/>
      <c r="C474" s="332"/>
      <c r="D474" s="296">
        <f>VLOOKUP(E474,'1.1a-Jaarprijzen'!$B$13:$G$30,6,FALSE)</f>
        <v>1</v>
      </c>
      <c r="E474" s="772" t="s">
        <v>880</v>
      </c>
      <c r="F474" s="296" t="s">
        <v>675</v>
      </c>
      <c r="G474" s="297" t="s">
        <v>905</v>
      </c>
      <c r="H474" s="295" t="s">
        <v>906</v>
      </c>
      <c r="I474" s="298" t="str">
        <f t="shared" si="65"/>
        <v>administratieve -,  vergaderruimte</v>
      </c>
      <c r="J474" s="296" t="s">
        <v>998</v>
      </c>
      <c r="K474" s="299">
        <v>5.25</v>
      </c>
      <c r="L474" s="299"/>
      <c r="M474" s="300">
        <v>1040</v>
      </c>
      <c r="N474" s="301">
        <f t="shared" si="69"/>
        <v>40</v>
      </c>
      <c r="O474" s="486">
        <v>1</v>
      </c>
      <c r="P474" s="486">
        <v>1</v>
      </c>
      <c r="Q474" s="293">
        <f t="shared" si="70"/>
        <v>0</v>
      </c>
      <c r="R474" s="293">
        <f t="shared" si="71"/>
        <v>0</v>
      </c>
      <c r="S474" s="302">
        <f t="shared" si="66"/>
        <v>0</v>
      </c>
      <c r="T474" s="302">
        <f t="shared" si="67"/>
        <v>0</v>
      </c>
      <c r="U474" s="773" t="str">
        <f t="shared" si="68"/>
        <v>V</v>
      </c>
      <c r="V474" s="304"/>
      <c r="W474" s="305">
        <f>(Q474+R474)*'1.0-Contractblad'!$L$37</f>
        <v>0</v>
      </c>
      <c r="X474" s="305">
        <f ca="1">VLOOKUP(E474,'1.1a-Jaarprijzen'!$B$33:$Q$51,16,FALSE)*K474</f>
        <v>0</v>
      </c>
      <c r="Z474" s="775">
        <f t="shared" si="72"/>
        <v>210</v>
      </c>
      <c r="AA474" s="494" t="str">
        <f t="shared" si="73"/>
        <v>1040-40</v>
      </c>
    </row>
    <row r="475" spans="2:27" s="492" customFormat="1" ht="15">
      <c r="B475" s="331"/>
      <c r="C475" s="332"/>
      <c r="D475" s="296">
        <f>VLOOKUP(E475,'1.1a-Jaarprijzen'!$B$13:$G$30,6,FALSE)</f>
        <v>1</v>
      </c>
      <c r="E475" s="772" t="s">
        <v>880</v>
      </c>
      <c r="F475" s="296" t="s">
        <v>675</v>
      </c>
      <c r="G475" s="297" t="s">
        <v>907</v>
      </c>
      <c r="H475" s="295" t="s">
        <v>398</v>
      </c>
      <c r="I475" s="298" t="str">
        <f t="shared" si="65"/>
        <v>niet van toepassing</v>
      </c>
      <c r="J475" s="296" t="s">
        <v>17</v>
      </c>
      <c r="K475" s="299"/>
      <c r="L475" s="299">
        <v>5.3</v>
      </c>
      <c r="M475" s="300" t="s">
        <v>17</v>
      </c>
      <c r="N475" s="301">
        <f t="shared" si="69"/>
        <v>0</v>
      </c>
      <c r="O475" s="486">
        <v>1</v>
      </c>
      <c r="P475" s="486">
        <v>1</v>
      </c>
      <c r="Q475" s="293">
        <f t="shared" si="70"/>
        <v>0</v>
      </c>
      <c r="R475" s="293">
        <f t="shared" si="71"/>
        <v>0</v>
      </c>
      <c r="S475" s="302">
        <f t="shared" si="66"/>
        <v>0</v>
      </c>
      <c r="T475" s="302">
        <f t="shared" si="67"/>
        <v>0</v>
      </c>
      <c r="U475" s="773">
        <f t="shared" si="68"/>
        <v>0</v>
      </c>
      <c r="V475" s="304"/>
      <c r="W475" s="305">
        <f>(Q475+R475)*'1.0-Contractblad'!$L$37</f>
        <v>0</v>
      </c>
      <c r="X475" s="305">
        <f ca="1">VLOOKUP(E475,'1.1a-Jaarprijzen'!$B$33:$Q$51,16,FALSE)*K475</f>
        <v>0</v>
      </c>
      <c r="Z475" s="775">
        <f t="shared" si="72"/>
        <v>0</v>
      </c>
      <c r="AA475" s="494" t="str">
        <f t="shared" si="73"/>
        <v>nvt-0</v>
      </c>
    </row>
    <row r="476" spans="2:27" s="492" customFormat="1" ht="15">
      <c r="B476" s="331"/>
      <c r="C476" s="332"/>
      <c r="D476" s="296">
        <f>VLOOKUP(E476,'1.1a-Jaarprijzen'!$B$13:$G$30,6,FALSE)</f>
        <v>1</v>
      </c>
      <c r="E476" s="772" t="s">
        <v>880</v>
      </c>
      <c r="F476" s="296" t="s">
        <v>675</v>
      </c>
      <c r="G476" s="297" t="s">
        <v>908</v>
      </c>
      <c r="H476" s="295" t="s">
        <v>485</v>
      </c>
      <c r="I476" s="298" t="str">
        <f t="shared" si="65"/>
        <v>sanitaire ruimte (toilet-/doucheruimte)</v>
      </c>
      <c r="J476" s="296" t="s">
        <v>483</v>
      </c>
      <c r="K476" s="299">
        <v>8.82</v>
      </c>
      <c r="L476" s="299"/>
      <c r="M476" s="300">
        <v>4200</v>
      </c>
      <c r="N476" s="301">
        <f t="shared" si="69"/>
        <v>200</v>
      </c>
      <c r="O476" s="486">
        <v>1</v>
      </c>
      <c r="P476" s="486">
        <v>1</v>
      </c>
      <c r="Q476" s="293">
        <f t="shared" si="70"/>
        <v>0</v>
      </c>
      <c r="R476" s="293">
        <f t="shared" si="71"/>
        <v>0</v>
      </c>
      <c r="S476" s="302">
        <f t="shared" si="66"/>
        <v>0</v>
      </c>
      <c r="T476" s="302">
        <f t="shared" si="67"/>
        <v>0</v>
      </c>
      <c r="U476" s="773" t="str">
        <f t="shared" si="68"/>
        <v>S</v>
      </c>
      <c r="V476" s="304"/>
      <c r="W476" s="305">
        <f>(Q476+R476)*'1.0-Contractblad'!$L$37</f>
        <v>0</v>
      </c>
      <c r="X476" s="305">
        <f ca="1">VLOOKUP(E476,'1.1a-Jaarprijzen'!$B$33:$Q$51,16,FALSE)*K476</f>
        <v>0</v>
      </c>
      <c r="Z476" s="775">
        <f t="shared" si="72"/>
        <v>1764</v>
      </c>
      <c r="AA476" s="494" t="str">
        <f t="shared" si="73"/>
        <v>4200-200</v>
      </c>
    </row>
    <row r="477" spans="2:27" s="492" customFormat="1" ht="15">
      <c r="B477" s="331"/>
      <c r="C477" s="332"/>
      <c r="D477" s="296">
        <f>VLOOKUP(E477,'1.1a-Jaarprijzen'!$B$13:$G$30,6,FALSE)</f>
        <v>1</v>
      </c>
      <c r="E477" s="772" t="s">
        <v>880</v>
      </c>
      <c r="F477" s="296" t="s">
        <v>675</v>
      </c>
      <c r="G477" s="297" t="s">
        <v>909</v>
      </c>
      <c r="H477" s="295" t="s">
        <v>393</v>
      </c>
      <c r="I477" s="298" t="str">
        <f t="shared" si="65"/>
        <v>entree, gang, hal, repro</v>
      </c>
      <c r="J477" s="296" t="s">
        <v>998</v>
      </c>
      <c r="K477" s="299">
        <v>47.8</v>
      </c>
      <c r="L477" s="299"/>
      <c r="M477" s="300">
        <v>3200</v>
      </c>
      <c r="N477" s="301">
        <f t="shared" si="69"/>
        <v>200</v>
      </c>
      <c r="O477" s="486">
        <v>1</v>
      </c>
      <c r="P477" s="486">
        <v>1</v>
      </c>
      <c r="Q477" s="293">
        <f t="shared" si="70"/>
        <v>0</v>
      </c>
      <c r="R477" s="293">
        <f t="shared" si="71"/>
        <v>0</v>
      </c>
      <c r="S477" s="302">
        <f t="shared" si="66"/>
        <v>0</v>
      </c>
      <c r="T477" s="302">
        <f t="shared" si="67"/>
        <v>0</v>
      </c>
      <c r="U477" s="773" t="str">
        <f t="shared" si="68"/>
        <v>V</v>
      </c>
      <c r="V477" s="304"/>
      <c r="W477" s="305">
        <f>(Q477+R477)*'1.0-Contractblad'!$L$37</f>
        <v>0</v>
      </c>
      <c r="X477" s="305">
        <f ca="1">VLOOKUP(E477,'1.1a-Jaarprijzen'!$B$33:$Q$51,16,FALSE)*K477</f>
        <v>0</v>
      </c>
      <c r="Z477" s="775">
        <f t="shared" si="72"/>
        <v>9560</v>
      </c>
      <c r="AA477" s="494" t="str">
        <f t="shared" si="73"/>
        <v>3200-200</v>
      </c>
    </row>
    <row r="478" spans="2:27" s="492" customFormat="1" ht="15">
      <c r="B478" s="331"/>
      <c r="C478" s="332"/>
      <c r="D478" s="296">
        <f>VLOOKUP(E478,'1.1a-Jaarprijzen'!$B$13:$G$30,6,FALSE)</f>
        <v>1</v>
      </c>
      <c r="E478" s="772" t="s">
        <v>880</v>
      </c>
      <c r="F478" s="296" t="s">
        <v>675</v>
      </c>
      <c r="G478" s="297" t="s">
        <v>910</v>
      </c>
      <c r="H478" s="295" t="s">
        <v>398</v>
      </c>
      <c r="I478" s="298" t="str">
        <f t="shared" si="65"/>
        <v>niet van toepassing</v>
      </c>
      <c r="J478" s="296" t="s">
        <v>17</v>
      </c>
      <c r="K478" s="299"/>
      <c r="L478" s="299">
        <v>10.5</v>
      </c>
      <c r="M478" s="300" t="s">
        <v>17</v>
      </c>
      <c r="N478" s="301">
        <f t="shared" si="69"/>
        <v>0</v>
      </c>
      <c r="O478" s="486">
        <v>1</v>
      </c>
      <c r="P478" s="486">
        <v>1</v>
      </c>
      <c r="Q478" s="293">
        <f t="shared" si="70"/>
        <v>0</v>
      </c>
      <c r="R478" s="293">
        <f t="shared" si="71"/>
        <v>0</v>
      </c>
      <c r="S478" s="302">
        <f t="shared" si="66"/>
        <v>0</v>
      </c>
      <c r="T478" s="302">
        <f t="shared" si="67"/>
        <v>0</v>
      </c>
      <c r="U478" s="773">
        <f t="shared" si="68"/>
        <v>0</v>
      </c>
      <c r="V478" s="304"/>
      <c r="W478" s="305">
        <f>(Q478+R478)*'1.0-Contractblad'!$L$37</f>
        <v>0</v>
      </c>
      <c r="X478" s="305">
        <f ca="1">VLOOKUP(E478,'1.1a-Jaarprijzen'!$B$33:$Q$51,16,FALSE)*K478</f>
        <v>0</v>
      </c>
      <c r="Z478" s="775">
        <f t="shared" si="72"/>
        <v>0</v>
      </c>
      <c r="AA478" s="494" t="str">
        <f t="shared" si="73"/>
        <v>nvt-0</v>
      </c>
    </row>
    <row r="479" spans="2:27" s="492" customFormat="1" ht="15">
      <c r="B479" s="331"/>
      <c r="C479" s="332"/>
      <c r="D479" s="296">
        <f>VLOOKUP(E479,'1.1a-Jaarprijzen'!$B$13:$G$30,6,FALSE)</f>
        <v>1</v>
      </c>
      <c r="E479" s="772" t="s">
        <v>880</v>
      </c>
      <c r="F479" s="296" t="s">
        <v>675</v>
      </c>
      <c r="G479" s="297" t="s">
        <v>911</v>
      </c>
      <c r="H479" s="295" t="s">
        <v>393</v>
      </c>
      <c r="I479" s="298" t="str">
        <f t="shared" si="65"/>
        <v>entree, gang, hal, repro</v>
      </c>
      <c r="J479" s="296" t="s">
        <v>998</v>
      </c>
      <c r="K479" s="299">
        <v>62</v>
      </c>
      <c r="L479" s="299"/>
      <c r="M479" s="300">
        <v>3200</v>
      </c>
      <c r="N479" s="301">
        <f t="shared" si="69"/>
        <v>200</v>
      </c>
      <c r="O479" s="486">
        <v>1</v>
      </c>
      <c r="P479" s="486">
        <v>1</v>
      </c>
      <c r="Q479" s="293">
        <f t="shared" si="70"/>
        <v>0</v>
      </c>
      <c r="R479" s="293">
        <f t="shared" si="71"/>
        <v>0</v>
      </c>
      <c r="S479" s="302">
        <f t="shared" si="66"/>
        <v>0</v>
      </c>
      <c r="T479" s="302">
        <f t="shared" si="67"/>
        <v>0</v>
      </c>
      <c r="U479" s="773" t="str">
        <f t="shared" si="68"/>
        <v>V</v>
      </c>
      <c r="V479" s="304"/>
      <c r="W479" s="305">
        <f>(Q479+R479)*'1.0-Contractblad'!$L$37</f>
        <v>0</v>
      </c>
      <c r="X479" s="305">
        <f ca="1">VLOOKUP(E479,'1.1a-Jaarprijzen'!$B$33:$Q$51,16,FALSE)*K479</f>
        <v>0</v>
      </c>
      <c r="Z479" s="775">
        <f t="shared" si="72"/>
        <v>12400</v>
      </c>
      <c r="AA479" s="494" t="str">
        <f t="shared" si="73"/>
        <v>3200-200</v>
      </c>
    </row>
    <row r="480" spans="2:27" s="492" customFormat="1" ht="15">
      <c r="B480" s="331"/>
      <c r="C480" s="332"/>
      <c r="D480" s="296">
        <f>VLOOKUP(E480,'1.1a-Jaarprijzen'!$B$13:$G$30,6,FALSE)</f>
        <v>1</v>
      </c>
      <c r="E480" s="772" t="s">
        <v>880</v>
      </c>
      <c r="F480" s="296" t="s">
        <v>675</v>
      </c>
      <c r="G480" s="297" t="s">
        <v>912</v>
      </c>
      <c r="H480" s="295" t="s">
        <v>913</v>
      </c>
      <c r="I480" s="298" t="str">
        <f t="shared" si="65"/>
        <v>leslokaal/bevo/handvaardigheid</v>
      </c>
      <c r="J480" s="296" t="s">
        <v>998</v>
      </c>
      <c r="K480" s="299">
        <v>61</v>
      </c>
      <c r="L480" s="299"/>
      <c r="M480" s="300">
        <v>7040</v>
      </c>
      <c r="N480" s="301">
        <f t="shared" si="69"/>
        <v>40</v>
      </c>
      <c r="O480" s="486">
        <v>1</v>
      </c>
      <c r="P480" s="486">
        <v>1</v>
      </c>
      <c r="Q480" s="293">
        <f t="shared" si="70"/>
        <v>0</v>
      </c>
      <c r="R480" s="293">
        <f t="shared" si="71"/>
        <v>0</v>
      </c>
      <c r="S480" s="302">
        <f t="shared" si="66"/>
        <v>0</v>
      </c>
      <c r="T480" s="302">
        <f t="shared" si="67"/>
        <v>0</v>
      </c>
      <c r="U480" s="773" t="str">
        <f t="shared" si="68"/>
        <v>L</v>
      </c>
      <c r="V480" s="304"/>
      <c r="W480" s="305">
        <f>(Q480+R480)*'1.0-Contractblad'!$L$37</f>
        <v>0</v>
      </c>
      <c r="X480" s="305">
        <f ca="1">VLOOKUP(E480,'1.1a-Jaarprijzen'!$B$33:$Q$51,16,FALSE)*K480</f>
        <v>0</v>
      </c>
      <c r="Z480" s="775">
        <f t="shared" si="72"/>
        <v>2440</v>
      </c>
      <c r="AA480" s="494" t="str">
        <f t="shared" si="73"/>
        <v>7040-40</v>
      </c>
    </row>
    <row r="481" spans="2:27" s="492" customFormat="1" ht="15">
      <c r="B481" s="331"/>
      <c r="C481" s="332"/>
      <c r="D481" s="296">
        <f>VLOOKUP(E481,'1.1a-Jaarprijzen'!$B$13:$G$30,6,FALSE)</f>
        <v>1</v>
      </c>
      <c r="E481" s="772" t="s">
        <v>880</v>
      </c>
      <c r="F481" s="296" t="s">
        <v>675</v>
      </c>
      <c r="G481" s="297" t="s">
        <v>914</v>
      </c>
      <c r="H481" s="295" t="s">
        <v>398</v>
      </c>
      <c r="I481" s="298" t="str">
        <f t="shared" si="65"/>
        <v>niet van toepassing</v>
      </c>
      <c r="J481" s="296" t="s">
        <v>17</v>
      </c>
      <c r="K481" s="299"/>
      <c r="L481" s="299">
        <v>6.66</v>
      </c>
      <c r="M481" s="300" t="s">
        <v>17</v>
      </c>
      <c r="N481" s="301">
        <f t="shared" si="69"/>
        <v>0</v>
      </c>
      <c r="O481" s="486">
        <v>1</v>
      </c>
      <c r="P481" s="486">
        <v>1</v>
      </c>
      <c r="Q481" s="293">
        <f t="shared" si="70"/>
        <v>0</v>
      </c>
      <c r="R481" s="293">
        <f t="shared" si="71"/>
        <v>0</v>
      </c>
      <c r="S481" s="302">
        <f t="shared" si="66"/>
        <v>0</v>
      </c>
      <c r="T481" s="302">
        <f t="shared" si="67"/>
        <v>0</v>
      </c>
      <c r="U481" s="773">
        <f t="shared" si="68"/>
        <v>0</v>
      </c>
      <c r="V481" s="304"/>
      <c r="W481" s="305">
        <f>(Q481+R481)*'1.0-Contractblad'!$L$37</f>
        <v>0</v>
      </c>
      <c r="X481" s="305">
        <f ca="1">VLOOKUP(E481,'1.1a-Jaarprijzen'!$B$33:$Q$51,16,FALSE)*K481</f>
        <v>0</v>
      </c>
      <c r="Z481" s="775">
        <f t="shared" si="72"/>
        <v>0</v>
      </c>
      <c r="AA481" s="494" t="str">
        <f t="shared" si="73"/>
        <v>nvt-0</v>
      </c>
    </row>
    <row r="482" spans="2:27" s="492" customFormat="1" ht="15">
      <c r="B482" s="331"/>
      <c r="C482" s="332"/>
      <c r="D482" s="296">
        <f>VLOOKUP(E482,'1.1a-Jaarprijzen'!$B$13:$G$30,6,FALSE)</f>
        <v>1</v>
      </c>
      <c r="E482" s="772" t="s">
        <v>880</v>
      </c>
      <c r="F482" s="296" t="s">
        <v>675</v>
      </c>
      <c r="G482" s="297" t="s">
        <v>915</v>
      </c>
      <c r="H482" s="295" t="s">
        <v>398</v>
      </c>
      <c r="I482" s="298" t="str">
        <f t="shared" si="65"/>
        <v>niet van toepassing</v>
      </c>
      <c r="J482" s="296" t="s">
        <v>17</v>
      </c>
      <c r="K482" s="299"/>
      <c r="L482" s="299">
        <v>6.66</v>
      </c>
      <c r="M482" s="300" t="s">
        <v>17</v>
      </c>
      <c r="N482" s="301">
        <f t="shared" si="69"/>
        <v>0</v>
      </c>
      <c r="O482" s="486">
        <v>1</v>
      </c>
      <c r="P482" s="486">
        <v>1</v>
      </c>
      <c r="Q482" s="293">
        <f t="shared" si="70"/>
        <v>0</v>
      </c>
      <c r="R482" s="293">
        <f t="shared" si="71"/>
        <v>0</v>
      </c>
      <c r="S482" s="302">
        <f t="shared" si="66"/>
        <v>0</v>
      </c>
      <c r="T482" s="302">
        <f t="shared" si="67"/>
        <v>0</v>
      </c>
      <c r="U482" s="773">
        <f t="shared" si="68"/>
        <v>0</v>
      </c>
      <c r="V482" s="304"/>
      <c r="W482" s="305">
        <f>(Q482+R482)*'1.0-Contractblad'!$L$37</f>
        <v>0</v>
      </c>
      <c r="X482" s="305">
        <f ca="1">VLOOKUP(E482,'1.1a-Jaarprijzen'!$B$33:$Q$51,16,FALSE)*K482</f>
        <v>0</v>
      </c>
      <c r="Z482" s="775">
        <f t="shared" si="72"/>
        <v>0</v>
      </c>
      <c r="AA482" s="494" t="str">
        <f t="shared" si="73"/>
        <v>nvt-0</v>
      </c>
    </row>
    <row r="483" spans="2:27" s="492" customFormat="1" ht="15">
      <c r="B483" s="331"/>
      <c r="C483" s="332"/>
      <c r="D483" s="296">
        <f>VLOOKUP(E483,'1.1a-Jaarprijzen'!$B$13:$G$30,6,FALSE)</f>
        <v>1</v>
      </c>
      <c r="E483" s="772" t="s">
        <v>880</v>
      </c>
      <c r="F483" s="296" t="s">
        <v>675</v>
      </c>
      <c r="G483" s="297" t="s">
        <v>916</v>
      </c>
      <c r="H483" s="295" t="s">
        <v>398</v>
      </c>
      <c r="I483" s="298" t="str">
        <f t="shared" si="65"/>
        <v>niet van toepassing</v>
      </c>
      <c r="J483" s="296" t="s">
        <v>17</v>
      </c>
      <c r="K483" s="299"/>
      <c r="L483" s="299">
        <v>6.66</v>
      </c>
      <c r="M483" s="300" t="s">
        <v>17</v>
      </c>
      <c r="N483" s="301">
        <f t="shared" si="69"/>
        <v>0</v>
      </c>
      <c r="O483" s="486">
        <v>1</v>
      </c>
      <c r="P483" s="486">
        <v>1</v>
      </c>
      <c r="Q483" s="293">
        <f t="shared" si="70"/>
        <v>0</v>
      </c>
      <c r="R483" s="293">
        <f t="shared" si="71"/>
        <v>0</v>
      </c>
      <c r="S483" s="302">
        <f t="shared" si="66"/>
        <v>0</v>
      </c>
      <c r="T483" s="302">
        <f t="shared" si="67"/>
        <v>0</v>
      </c>
      <c r="U483" s="773">
        <f t="shared" si="68"/>
        <v>0</v>
      </c>
      <c r="V483" s="304"/>
      <c r="W483" s="305">
        <f>(Q483+R483)*'1.0-Contractblad'!$L$37</f>
        <v>0</v>
      </c>
      <c r="X483" s="305">
        <f ca="1">VLOOKUP(E483,'1.1a-Jaarprijzen'!$B$33:$Q$51,16,FALSE)*K483</f>
        <v>0</v>
      </c>
      <c r="Z483" s="775">
        <f t="shared" si="72"/>
        <v>0</v>
      </c>
      <c r="AA483" s="494" t="str">
        <f t="shared" si="73"/>
        <v>nvt-0</v>
      </c>
    </row>
    <row r="484" spans="2:27" s="492" customFormat="1" ht="15">
      <c r="B484" s="331"/>
      <c r="C484" s="332"/>
      <c r="D484" s="296">
        <f>VLOOKUP(E484,'1.1a-Jaarprijzen'!$B$13:$G$30,6,FALSE)</f>
        <v>1</v>
      </c>
      <c r="E484" s="772" t="s">
        <v>880</v>
      </c>
      <c r="F484" s="296" t="s">
        <v>675</v>
      </c>
      <c r="G484" s="297" t="s">
        <v>917</v>
      </c>
      <c r="H484" s="295" t="s">
        <v>398</v>
      </c>
      <c r="I484" s="298" t="str">
        <f t="shared" si="65"/>
        <v>niet van toepassing</v>
      </c>
      <c r="J484" s="296" t="s">
        <v>17</v>
      </c>
      <c r="K484" s="299"/>
      <c r="L484" s="299">
        <v>6.66</v>
      </c>
      <c r="M484" s="300" t="s">
        <v>17</v>
      </c>
      <c r="N484" s="301">
        <f t="shared" si="69"/>
        <v>0</v>
      </c>
      <c r="O484" s="486">
        <v>1</v>
      </c>
      <c r="P484" s="486">
        <v>1</v>
      </c>
      <c r="Q484" s="293">
        <f t="shared" si="70"/>
        <v>0</v>
      </c>
      <c r="R484" s="293">
        <f t="shared" si="71"/>
        <v>0</v>
      </c>
      <c r="S484" s="302">
        <f t="shared" si="66"/>
        <v>0</v>
      </c>
      <c r="T484" s="302">
        <f t="shared" si="67"/>
        <v>0</v>
      </c>
      <c r="U484" s="773">
        <f t="shared" si="68"/>
        <v>0</v>
      </c>
      <c r="V484" s="304"/>
      <c r="W484" s="305">
        <f>(Q484+R484)*'1.0-Contractblad'!$L$37</f>
        <v>0</v>
      </c>
      <c r="X484" s="305">
        <f ca="1">VLOOKUP(E484,'1.1a-Jaarprijzen'!$B$33:$Q$51,16,FALSE)*K484</f>
        <v>0</v>
      </c>
      <c r="Z484" s="775">
        <f t="shared" si="72"/>
        <v>0</v>
      </c>
      <c r="AA484" s="494" t="str">
        <f t="shared" si="73"/>
        <v>nvt-0</v>
      </c>
    </row>
    <row r="485" spans="2:27" s="492" customFormat="1" ht="15">
      <c r="B485" s="331"/>
      <c r="C485" s="332"/>
      <c r="D485" s="296">
        <f>VLOOKUP(E485,'1.1a-Jaarprijzen'!$B$13:$G$30,6,FALSE)</f>
        <v>1</v>
      </c>
      <c r="E485" s="772" t="s">
        <v>880</v>
      </c>
      <c r="F485" s="296" t="s">
        <v>675</v>
      </c>
      <c r="G485" s="297" t="s">
        <v>918</v>
      </c>
      <c r="H485" s="295" t="s">
        <v>1225</v>
      </c>
      <c r="I485" s="298" t="str">
        <f t="shared" si="65"/>
        <v>niet van toepassing</v>
      </c>
      <c r="J485" s="296" t="s">
        <v>17</v>
      </c>
      <c r="K485" s="299"/>
      <c r="L485" s="299">
        <v>10</v>
      </c>
      <c r="M485" s="300" t="s">
        <v>17</v>
      </c>
      <c r="N485" s="301">
        <f t="shared" si="69"/>
        <v>0</v>
      </c>
      <c r="O485" s="486">
        <v>1</v>
      </c>
      <c r="P485" s="486">
        <v>1</v>
      </c>
      <c r="Q485" s="293">
        <f t="shared" si="70"/>
        <v>0</v>
      </c>
      <c r="R485" s="293">
        <f t="shared" si="71"/>
        <v>0</v>
      </c>
      <c r="S485" s="302">
        <f t="shared" si="66"/>
        <v>0</v>
      </c>
      <c r="T485" s="302">
        <f t="shared" si="67"/>
        <v>0</v>
      </c>
      <c r="U485" s="773">
        <f t="shared" si="68"/>
        <v>0</v>
      </c>
      <c r="V485" s="304"/>
      <c r="W485" s="305">
        <f>(Q485+R485)*'1.0-Contractblad'!$L$37</f>
        <v>0</v>
      </c>
      <c r="X485" s="305">
        <f ca="1">VLOOKUP(E485,'1.1a-Jaarprijzen'!$B$33:$Q$51,16,FALSE)*K485</f>
        <v>0</v>
      </c>
      <c r="Z485" s="775">
        <f t="shared" si="72"/>
        <v>0</v>
      </c>
      <c r="AA485" s="494" t="str">
        <f t="shared" si="73"/>
        <v>nvt-0</v>
      </c>
    </row>
    <row r="486" spans="2:27" s="492" customFormat="1" ht="15">
      <c r="B486" s="331"/>
      <c r="C486" s="332"/>
      <c r="D486" s="296">
        <f>VLOOKUP(E486,'1.1a-Jaarprijzen'!$B$13:$G$30,6,FALSE)</f>
        <v>1</v>
      </c>
      <c r="E486" s="772" t="s">
        <v>880</v>
      </c>
      <c r="F486" s="296" t="s">
        <v>675</v>
      </c>
      <c r="G486" s="297" t="s">
        <v>919</v>
      </c>
      <c r="H486" s="295" t="s">
        <v>395</v>
      </c>
      <c r="I486" s="298" t="str">
        <f t="shared" si="65"/>
        <v>niet van toepassing</v>
      </c>
      <c r="J486" s="296" t="s">
        <v>17</v>
      </c>
      <c r="K486" s="299"/>
      <c r="L486" s="299">
        <v>3.24</v>
      </c>
      <c r="M486" s="300" t="s">
        <v>17</v>
      </c>
      <c r="N486" s="301">
        <f t="shared" si="69"/>
        <v>0</v>
      </c>
      <c r="O486" s="486">
        <v>1</v>
      </c>
      <c r="P486" s="486">
        <v>1</v>
      </c>
      <c r="Q486" s="293">
        <f t="shared" si="70"/>
        <v>0</v>
      </c>
      <c r="R486" s="293">
        <f t="shared" si="71"/>
        <v>0</v>
      </c>
      <c r="S486" s="302">
        <f t="shared" si="66"/>
        <v>0</v>
      </c>
      <c r="T486" s="302">
        <f t="shared" si="67"/>
        <v>0</v>
      </c>
      <c r="U486" s="773">
        <f t="shared" si="68"/>
        <v>0</v>
      </c>
      <c r="V486" s="304"/>
      <c r="W486" s="305">
        <f>(Q486+R486)*'1.0-Contractblad'!$L$37</f>
        <v>0</v>
      </c>
      <c r="X486" s="305">
        <f ca="1">VLOOKUP(E486,'1.1a-Jaarprijzen'!$B$33:$Q$51,16,FALSE)*K486</f>
        <v>0</v>
      </c>
      <c r="Z486" s="775">
        <f t="shared" si="72"/>
        <v>0</v>
      </c>
      <c r="AA486" s="494" t="str">
        <f t="shared" si="73"/>
        <v>nvt-0</v>
      </c>
    </row>
    <row r="487" spans="2:27" s="492" customFormat="1" ht="15">
      <c r="B487" s="331"/>
      <c r="C487" s="332"/>
      <c r="D487" s="296">
        <f>VLOOKUP(E487,'1.1a-Jaarprijzen'!$B$13:$G$30,6,FALSE)</f>
        <v>1</v>
      </c>
      <c r="E487" s="772" t="s">
        <v>880</v>
      </c>
      <c r="F487" s="296" t="s">
        <v>675</v>
      </c>
      <c r="G487" s="297" t="s">
        <v>920</v>
      </c>
      <c r="H487" s="295" t="s">
        <v>398</v>
      </c>
      <c r="I487" s="298" t="str">
        <f t="shared" si="65"/>
        <v>niet van toepassing</v>
      </c>
      <c r="J487" s="296" t="s">
        <v>17</v>
      </c>
      <c r="K487" s="299"/>
      <c r="L487" s="299">
        <v>3.6</v>
      </c>
      <c r="M487" s="300" t="s">
        <v>17</v>
      </c>
      <c r="N487" s="301">
        <f t="shared" si="69"/>
        <v>0</v>
      </c>
      <c r="O487" s="486">
        <v>1</v>
      </c>
      <c r="P487" s="486">
        <v>1</v>
      </c>
      <c r="Q487" s="293">
        <f t="shared" si="70"/>
        <v>0</v>
      </c>
      <c r="R487" s="293">
        <f t="shared" si="71"/>
        <v>0</v>
      </c>
      <c r="S487" s="302">
        <f t="shared" si="66"/>
        <v>0</v>
      </c>
      <c r="T487" s="302">
        <f t="shared" si="67"/>
        <v>0</v>
      </c>
      <c r="U487" s="773">
        <f t="shared" si="68"/>
        <v>0</v>
      </c>
      <c r="V487" s="304"/>
      <c r="W487" s="305">
        <f>(Q487+R487)*'1.0-Contractblad'!$L$37</f>
        <v>0</v>
      </c>
      <c r="X487" s="305">
        <f ca="1">VLOOKUP(E487,'1.1a-Jaarprijzen'!$B$33:$Q$51,16,FALSE)*K487</f>
        <v>0</v>
      </c>
      <c r="Z487" s="775">
        <f t="shared" si="72"/>
        <v>0</v>
      </c>
      <c r="AA487" s="494" t="str">
        <f t="shared" si="73"/>
        <v>nvt-0</v>
      </c>
    </row>
    <row r="488" spans="2:27" s="492" customFormat="1" ht="15">
      <c r="B488" s="331"/>
      <c r="C488" s="332"/>
      <c r="D488" s="296">
        <f>VLOOKUP(E488,'1.1a-Jaarprijzen'!$B$13:$G$30,6,FALSE)</f>
        <v>1</v>
      </c>
      <c r="E488" s="772" t="s">
        <v>880</v>
      </c>
      <c r="F488" s="296" t="s">
        <v>675</v>
      </c>
      <c r="G488" s="297" t="s">
        <v>921</v>
      </c>
      <c r="H488" s="295" t="s">
        <v>922</v>
      </c>
      <c r="I488" s="298" t="str">
        <f t="shared" si="65"/>
        <v>entree, gang, hal, repro</v>
      </c>
      <c r="J488" s="296" t="s">
        <v>998</v>
      </c>
      <c r="K488" s="299">
        <v>24</v>
      </c>
      <c r="L488" s="299"/>
      <c r="M488" s="300">
        <v>3200</v>
      </c>
      <c r="N488" s="301">
        <f t="shared" si="69"/>
        <v>200</v>
      </c>
      <c r="O488" s="486">
        <v>1</v>
      </c>
      <c r="P488" s="486">
        <v>1</v>
      </c>
      <c r="Q488" s="293">
        <f t="shared" si="70"/>
        <v>0</v>
      </c>
      <c r="R488" s="293">
        <f t="shared" si="71"/>
        <v>0</v>
      </c>
      <c r="S488" s="302">
        <f t="shared" si="66"/>
        <v>0</v>
      </c>
      <c r="T488" s="302">
        <f t="shared" si="67"/>
        <v>0</v>
      </c>
      <c r="U488" s="773" t="str">
        <f t="shared" si="68"/>
        <v>V</v>
      </c>
      <c r="V488" s="304"/>
      <c r="W488" s="305">
        <f>(Q488+R488)*'1.0-Contractblad'!$L$37</f>
        <v>0</v>
      </c>
      <c r="X488" s="305">
        <f ca="1">VLOOKUP(E488,'1.1a-Jaarprijzen'!$B$33:$Q$51,16,FALSE)*K488</f>
        <v>0</v>
      </c>
      <c r="Z488" s="775">
        <f t="shared" si="72"/>
        <v>4800</v>
      </c>
      <c r="AA488" s="494" t="str">
        <f t="shared" si="73"/>
        <v>3200-200</v>
      </c>
    </row>
    <row r="489" spans="2:27" s="492" customFormat="1" ht="15">
      <c r="B489" s="331"/>
      <c r="C489" s="332"/>
      <c r="D489" s="296">
        <f>VLOOKUP(E489,'1.1a-Jaarprijzen'!$B$13:$G$30,6,FALSE)</f>
        <v>1</v>
      </c>
      <c r="E489" s="772" t="s">
        <v>880</v>
      </c>
      <c r="F489" s="296" t="s">
        <v>675</v>
      </c>
      <c r="G489" s="297" t="s">
        <v>923</v>
      </c>
      <c r="H489" s="295" t="s">
        <v>485</v>
      </c>
      <c r="I489" s="298" t="str">
        <f t="shared" si="65"/>
        <v>niet van toepassing</v>
      </c>
      <c r="J489" s="296" t="s">
        <v>17</v>
      </c>
      <c r="K489" s="299"/>
      <c r="L489" s="299">
        <v>4.5</v>
      </c>
      <c r="M489" s="300" t="s">
        <v>17</v>
      </c>
      <c r="N489" s="301">
        <f t="shared" si="69"/>
        <v>0</v>
      </c>
      <c r="O489" s="486">
        <v>1</v>
      </c>
      <c r="P489" s="486">
        <v>1</v>
      </c>
      <c r="Q489" s="293">
        <f t="shared" si="70"/>
        <v>0</v>
      </c>
      <c r="R489" s="293">
        <f t="shared" si="71"/>
        <v>0</v>
      </c>
      <c r="S489" s="302">
        <f t="shared" si="66"/>
        <v>0</v>
      </c>
      <c r="T489" s="302">
        <f t="shared" si="67"/>
        <v>0</v>
      </c>
      <c r="U489" s="773">
        <f t="shared" si="68"/>
        <v>0</v>
      </c>
      <c r="V489" s="304"/>
      <c r="W489" s="305">
        <f>(Q489+R489)*'1.0-Contractblad'!$L$37</f>
        <v>0</v>
      </c>
      <c r="X489" s="305">
        <f ca="1">VLOOKUP(E489,'1.1a-Jaarprijzen'!$B$33:$Q$51,16,FALSE)*K489</f>
        <v>0</v>
      </c>
      <c r="Z489" s="775">
        <f t="shared" si="72"/>
        <v>0</v>
      </c>
      <c r="AA489" s="494" t="str">
        <f t="shared" si="73"/>
        <v>nvt-0</v>
      </c>
    </row>
    <row r="490" spans="2:27" s="492" customFormat="1" ht="15">
      <c r="B490" s="331"/>
      <c r="C490" s="332"/>
      <c r="D490" s="296">
        <f>VLOOKUP(E490,'1.1a-Jaarprijzen'!$B$13:$G$30,6,FALSE)</f>
        <v>1</v>
      </c>
      <c r="E490" s="772" t="s">
        <v>880</v>
      </c>
      <c r="F490" s="296" t="s">
        <v>675</v>
      </c>
      <c r="G490" s="297" t="s">
        <v>924</v>
      </c>
      <c r="H490" s="295" t="s">
        <v>398</v>
      </c>
      <c r="I490" s="298" t="str">
        <f t="shared" si="65"/>
        <v>niet van toepassing</v>
      </c>
      <c r="J490" s="296" t="s">
        <v>17</v>
      </c>
      <c r="K490" s="299"/>
      <c r="L490" s="299">
        <v>6</v>
      </c>
      <c r="M490" s="300" t="s">
        <v>17</v>
      </c>
      <c r="N490" s="301">
        <f t="shared" si="69"/>
        <v>0</v>
      </c>
      <c r="O490" s="486">
        <v>1</v>
      </c>
      <c r="P490" s="486">
        <v>1</v>
      </c>
      <c r="Q490" s="293">
        <f t="shared" si="70"/>
        <v>0</v>
      </c>
      <c r="R490" s="293">
        <f t="shared" si="71"/>
        <v>0</v>
      </c>
      <c r="S490" s="302">
        <f t="shared" si="66"/>
        <v>0</v>
      </c>
      <c r="T490" s="302">
        <f t="shared" si="67"/>
        <v>0</v>
      </c>
      <c r="U490" s="773">
        <f t="shared" si="68"/>
        <v>0</v>
      </c>
      <c r="V490" s="304"/>
      <c r="W490" s="305">
        <f>(Q490+R490)*'1.0-Contractblad'!$L$37</f>
        <v>0</v>
      </c>
      <c r="X490" s="305">
        <f ca="1">VLOOKUP(E490,'1.1a-Jaarprijzen'!$B$33:$Q$51,16,FALSE)*K490</f>
        <v>0</v>
      </c>
      <c r="Z490" s="775">
        <f t="shared" si="72"/>
        <v>0</v>
      </c>
      <c r="AA490" s="494" t="str">
        <f t="shared" si="73"/>
        <v>nvt-0</v>
      </c>
    </row>
    <row r="491" spans="2:27" s="492" customFormat="1" ht="15">
      <c r="B491" s="331"/>
      <c r="C491" s="332"/>
      <c r="D491" s="296">
        <f>VLOOKUP(E491,'1.1a-Jaarprijzen'!$B$13:$G$30,6,FALSE)</f>
        <v>1</v>
      </c>
      <c r="E491" s="772" t="s">
        <v>880</v>
      </c>
      <c r="F491" s="296" t="s">
        <v>675</v>
      </c>
      <c r="G491" s="297" t="s">
        <v>925</v>
      </c>
      <c r="H491" s="295" t="s">
        <v>485</v>
      </c>
      <c r="I491" s="298" t="str">
        <f t="shared" si="65"/>
        <v>niet van toepassing</v>
      </c>
      <c r="J491" s="296" t="s">
        <v>17</v>
      </c>
      <c r="K491" s="299"/>
      <c r="L491" s="299">
        <v>10.199999999999999</v>
      </c>
      <c r="M491" s="300" t="s">
        <v>17</v>
      </c>
      <c r="N491" s="301">
        <f t="shared" si="69"/>
        <v>0</v>
      </c>
      <c r="O491" s="486">
        <v>1</v>
      </c>
      <c r="P491" s="486">
        <v>1</v>
      </c>
      <c r="Q491" s="293">
        <f t="shared" si="70"/>
        <v>0</v>
      </c>
      <c r="R491" s="293">
        <f t="shared" si="71"/>
        <v>0</v>
      </c>
      <c r="S491" s="302">
        <f t="shared" si="66"/>
        <v>0</v>
      </c>
      <c r="T491" s="302">
        <f t="shared" si="67"/>
        <v>0</v>
      </c>
      <c r="U491" s="773">
        <f t="shared" si="68"/>
        <v>0</v>
      </c>
      <c r="V491" s="304"/>
      <c r="W491" s="305">
        <f>(Q491+R491)*'1.0-Contractblad'!$L$37</f>
        <v>0</v>
      </c>
      <c r="X491" s="305">
        <f ca="1">VLOOKUP(E491,'1.1a-Jaarprijzen'!$B$33:$Q$51,16,FALSE)*K491</f>
        <v>0</v>
      </c>
      <c r="Z491" s="775">
        <f t="shared" si="72"/>
        <v>0</v>
      </c>
      <c r="AA491" s="494" t="str">
        <f t="shared" si="73"/>
        <v>nvt-0</v>
      </c>
    </row>
    <row r="492" spans="2:27" s="492" customFormat="1" ht="15">
      <c r="B492" s="331"/>
      <c r="C492" s="332"/>
      <c r="D492" s="296">
        <f>VLOOKUP(E492,'1.1a-Jaarprijzen'!$B$13:$G$30,6,FALSE)</f>
        <v>1</v>
      </c>
      <c r="E492" s="772" t="s">
        <v>880</v>
      </c>
      <c r="F492" s="296" t="s">
        <v>675</v>
      </c>
      <c r="G492" s="297" t="s">
        <v>926</v>
      </c>
      <c r="H492" s="295" t="s">
        <v>927</v>
      </c>
      <c r="I492" s="298" t="str">
        <f t="shared" si="65"/>
        <v>niet van toepassing</v>
      </c>
      <c r="J492" s="296" t="s">
        <v>17</v>
      </c>
      <c r="K492" s="299"/>
      <c r="L492" s="299">
        <v>6</v>
      </c>
      <c r="M492" s="300" t="s">
        <v>17</v>
      </c>
      <c r="N492" s="301">
        <f t="shared" si="69"/>
        <v>0</v>
      </c>
      <c r="O492" s="486">
        <v>1</v>
      </c>
      <c r="P492" s="486">
        <v>1</v>
      </c>
      <c r="Q492" s="293">
        <f t="shared" si="70"/>
        <v>0</v>
      </c>
      <c r="R492" s="293">
        <f t="shared" si="71"/>
        <v>0</v>
      </c>
      <c r="S492" s="302">
        <f t="shared" si="66"/>
        <v>0</v>
      </c>
      <c r="T492" s="302">
        <f t="shared" si="67"/>
        <v>0</v>
      </c>
      <c r="U492" s="773">
        <f t="shared" si="68"/>
        <v>0</v>
      </c>
      <c r="V492" s="304"/>
      <c r="W492" s="305">
        <f>(Q492+R492)*'1.0-Contractblad'!$L$37</f>
        <v>0</v>
      </c>
      <c r="X492" s="305">
        <f ca="1">VLOOKUP(E492,'1.1a-Jaarprijzen'!$B$33:$Q$51,16,FALSE)*K492</f>
        <v>0</v>
      </c>
      <c r="Z492" s="775">
        <f t="shared" si="72"/>
        <v>0</v>
      </c>
      <c r="AA492" s="494" t="str">
        <f t="shared" si="73"/>
        <v>nvt-0</v>
      </c>
    </row>
    <row r="493" spans="2:27" s="492" customFormat="1" ht="15">
      <c r="B493" s="331"/>
      <c r="C493" s="332"/>
      <c r="D493" s="296">
        <f>VLOOKUP(E493,'1.1a-Jaarprijzen'!$B$13:$G$30,6,FALSE)</f>
        <v>1</v>
      </c>
      <c r="E493" s="772" t="s">
        <v>880</v>
      </c>
      <c r="F493" s="296" t="s">
        <v>675</v>
      </c>
      <c r="G493" s="296" t="s">
        <v>928</v>
      </c>
      <c r="H493" s="714" t="s">
        <v>398</v>
      </c>
      <c r="I493" s="298" t="str">
        <f t="shared" ref="I493:I704" si="74">IF($M493="",0,VLOOKUP($M493,Kengetal,4,FALSE))</f>
        <v>niet van toepassing</v>
      </c>
      <c r="J493" s="296" t="s">
        <v>17</v>
      </c>
      <c r="K493" s="299"/>
      <c r="L493" s="299">
        <v>4.5</v>
      </c>
      <c r="M493" s="300" t="s">
        <v>17</v>
      </c>
      <c r="N493" s="301">
        <f t="shared" si="69"/>
        <v>0</v>
      </c>
      <c r="O493" s="486">
        <v>1</v>
      </c>
      <c r="P493" s="486">
        <v>1</v>
      </c>
      <c r="Q493" s="293">
        <f t="shared" si="70"/>
        <v>0</v>
      </c>
      <c r="R493" s="293">
        <f t="shared" si="71"/>
        <v>0</v>
      </c>
      <c r="S493" s="302">
        <f t="shared" si="66"/>
        <v>0</v>
      </c>
      <c r="T493" s="302">
        <f t="shared" si="67"/>
        <v>0</v>
      </c>
      <c r="U493" s="773">
        <f t="shared" si="68"/>
        <v>0</v>
      </c>
      <c r="V493" s="304"/>
      <c r="W493" s="305">
        <f>(Q493+R493)*'1.0-Contractblad'!$L$37</f>
        <v>0</v>
      </c>
      <c r="X493" s="305">
        <f ca="1">VLOOKUP(E493,'1.1a-Jaarprijzen'!$B$33:$Q$51,16,FALSE)*K493</f>
        <v>0</v>
      </c>
      <c r="Z493" s="775">
        <f t="shared" si="72"/>
        <v>0</v>
      </c>
      <c r="AA493" s="494" t="str">
        <f t="shared" si="73"/>
        <v>nvt-0</v>
      </c>
    </row>
    <row r="494" spans="2:27" s="492" customFormat="1" ht="15">
      <c r="B494" s="331"/>
      <c r="C494" s="332"/>
      <c r="D494" s="296">
        <f>VLOOKUP(E494,'1.1a-Jaarprijzen'!$B$13:$G$30,6,FALSE)</f>
        <v>1</v>
      </c>
      <c r="E494" s="772" t="s">
        <v>880</v>
      </c>
      <c r="F494" s="296" t="s">
        <v>675</v>
      </c>
      <c r="G494" s="296" t="s">
        <v>929</v>
      </c>
      <c r="H494" s="714" t="s">
        <v>856</v>
      </c>
      <c r="I494" s="298" t="str">
        <f t="shared" si="74"/>
        <v>niet van toepassing</v>
      </c>
      <c r="J494" s="296" t="s">
        <v>17</v>
      </c>
      <c r="K494" s="299"/>
      <c r="L494" s="299">
        <v>21</v>
      </c>
      <c r="M494" s="300" t="s">
        <v>17</v>
      </c>
      <c r="N494" s="301">
        <f t="shared" si="69"/>
        <v>0</v>
      </c>
      <c r="O494" s="486">
        <v>1</v>
      </c>
      <c r="P494" s="486">
        <v>1</v>
      </c>
      <c r="Q494" s="293">
        <f t="shared" si="70"/>
        <v>0</v>
      </c>
      <c r="R494" s="293">
        <f t="shared" si="71"/>
        <v>0</v>
      </c>
      <c r="S494" s="302">
        <f t="shared" si="66"/>
        <v>0</v>
      </c>
      <c r="T494" s="302">
        <f t="shared" si="67"/>
        <v>0</v>
      </c>
      <c r="U494" s="773">
        <f t="shared" si="68"/>
        <v>0</v>
      </c>
      <c r="V494" s="304"/>
      <c r="W494" s="305">
        <f>(Q494+R494)*'1.0-Contractblad'!$L$37</f>
        <v>0</v>
      </c>
      <c r="X494" s="305">
        <f ca="1">VLOOKUP(E494,'1.1a-Jaarprijzen'!$B$33:$Q$51,16,FALSE)*K494</f>
        <v>0</v>
      </c>
      <c r="Z494" s="775">
        <f t="shared" si="72"/>
        <v>0</v>
      </c>
      <c r="AA494" s="494" t="str">
        <f t="shared" si="73"/>
        <v>nvt-0</v>
      </c>
    </row>
    <row r="495" spans="2:27" s="492" customFormat="1" ht="15">
      <c r="B495" s="331"/>
      <c r="C495" s="332"/>
      <c r="D495" s="296">
        <f>VLOOKUP(E495,'1.1a-Jaarprijzen'!$B$13:$G$30,6,FALSE)</f>
        <v>1</v>
      </c>
      <c r="E495" s="772" t="s">
        <v>880</v>
      </c>
      <c r="F495" s="296" t="s">
        <v>675</v>
      </c>
      <c r="G495" s="296" t="s">
        <v>930</v>
      </c>
      <c r="H495" s="714" t="s">
        <v>931</v>
      </c>
      <c r="I495" s="298" t="str">
        <f t="shared" si="74"/>
        <v>niet van toepassing</v>
      </c>
      <c r="J495" s="296" t="s">
        <v>17</v>
      </c>
      <c r="K495" s="299"/>
      <c r="L495" s="299">
        <v>65</v>
      </c>
      <c r="M495" s="300" t="s">
        <v>17</v>
      </c>
      <c r="N495" s="301">
        <f t="shared" si="69"/>
        <v>0</v>
      </c>
      <c r="O495" s="486">
        <v>1</v>
      </c>
      <c r="P495" s="486">
        <v>1</v>
      </c>
      <c r="Q495" s="293">
        <f t="shared" si="70"/>
        <v>0</v>
      </c>
      <c r="R495" s="293">
        <f t="shared" si="71"/>
        <v>0</v>
      </c>
      <c r="S495" s="302">
        <f t="shared" si="66"/>
        <v>0</v>
      </c>
      <c r="T495" s="302">
        <f t="shared" si="67"/>
        <v>0</v>
      </c>
      <c r="U495" s="773">
        <f t="shared" si="68"/>
        <v>0</v>
      </c>
      <c r="V495" s="304"/>
      <c r="W495" s="305">
        <f>(Q495+R495)*'1.0-Contractblad'!$L$37</f>
        <v>0</v>
      </c>
      <c r="X495" s="305">
        <f ca="1">VLOOKUP(E495,'1.1a-Jaarprijzen'!$B$33:$Q$51,16,FALSE)*K495</f>
        <v>0</v>
      </c>
      <c r="Z495" s="775">
        <f t="shared" si="72"/>
        <v>0</v>
      </c>
      <c r="AA495" s="494" t="str">
        <f t="shared" si="73"/>
        <v>nvt-0</v>
      </c>
    </row>
    <row r="496" spans="2:27" s="492" customFormat="1" ht="15">
      <c r="B496" s="331"/>
      <c r="C496" s="332"/>
      <c r="D496" s="296">
        <f>VLOOKUP(E496,'1.1a-Jaarprijzen'!$B$13:$G$30,6,FALSE)</f>
        <v>1</v>
      </c>
      <c r="E496" s="772" t="s">
        <v>880</v>
      </c>
      <c r="F496" s="296" t="s">
        <v>675</v>
      </c>
      <c r="G496" s="296" t="s">
        <v>932</v>
      </c>
      <c r="H496" s="714" t="s">
        <v>1225</v>
      </c>
      <c r="I496" s="298" t="str">
        <f t="shared" si="74"/>
        <v>niet van toepassing</v>
      </c>
      <c r="J496" s="296" t="s">
        <v>17</v>
      </c>
      <c r="K496" s="299"/>
      <c r="L496" s="299">
        <v>10</v>
      </c>
      <c r="M496" s="300" t="s">
        <v>17</v>
      </c>
      <c r="N496" s="301">
        <f t="shared" si="69"/>
        <v>0</v>
      </c>
      <c r="O496" s="486">
        <v>1</v>
      </c>
      <c r="P496" s="486">
        <v>1</v>
      </c>
      <c r="Q496" s="293">
        <f t="shared" si="70"/>
        <v>0</v>
      </c>
      <c r="R496" s="293">
        <f t="shared" si="71"/>
        <v>0</v>
      </c>
      <c r="S496" s="302">
        <f t="shared" si="66"/>
        <v>0</v>
      </c>
      <c r="T496" s="302">
        <f t="shared" si="67"/>
        <v>0</v>
      </c>
      <c r="U496" s="773">
        <f t="shared" si="68"/>
        <v>0</v>
      </c>
      <c r="V496" s="304"/>
      <c r="W496" s="305">
        <f>(Q496+R496)*'1.0-Contractblad'!$L$37</f>
        <v>0</v>
      </c>
      <c r="X496" s="305">
        <f ca="1">VLOOKUP(E496,'1.1a-Jaarprijzen'!$B$33:$Q$51,16,FALSE)*K496</f>
        <v>0</v>
      </c>
      <c r="Z496" s="775">
        <f t="shared" si="72"/>
        <v>0</v>
      </c>
      <c r="AA496" s="494" t="str">
        <f t="shared" si="73"/>
        <v>nvt-0</v>
      </c>
    </row>
    <row r="497" spans="2:27" s="492" customFormat="1" ht="15">
      <c r="B497" s="331"/>
      <c r="C497" s="332"/>
      <c r="D497" s="296">
        <f>VLOOKUP(E497,'1.1a-Jaarprijzen'!$B$13:$G$30,6,FALSE)</f>
        <v>1</v>
      </c>
      <c r="E497" s="772" t="s">
        <v>880</v>
      </c>
      <c r="F497" s="296" t="s">
        <v>675</v>
      </c>
      <c r="G497" s="296" t="s">
        <v>933</v>
      </c>
      <c r="H497" s="714" t="s">
        <v>1225</v>
      </c>
      <c r="I497" s="298" t="str">
        <f t="shared" si="74"/>
        <v>niet van toepassing</v>
      </c>
      <c r="J497" s="296" t="s">
        <v>17</v>
      </c>
      <c r="K497" s="299"/>
      <c r="L497" s="299">
        <v>10</v>
      </c>
      <c r="M497" s="300" t="s">
        <v>17</v>
      </c>
      <c r="N497" s="301">
        <f t="shared" si="69"/>
        <v>0</v>
      </c>
      <c r="O497" s="486">
        <v>1</v>
      </c>
      <c r="P497" s="486">
        <v>1</v>
      </c>
      <c r="Q497" s="293">
        <f t="shared" si="70"/>
        <v>0</v>
      </c>
      <c r="R497" s="293">
        <f t="shared" si="71"/>
        <v>0</v>
      </c>
      <c r="S497" s="302">
        <f t="shared" si="66"/>
        <v>0</v>
      </c>
      <c r="T497" s="302">
        <f t="shared" si="67"/>
        <v>0</v>
      </c>
      <c r="U497" s="773">
        <f t="shared" si="68"/>
        <v>0</v>
      </c>
      <c r="V497" s="304"/>
      <c r="W497" s="305">
        <f>(Q497+R497)*'1.0-Contractblad'!$L$37</f>
        <v>0</v>
      </c>
      <c r="X497" s="305">
        <f ca="1">VLOOKUP(E497,'1.1a-Jaarprijzen'!$B$33:$Q$51,16,FALSE)*K497</f>
        <v>0</v>
      </c>
      <c r="Z497" s="775">
        <f t="shared" si="72"/>
        <v>0</v>
      </c>
      <c r="AA497" s="494" t="str">
        <f t="shared" si="73"/>
        <v>nvt-0</v>
      </c>
    </row>
    <row r="498" spans="2:27" s="492" customFormat="1" ht="15">
      <c r="B498" s="331"/>
      <c r="C498" s="332"/>
      <c r="D498" s="296">
        <f>VLOOKUP(E498,'1.1a-Jaarprijzen'!$B$13:$G$30,6,FALSE)</f>
        <v>1</v>
      </c>
      <c r="E498" s="772" t="s">
        <v>880</v>
      </c>
      <c r="F498" s="296" t="s">
        <v>675</v>
      </c>
      <c r="G498" s="296" t="s">
        <v>934</v>
      </c>
      <c r="H498" s="714" t="s">
        <v>1225</v>
      </c>
      <c r="I498" s="298" t="str">
        <f t="shared" si="74"/>
        <v>niet van toepassing</v>
      </c>
      <c r="J498" s="296" t="s">
        <v>17</v>
      </c>
      <c r="K498" s="299"/>
      <c r="L498" s="299">
        <v>10</v>
      </c>
      <c r="M498" s="300" t="s">
        <v>17</v>
      </c>
      <c r="N498" s="301">
        <f t="shared" si="69"/>
        <v>0</v>
      </c>
      <c r="O498" s="486">
        <v>1</v>
      </c>
      <c r="P498" s="486">
        <v>1</v>
      </c>
      <c r="Q498" s="293">
        <f t="shared" si="70"/>
        <v>0</v>
      </c>
      <c r="R498" s="293">
        <f t="shared" si="71"/>
        <v>0</v>
      </c>
      <c r="S498" s="302">
        <f t="shared" si="66"/>
        <v>0</v>
      </c>
      <c r="T498" s="302">
        <f t="shared" si="67"/>
        <v>0</v>
      </c>
      <c r="U498" s="773">
        <f t="shared" si="68"/>
        <v>0</v>
      </c>
      <c r="V498" s="304"/>
      <c r="W498" s="305">
        <f>(Q498+R498)*'1.0-Contractblad'!$L$37</f>
        <v>0</v>
      </c>
      <c r="X498" s="305">
        <f ca="1">VLOOKUP(E498,'1.1a-Jaarprijzen'!$B$33:$Q$51,16,FALSE)*K498</f>
        <v>0</v>
      </c>
      <c r="Z498" s="775">
        <f t="shared" si="72"/>
        <v>0</v>
      </c>
      <c r="AA498" s="494" t="str">
        <f t="shared" si="73"/>
        <v>nvt-0</v>
      </c>
    </row>
    <row r="499" spans="2:27" s="492" customFormat="1" ht="15">
      <c r="B499" s="331"/>
      <c r="C499" s="332"/>
      <c r="D499" s="296">
        <f>VLOOKUP(E499,'1.1a-Jaarprijzen'!$B$13:$G$30,6,FALSE)</f>
        <v>1</v>
      </c>
      <c r="E499" s="772" t="s">
        <v>880</v>
      </c>
      <c r="F499" s="296" t="s">
        <v>675</v>
      </c>
      <c r="G499" s="296" t="s">
        <v>935</v>
      </c>
      <c r="H499" s="714" t="s">
        <v>931</v>
      </c>
      <c r="I499" s="298" t="str">
        <f t="shared" si="74"/>
        <v>niet van toepassing</v>
      </c>
      <c r="J499" s="296" t="s">
        <v>17</v>
      </c>
      <c r="K499" s="299"/>
      <c r="L499" s="299">
        <v>66</v>
      </c>
      <c r="M499" s="300" t="s">
        <v>17</v>
      </c>
      <c r="N499" s="301">
        <f t="shared" si="69"/>
        <v>0</v>
      </c>
      <c r="O499" s="486">
        <v>1</v>
      </c>
      <c r="P499" s="486">
        <v>1</v>
      </c>
      <c r="Q499" s="293">
        <f t="shared" si="70"/>
        <v>0</v>
      </c>
      <c r="R499" s="293">
        <f t="shared" si="71"/>
        <v>0</v>
      </c>
      <c r="S499" s="302">
        <f t="shared" si="66"/>
        <v>0</v>
      </c>
      <c r="T499" s="302">
        <f t="shared" si="67"/>
        <v>0</v>
      </c>
      <c r="U499" s="773">
        <f t="shared" si="68"/>
        <v>0</v>
      </c>
      <c r="V499" s="304"/>
      <c r="W499" s="305">
        <f>(Q499+R499)*'1.0-Contractblad'!$L$37</f>
        <v>0</v>
      </c>
      <c r="X499" s="305">
        <f ca="1">VLOOKUP(E499,'1.1a-Jaarprijzen'!$B$33:$Q$51,16,FALSE)*K499</f>
        <v>0</v>
      </c>
      <c r="Z499" s="775">
        <f t="shared" si="72"/>
        <v>0</v>
      </c>
      <c r="AA499" s="494" t="str">
        <f t="shared" si="73"/>
        <v>nvt-0</v>
      </c>
    </row>
    <row r="500" spans="2:27" s="492" customFormat="1" ht="15">
      <c r="B500" s="331"/>
      <c r="C500" s="332"/>
      <c r="D500" s="296">
        <f>VLOOKUP(E500,'1.1a-Jaarprijzen'!$B$13:$G$30,6,FALSE)</f>
        <v>1</v>
      </c>
      <c r="E500" s="772" t="s">
        <v>880</v>
      </c>
      <c r="F500" s="296" t="s">
        <v>675</v>
      </c>
      <c r="G500" s="296" t="s">
        <v>936</v>
      </c>
      <c r="H500" s="714" t="s">
        <v>406</v>
      </c>
      <c r="I500" s="298" t="str">
        <f t="shared" si="74"/>
        <v>niet van toepassing</v>
      </c>
      <c r="J500" s="296" t="s">
        <v>17</v>
      </c>
      <c r="K500" s="299"/>
      <c r="L500" s="299">
        <v>19</v>
      </c>
      <c r="M500" s="300" t="s">
        <v>17</v>
      </c>
      <c r="N500" s="301">
        <f t="shared" si="69"/>
        <v>0</v>
      </c>
      <c r="O500" s="486">
        <v>1</v>
      </c>
      <c r="P500" s="486">
        <v>1</v>
      </c>
      <c r="Q500" s="293">
        <f t="shared" si="70"/>
        <v>0</v>
      </c>
      <c r="R500" s="293">
        <f t="shared" si="71"/>
        <v>0</v>
      </c>
      <c r="S500" s="302">
        <f t="shared" si="66"/>
        <v>0</v>
      </c>
      <c r="T500" s="302">
        <f t="shared" si="67"/>
        <v>0</v>
      </c>
      <c r="U500" s="773">
        <f t="shared" si="68"/>
        <v>0</v>
      </c>
      <c r="V500" s="304"/>
      <c r="W500" s="305">
        <f>(Q500+R500)*'1.0-Contractblad'!$L$37</f>
        <v>0</v>
      </c>
      <c r="X500" s="305">
        <f ca="1">VLOOKUP(E500,'1.1a-Jaarprijzen'!$B$33:$Q$51,16,FALSE)*K500</f>
        <v>0</v>
      </c>
      <c r="Z500" s="775">
        <f t="shared" si="72"/>
        <v>0</v>
      </c>
      <c r="AA500" s="494" t="str">
        <f t="shared" si="73"/>
        <v>nvt-0</v>
      </c>
    </row>
    <row r="501" spans="2:27" s="492" customFormat="1" ht="15">
      <c r="B501" s="331"/>
      <c r="C501" s="332"/>
      <c r="D501" s="296">
        <f>VLOOKUP(E501,'1.1a-Jaarprijzen'!$B$13:$G$30,6,FALSE)</f>
        <v>1</v>
      </c>
      <c r="E501" s="772" t="s">
        <v>880</v>
      </c>
      <c r="F501" s="296" t="s">
        <v>675</v>
      </c>
      <c r="G501" s="296" t="s">
        <v>937</v>
      </c>
      <c r="H501" s="714" t="s">
        <v>1225</v>
      </c>
      <c r="I501" s="298" t="str">
        <f t="shared" si="74"/>
        <v>niet van toepassing</v>
      </c>
      <c r="J501" s="296" t="s">
        <v>17</v>
      </c>
      <c r="K501" s="299"/>
      <c r="L501" s="299">
        <v>15</v>
      </c>
      <c r="M501" s="300" t="s">
        <v>17</v>
      </c>
      <c r="N501" s="301">
        <f t="shared" si="69"/>
        <v>0</v>
      </c>
      <c r="O501" s="486">
        <v>1</v>
      </c>
      <c r="P501" s="486">
        <v>1</v>
      </c>
      <c r="Q501" s="293">
        <f t="shared" si="70"/>
        <v>0</v>
      </c>
      <c r="R501" s="293">
        <f t="shared" si="71"/>
        <v>0</v>
      </c>
      <c r="S501" s="302">
        <f t="shared" si="66"/>
        <v>0</v>
      </c>
      <c r="T501" s="302">
        <f t="shared" si="67"/>
        <v>0</v>
      </c>
      <c r="U501" s="773">
        <f t="shared" si="68"/>
        <v>0</v>
      </c>
      <c r="V501" s="304"/>
      <c r="W501" s="305">
        <f>(Q501+R501)*'1.0-Contractblad'!$L$37</f>
        <v>0</v>
      </c>
      <c r="X501" s="305">
        <f ca="1">VLOOKUP(E501,'1.1a-Jaarprijzen'!$B$33:$Q$51,16,FALSE)*K501</f>
        <v>0</v>
      </c>
      <c r="Z501" s="775">
        <f t="shared" si="72"/>
        <v>0</v>
      </c>
      <c r="AA501" s="494" t="str">
        <f t="shared" si="73"/>
        <v>nvt-0</v>
      </c>
    </row>
    <row r="502" spans="2:27" s="492" customFormat="1" ht="15">
      <c r="B502" s="331"/>
      <c r="C502" s="332"/>
      <c r="D502" s="296">
        <f>VLOOKUP(E502,'1.1a-Jaarprijzen'!$B$13:$G$30,6,FALSE)</f>
        <v>1</v>
      </c>
      <c r="E502" s="794" t="s">
        <v>880</v>
      </c>
      <c r="F502" s="296" t="s">
        <v>675</v>
      </c>
      <c r="G502" s="296" t="s">
        <v>938</v>
      </c>
      <c r="H502" s="714" t="s">
        <v>1261</v>
      </c>
      <c r="I502" s="298" t="str">
        <f t="shared" si="74"/>
        <v>sanitaire ruimte (toilet-/doucheruimte)</v>
      </c>
      <c r="J502" s="296" t="s">
        <v>483</v>
      </c>
      <c r="K502" s="299">
        <v>14.839999999999998</v>
      </c>
      <c r="L502" s="299"/>
      <c r="M502" s="300">
        <v>4260</v>
      </c>
      <c r="N502" s="301">
        <f t="shared" si="69"/>
        <v>260</v>
      </c>
      <c r="O502" s="486">
        <v>1</v>
      </c>
      <c r="P502" s="486">
        <v>1</v>
      </c>
      <c r="Q502" s="293">
        <f t="shared" si="70"/>
        <v>0</v>
      </c>
      <c r="R502" s="293">
        <f t="shared" si="71"/>
        <v>0</v>
      </c>
      <c r="S502" s="302">
        <f t="shared" si="66"/>
        <v>0</v>
      </c>
      <c r="T502" s="302">
        <f t="shared" si="67"/>
        <v>0</v>
      </c>
      <c r="U502" s="773" t="str">
        <f t="shared" si="68"/>
        <v>S</v>
      </c>
      <c r="V502" s="304" t="s">
        <v>1273</v>
      </c>
      <c r="W502" s="305">
        <f>(Q502+R502)*'1.0-Contractblad'!$L$37</f>
        <v>0</v>
      </c>
      <c r="X502" s="305">
        <f ca="1">VLOOKUP(E502,'1.1a-Jaarprijzen'!$B$33:$Q$51,16,FALSE)*K502</f>
        <v>0</v>
      </c>
      <c r="Z502" s="775">
        <f t="shared" si="72"/>
        <v>3858.3999999999996</v>
      </c>
      <c r="AA502" s="494" t="str">
        <f t="shared" si="73"/>
        <v>4260-260</v>
      </c>
    </row>
    <row r="503" spans="2:27" s="492" customFormat="1" ht="15">
      <c r="B503" s="331"/>
      <c r="C503" s="332"/>
      <c r="D503" s="296">
        <f>VLOOKUP(E503,'1.1a-Jaarprijzen'!$B$13:$G$30,6,FALSE)</f>
        <v>1</v>
      </c>
      <c r="E503" s="794" t="s">
        <v>880</v>
      </c>
      <c r="F503" s="296" t="s">
        <v>675</v>
      </c>
      <c r="G503" s="296" t="s">
        <v>939</v>
      </c>
      <c r="H503" s="714" t="s">
        <v>1261</v>
      </c>
      <c r="I503" s="298" t="str">
        <f t="shared" si="74"/>
        <v>sanitaire ruimte (toilet-/doucheruimte)</v>
      </c>
      <c r="J503" s="296" t="s">
        <v>483</v>
      </c>
      <c r="K503" s="299">
        <v>14.839999999999998</v>
      </c>
      <c r="L503" s="299"/>
      <c r="M503" s="300">
        <v>4260</v>
      </c>
      <c r="N503" s="301">
        <f t="shared" si="69"/>
        <v>260</v>
      </c>
      <c r="O503" s="486">
        <v>1</v>
      </c>
      <c r="P503" s="486">
        <v>1</v>
      </c>
      <c r="Q503" s="293">
        <f t="shared" si="70"/>
        <v>0</v>
      </c>
      <c r="R503" s="293">
        <f t="shared" si="71"/>
        <v>0</v>
      </c>
      <c r="S503" s="302">
        <f t="shared" si="66"/>
        <v>0</v>
      </c>
      <c r="T503" s="302">
        <f t="shared" si="67"/>
        <v>0</v>
      </c>
      <c r="U503" s="773" t="str">
        <f t="shared" si="68"/>
        <v>S</v>
      </c>
      <c r="V503" s="304" t="s">
        <v>1273</v>
      </c>
      <c r="W503" s="305">
        <f>(Q503+R503)*'1.0-Contractblad'!$L$37</f>
        <v>0</v>
      </c>
      <c r="X503" s="305">
        <f ca="1">VLOOKUP(E503,'1.1a-Jaarprijzen'!$B$33:$Q$51,16,FALSE)*K503</f>
        <v>0</v>
      </c>
      <c r="Z503" s="775">
        <f t="shared" si="72"/>
        <v>3858.3999999999996</v>
      </c>
      <c r="AA503" s="494" t="str">
        <f t="shared" si="73"/>
        <v>4260-260</v>
      </c>
    </row>
    <row r="504" spans="2:27" s="492" customFormat="1" ht="15">
      <c r="B504" s="331"/>
      <c r="C504" s="332"/>
      <c r="D504" s="296">
        <f>VLOOKUP(E504,'1.1a-Jaarprijzen'!$B$13:$G$30,6,FALSE)</f>
        <v>1</v>
      </c>
      <c r="E504" s="772" t="s">
        <v>880</v>
      </c>
      <c r="F504" s="296" t="s">
        <v>675</v>
      </c>
      <c r="G504" s="296" t="s">
        <v>940</v>
      </c>
      <c r="H504" s="714" t="s">
        <v>485</v>
      </c>
      <c r="I504" s="298" t="str">
        <f t="shared" si="74"/>
        <v>niet van toepassing</v>
      </c>
      <c r="J504" s="296" t="s">
        <v>17</v>
      </c>
      <c r="K504" s="299"/>
      <c r="L504" s="299">
        <v>2.16</v>
      </c>
      <c r="M504" s="300" t="s">
        <v>17</v>
      </c>
      <c r="N504" s="301">
        <f t="shared" si="69"/>
        <v>0</v>
      </c>
      <c r="O504" s="486">
        <v>1</v>
      </c>
      <c r="P504" s="486">
        <v>1</v>
      </c>
      <c r="Q504" s="293">
        <f t="shared" si="70"/>
        <v>0</v>
      </c>
      <c r="R504" s="293">
        <f t="shared" si="71"/>
        <v>0</v>
      </c>
      <c r="S504" s="302">
        <f t="shared" si="66"/>
        <v>0</v>
      </c>
      <c r="T504" s="302">
        <f t="shared" si="67"/>
        <v>0</v>
      </c>
      <c r="U504" s="773">
        <f t="shared" si="68"/>
        <v>0</v>
      </c>
      <c r="V504" s="304"/>
      <c r="W504" s="305">
        <f>(Q504+R504)*'1.0-Contractblad'!$L$37</f>
        <v>0</v>
      </c>
      <c r="X504" s="305">
        <f ca="1">VLOOKUP(E504,'1.1a-Jaarprijzen'!$B$33:$Q$51,16,FALSE)*K504</f>
        <v>0</v>
      </c>
      <c r="Z504" s="775">
        <f t="shared" si="72"/>
        <v>0</v>
      </c>
      <c r="AA504" s="494" t="str">
        <f t="shared" si="73"/>
        <v>nvt-0</v>
      </c>
    </row>
    <row r="505" spans="2:27" s="492" customFormat="1" ht="15">
      <c r="B505" s="331"/>
      <c r="C505" s="332"/>
      <c r="D505" s="296">
        <f>VLOOKUP(E505,'1.1a-Jaarprijzen'!$B$13:$G$30,6,FALSE)</f>
        <v>1</v>
      </c>
      <c r="E505" s="794" t="s">
        <v>880</v>
      </c>
      <c r="F505" s="296" t="s">
        <v>675</v>
      </c>
      <c r="G505" s="296" t="s">
        <v>941</v>
      </c>
      <c r="H505" s="714" t="s">
        <v>1261</v>
      </c>
      <c r="I505" s="298" t="str">
        <f t="shared" si="74"/>
        <v>sanitaire ruimte (toilet-/doucheruimte)</v>
      </c>
      <c r="J505" s="296" t="s">
        <v>483</v>
      </c>
      <c r="K505" s="299">
        <v>2</v>
      </c>
      <c r="L505" s="299"/>
      <c r="M505" s="300">
        <v>4260</v>
      </c>
      <c r="N505" s="301">
        <f t="shared" si="69"/>
        <v>260</v>
      </c>
      <c r="O505" s="486">
        <v>1</v>
      </c>
      <c r="P505" s="486">
        <v>1</v>
      </c>
      <c r="Q505" s="293">
        <f t="shared" si="70"/>
        <v>0</v>
      </c>
      <c r="R505" s="293">
        <f t="shared" si="71"/>
        <v>0</v>
      </c>
      <c r="S505" s="302">
        <f t="shared" si="66"/>
        <v>0</v>
      </c>
      <c r="T505" s="302">
        <f t="shared" si="67"/>
        <v>0</v>
      </c>
      <c r="U505" s="773" t="str">
        <f t="shared" si="68"/>
        <v>S</v>
      </c>
      <c r="V505" s="304" t="s">
        <v>1273</v>
      </c>
      <c r="W505" s="305">
        <f>(Q505+R505)*'1.0-Contractblad'!$L$37</f>
        <v>0</v>
      </c>
      <c r="X505" s="305">
        <f ca="1">VLOOKUP(E505,'1.1a-Jaarprijzen'!$B$33:$Q$51,16,FALSE)*K505</f>
        <v>0</v>
      </c>
      <c r="Z505" s="775">
        <f t="shared" si="72"/>
        <v>520</v>
      </c>
      <c r="AA505" s="494" t="str">
        <f t="shared" si="73"/>
        <v>4260-260</v>
      </c>
    </row>
    <row r="506" spans="2:27" s="492" customFormat="1" ht="15">
      <c r="B506" s="331"/>
      <c r="C506" s="332"/>
      <c r="D506" s="296">
        <f>VLOOKUP(E506,'1.1a-Jaarprijzen'!$B$13:$G$30,6,FALSE)</f>
        <v>1</v>
      </c>
      <c r="E506" s="794" t="s">
        <v>880</v>
      </c>
      <c r="F506" s="296" t="s">
        <v>675</v>
      </c>
      <c r="G506" s="296" t="s">
        <v>942</v>
      </c>
      <c r="H506" s="714" t="s">
        <v>397</v>
      </c>
      <c r="I506" s="298" t="str">
        <f t="shared" si="74"/>
        <v>speellokaal</v>
      </c>
      <c r="J506" s="296" t="s">
        <v>998</v>
      </c>
      <c r="K506" s="299">
        <v>96</v>
      </c>
      <c r="L506" s="299"/>
      <c r="M506" s="300">
        <v>8260</v>
      </c>
      <c r="N506" s="301">
        <f t="shared" si="69"/>
        <v>260</v>
      </c>
      <c r="O506" s="486">
        <v>1</v>
      </c>
      <c r="P506" s="486">
        <v>1</v>
      </c>
      <c r="Q506" s="293">
        <f t="shared" si="70"/>
        <v>0</v>
      </c>
      <c r="R506" s="293">
        <f t="shared" si="71"/>
        <v>0</v>
      </c>
      <c r="S506" s="302">
        <f t="shared" si="66"/>
        <v>0</v>
      </c>
      <c r="T506" s="302">
        <f t="shared" si="67"/>
        <v>0</v>
      </c>
      <c r="U506" s="773" t="str">
        <f t="shared" si="68"/>
        <v>L</v>
      </c>
      <c r="V506" s="304" t="s">
        <v>1273</v>
      </c>
      <c r="W506" s="305">
        <f>(Q506+R506)*'1.0-Contractblad'!$L$37</f>
        <v>0</v>
      </c>
      <c r="X506" s="305">
        <f ca="1">VLOOKUP(E506,'1.1a-Jaarprijzen'!$B$33:$Q$51,16,FALSE)*K506</f>
        <v>0</v>
      </c>
      <c r="Z506" s="775">
        <f t="shared" si="72"/>
        <v>24960</v>
      </c>
      <c r="AA506" s="494" t="str">
        <f t="shared" si="73"/>
        <v>8260-260</v>
      </c>
    </row>
    <row r="507" spans="2:27" s="492" customFormat="1" ht="15">
      <c r="B507" s="331"/>
      <c r="C507" s="332"/>
      <c r="D507" s="296">
        <f>VLOOKUP(E507,'1.1a-Jaarprijzen'!$B$13:$G$30,6,FALSE)</f>
        <v>1</v>
      </c>
      <c r="E507" s="772" t="s">
        <v>880</v>
      </c>
      <c r="F507" s="296" t="s">
        <v>675</v>
      </c>
      <c r="G507" s="296" t="s">
        <v>943</v>
      </c>
      <c r="H507" s="714" t="s">
        <v>944</v>
      </c>
      <c r="I507" s="298" t="str">
        <f t="shared" si="74"/>
        <v>niet van toepassing</v>
      </c>
      <c r="J507" s="296" t="s">
        <v>17</v>
      </c>
      <c r="K507" s="299"/>
      <c r="L507" s="299">
        <v>8</v>
      </c>
      <c r="M507" s="300" t="s">
        <v>17</v>
      </c>
      <c r="N507" s="301">
        <f t="shared" si="69"/>
        <v>0</v>
      </c>
      <c r="O507" s="486">
        <v>1</v>
      </c>
      <c r="P507" s="486">
        <v>1</v>
      </c>
      <c r="Q507" s="293">
        <f t="shared" si="70"/>
        <v>0</v>
      </c>
      <c r="R507" s="293">
        <f t="shared" si="71"/>
        <v>0</v>
      </c>
      <c r="S507" s="302">
        <f t="shared" si="66"/>
        <v>0</v>
      </c>
      <c r="T507" s="302">
        <f t="shared" si="67"/>
        <v>0</v>
      </c>
      <c r="U507" s="773">
        <f t="shared" si="68"/>
        <v>0</v>
      </c>
      <c r="V507" s="304"/>
      <c r="W507" s="305">
        <f>(Q507+R507)*'1.0-Contractblad'!$L$37</f>
        <v>0</v>
      </c>
      <c r="X507" s="305">
        <f ca="1">VLOOKUP(E507,'1.1a-Jaarprijzen'!$B$33:$Q$51,16,FALSE)*K507</f>
        <v>0</v>
      </c>
      <c r="Z507" s="775">
        <f t="shared" si="72"/>
        <v>0</v>
      </c>
      <c r="AA507" s="494" t="str">
        <f t="shared" si="73"/>
        <v>nvt-0</v>
      </c>
    </row>
    <row r="508" spans="2:27" s="492" customFormat="1" ht="15">
      <c r="B508" s="331"/>
      <c r="C508" s="332"/>
      <c r="D508" s="296">
        <f>VLOOKUP(E508,'1.1a-Jaarprijzen'!$B$13:$G$30,6,FALSE)</f>
        <v>1</v>
      </c>
      <c r="E508" s="772" t="s">
        <v>880</v>
      </c>
      <c r="F508" s="296" t="s">
        <v>675</v>
      </c>
      <c r="G508" s="296" t="s">
        <v>945</v>
      </c>
      <c r="H508" s="714" t="s">
        <v>773</v>
      </c>
      <c r="I508" s="298" t="str">
        <f t="shared" si="74"/>
        <v>niet van toepassing</v>
      </c>
      <c r="J508" s="296" t="s">
        <v>17</v>
      </c>
      <c r="K508" s="299"/>
      <c r="L508" s="299">
        <v>5.6</v>
      </c>
      <c r="M508" s="300" t="s">
        <v>17</v>
      </c>
      <c r="N508" s="301">
        <f t="shared" si="69"/>
        <v>0</v>
      </c>
      <c r="O508" s="486">
        <v>1</v>
      </c>
      <c r="P508" s="486">
        <v>1</v>
      </c>
      <c r="Q508" s="293">
        <f t="shared" si="70"/>
        <v>0</v>
      </c>
      <c r="R508" s="293">
        <f t="shared" si="71"/>
        <v>0</v>
      </c>
      <c r="S508" s="302">
        <f t="shared" si="66"/>
        <v>0</v>
      </c>
      <c r="T508" s="302">
        <f t="shared" si="67"/>
        <v>0</v>
      </c>
      <c r="U508" s="773">
        <f t="shared" si="68"/>
        <v>0</v>
      </c>
      <c r="V508" s="304"/>
      <c r="W508" s="305">
        <f>(Q508+R508)*'1.0-Contractblad'!$L$37</f>
        <v>0</v>
      </c>
      <c r="X508" s="305">
        <f ca="1">VLOOKUP(E508,'1.1a-Jaarprijzen'!$B$33:$Q$51,16,FALSE)*K508</f>
        <v>0</v>
      </c>
      <c r="Z508" s="775">
        <f t="shared" si="72"/>
        <v>0</v>
      </c>
      <c r="AA508" s="494" t="str">
        <f t="shared" si="73"/>
        <v>nvt-0</v>
      </c>
    </row>
    <row r="509" spans="2:27" s="492" customFormat="1" ht="15">
      <c r="B509" s="331"/>
      <c r="C509" s="332"/>
      <c r="D509" s="296">
        <f>VLOOKUP(E509,'1.1a-Jaarprijzen'!$B$13:$G$30,6,FALSE)</f>
        <v>1</v>
      </c>
      <c r="E509" s="772" t="s">
        <v>880</v>
      </c>
      <c r="F509" s="296" t="s">
        <v>675</v>
      </c>
      <c r="G509" s="296" t="s">
        <v>946</v>
      </c>
      <c r="H509" s="714" t="s">
        <v>398</v>
      </c>
      <c r="I509" s="298" t="str">
        <f t="shared" si="74"/>
        <v>niet van toepassing</v>
      </c>
      <c r="J509" s="296" t="s">
        <v>17</v>
      </c>
      <c r="K509" s="299"/>
      <c r="L509" s="299">
        <v>9.7600000000000016</v>
      </c>
      <c r="M509" s="300" t="s">
        <v>17</v>
      </c>
      <c r="N509" s="301">
        <f t="shared" si="69"/>
        <v>0</v>
      </c>
      <c r="O509" s="486">
        <v>1</v>
      </c>
      <c r="P509" s="486">
        <v>1</v>
      </c>
      <c r="Q509" s="293">
        <f t="shared" si="70"/>
        <v>0</v>
      </c>
      <c r="R509" s="293">
        <f t="shared" si="71"/>
        <v>0</v>
      </c>
      <c r="S509" s="302">
        <f t="shared" si="66"/>
        <v>0</v>
      </c>
      <c r="T509" s="302">
        <f t="shared" si="67"/>
        <v>0</v>
      </c>
      <c r="U509" s="773">
        <f t="shared" si="68"/>
        <v>0</v>
      </c>
      <c r="V509" s="304"/>
      <c r="W509" s="305">
        <f>(Q509+R509)*'1.0-Contractblad'!$L$37</f>
        <v>0</v>
      </c>
      <c r="X509" s="305">
        <f ca="1">VLOOKUP(E509,'1.1a-Jaarprijzen'!$B$33:$Q$51,16,FALSE)*K509</f>
        <v>0</v>
      </c>
      <c r="Z509" s="775">
        <f t="shared" si="72"/>
        <v>0</v>
      </c>
      <c r="AA509" s="494" t="str">
        <f t="shared" si="73"/>
        <v>nvt-0</v>
      </c>
    </row>
    <row r="510" spans="2:27" s="492" customFormat="1" ht="15">
      <c r="B510" s="331"/>
      <c r="C510" s="332"/>
      <c r="D510" s="296">
        <f>VLOOKUP(E510,'1.1a-Jaarprijzen'!$B$13:$G$30,6,FALSE)</f>
        <v>1</v>
      </c>
      <c r="E510" s="772" t="s">
        <v>880</v>
      </c>
      <c r="F510" s="296" t="s">
        <v>675</v>
      </c>
      <c r="G510" s="296" t="s">
        <v>947</v>
      </c>
      <c r="H510" s="714" t="s">
        <v>393</v>
      </c>
      <c r="I510" s="298" t="str">
        <f t="shared" si="74"/>
        <v>entree, gang, hal, repro</v>
      </c>
      <c r="J510" s="296" t="s">
        <v>998</v>
      </c>
      <c r="K510" s="299">
        <v>67.7</v>
      </c>
      <c r="L510" s="299"/>
      <c r="M510" s="300">
        <v>3200</v>
      </c>
      <c r="N510" s="301">
        <f t="shared" si="69"/>
        <v>200</v>
      </c>
      <c r="O510" s="486">
        <v>1</v>
      </c>
      <c r="P510" s="486">
        <v>1</v>
      </c>
      <c r="Q510" s="293">
        <f t="shared" si="70"/>
        <v>0</v>
      </c>
      <c r="R510" s="293">
        <f t="shared" si="71"/>
        <v>0</v>
      </c>
      <c r="S510" s="302">
        <f t="shared" si="66"/>
        <v>0</v>
      </c>
      <c r="T510" s="302">
        <f t="shared" si="67"/>
        <v>0</v>
      </c>
      <c r="U510" s="773" t="str">
        <f t="shared" si="68"/>
        <v>V</v>
      </c>
      <c r="V510" s="304"/>
      <c r="W510" s="305">
        <f>(Q510+R510)*'1.0-Contractblad'!$L$37</f>
        <v>0</v>
      </c>
      <c r="X510" s="305">
        <f ca="1">VLOOKUP(E510,'1.1a-Jaarprijzen'!$B$33:$Q$51,16,FALSE)*K510</f>
        <v>0</v>
      </c>
      <c r="Z510" s="775">
        <f t="shared" si="72"/>
        <v>13540</v>
      </c>
      <c r="AA510" s="494" t="str">
        <f t="shared" si="73"/>
        <v>3200-200</v>
      </c>
    </row>
    <row r="511" spans="2:27" s="492" customFormat="1" ht="15">
      <c r="B511" s="331"/>
      <c r="C511" s="332"/>
      <c r="D511" s="296">
        <f>VLOOKUP(E511,'1.1a-Jaarprijzen'!$B$13:$G$30,6,FALSE)</f>
        <v>1</v>
      </c>
      <c r="E511" s="772" t="s">
        <v>880</v>
      </c>
      <c r="F511" s="296" t="s">
        <v>266</v>
      </c>
      <c r="G511" s="296" t="s">
        <v>948</v>
      </c>
      <c r="H511" s="714" t="s">
        <v>402</v>
      </c>
      <c r="I511" s="298" t="str">
        <f t="shared" si="74"/>
        <v>entree, gang, hal, repro</v>
      </c>
      <c r="J511" s="296" t="s">
        <v>998</v>
      </c>
      <c r="K511" s="299">
        <v>10.5</v>
      </c>
      <c r="L511" s="299"/>
      <c r="M511" s="300">
        <v>3200</v>
      </c>
      <c r="N511" s="301">
        <f t="shared" si="69"/>
        <v>200</v>
      </c>
      <c r="O511" s="486">
        <v>1</v>
      </c>
      <c r="P511" s="486">
        <v>1</v>
      </c>
      <c r="Q511" s="293">
        <f t="shared" si="70"/>
        <v>0</v>
      </c>
      <c r="R511" s="293">
        <f t="shared" si="71"/>
        <v>0</v>
      </c>
      <c r="S511" s="302">
        <f t="shared" si="66"/>
        <v>0</v>
      </c>
      <c r="T511" s="302">
        <f t="shared" si="67"/>
        <v>0</v>
      </c>
      <c r="U511" s="773" t="str">
        <f t="shared" si="68"/>
        <v>V</v>
      </c>
      <c r="V511" s="304"/>
      <c r="W511" s="305">
        <f>(Q511+R511)*'1.0-Contractblad'!$L$37</f>
        <v>0</v>
      </c>
      <c r="X511" s="305">
        <f ca="1">VLOOKUP(E511,'1.1a-Jaarprijzen'!$B$33:$Q$51,16,FALSE)*K511</f>
        <v>0</v>
      </c>
      <c r="Z511" s="775">
        <f t="shared" si="72"/>
        <v>2100</v>
      </c>
      <c r="AA511" s="494" t="str">
        <f t="shared" si="73"/>
        <v>3200-200</v>
      </c>
    </row>
    <row r="512" spans="2:27" s="492" customFormat="1" ht="15">
      <c r="B512" s="331"/>
      <c r="C512" s="332"/>
      <c r="D512" s="296">
        <f>VLOOKUP(E512,'1.1a-Jaarprijzen'!$B$13:$G$30,6,FALSE)</f>
        <v>1</v>
      </c>
      <c r="E512" s="772" t="s">
        <v>880</v>
      </c>
      <c r="F512" s="296" t="s">
        <v>675</v>
      </c>
      <c r="G512" s="296" t="s">
        <v>949</v>
      </c>
      <c r="H512" s="714" t="s">
        <v>857</v>
      </c>
      <c r="I512" s="298" t="str">
        <f t="shared" si="74"/>
        <v>administratieve -,  vergaderruimte</v>
      </c>
      <c r="J512" s="296" t="s">
        <v>998</v>
      </c>
      <c r="K512" s="299">
        <v>17</v>
      </c>
      <c r="L512" s="299"/>
      <c r="M512" s="300">
        <v>1040</v>
      </c>
      <c r="N512" s="301">
        <f t="shared" si="69"/>
        <v>40</v>
      </c>
      <c r="O512" s="486">
        <v>1</v>
      </c>
      <c r="P512" s="486">
        <v>1</v>
      </c>
      <c r="Q512" s="293">
        <f t="shared" si="70"/>
        <v>0</v>
      </c>
      <c r="R512" s="293">
        <f t="shared" si="71"/>
        <v>0</v>
      </c>
      <c r="S512" s="302">
        <f t="shared" si="66"/>
        <v>0</v>
      </c>
      <c r="T512" s="302">
        <f t="shared" si="67"/>
        <v>0</v>
      </c>
      <c r="U512" s="773" t="str">
        <f t="shared" si="68"/>
        <v>V</v>
      </c>
      <c r="V512" s="304"/>
      <c r="W512" s="305">
        <f>(Q512+R512)*'1.0-Contractblad'!$L$37</f>
        <v>0</v>
      </c>
      <c r="X512" s="305">
        <f ca="1">VLOOKUP(E512,'1.1a-Jaarprijzen'!$B$33:$Q$51,16,FALSE)*K512</f>
        <v>0</v>
      </c>
      <c r="Z512" s="775">
        <f t="shared" si="72"/>
        <v>680</v>
      </c>
      <c r="AA512" s="494" t="str">
        <f t="shared" si="73"/>
        <v>1040-40</v>
      </c>
    </row>
    <row r="513" spans="2:27" s="492" customFormat="1" ht="15">
      <c r="B513" s="331"/>
      <c r="C513" s="332"/>
      <c r="D513" s="296">
        <f>VLOOKUP(E513,'1.1a-Jaarprijzen'!$B$13:$G$30,6,FALSE)</f>
        <v>1</v>
      </c>
      <c r="E513" s="772" t="s">
        <v>880</v>
      </c>
      <c r="F513" s="296" t="s">
        <v>675</v>
      </c>
      <c r="G513" s="296" t="s">
        <v>950</v>
      </c>
      <c r="H513" s="714" t="s">
        <v>951</v>
      </c>
      <c r="I513" s="298" t="str">
        <f t="shared" si="74"/>
        <v>administratieve -,  vergaderruimte</v>
      </c>
      <c r="J513" s="296" t="s">
        <v>998</v>
      </c>
      <c r="K513" s="299">
        <v>29</v>
      </c>
      <c r="L513" s="299"/>
      <c r="M513" s="300">
        <v>1040</v>
      </c>
      <c r="N513" s="301">
        <f t="shared" si="69"/>
        <v>40</v>
      </c>
      <c r="O513" s="486">
        <v>1</v>
      </c>
      <c r="P513" s="486">
        <v>1</v>
      </c>
      <c r="Q513" s="293">
        <f t="shared" si="70"/>
        <v>0</v>
      </c>
      <c r="R513" s="293">
        <f t="shared" si="71"/>
        <v>0</v>
      </c>
      <c r="S513" s="302">
        <f t="shared" si="66"/>
        <v>0</v>
      </c>
      <c r="T513" s="302">
        <f t="shared" si="67"/>
        <v>0</v>
      </c>
      <c r="U513" s="773" t="str">
        <f t="shared" si="68"/>
        <v>V</v>
      </c>
      <c r="V513" s="304"/>
      <c r="W513" s="305">
        <f>(Q513+R513)*'1.0-Contractblad'!$L$37</f>
        <v>0</v>
      </c>
      <c r="X513" s="305">
        <f ca="1">VLOOKUP(E513,'1.1a-Jaarprijzen'!$B$33:$Q$51,16,FALSE)*K513</f>
        <v>0</v>
      </c>
      <c r="Z513" s="775">
        <f t="shared" si="72"/>
        <v>1160</v>
      </c>
      <c r="AA513" s="494" t="str">
        <f t="shared" si="73"/>
        <v>1040-40</v>
      </c>
    </row>
    <row r="514" spans="2:27" s="492" customFormat="1" ht="15">
      <c r="B514" s="331"/>
      <c r="C514" s="332"/>
      <c r="D514" s="296">
        <f>VLOOKUP(E514,'1.1a-Jaarprijzen'!$B$13:$G$30,6,FALSE)</f>
        <v>1</v>
      </c>
      <c r="E514" s="772" t="s">
        <v>880</v>
      </c>
      <c r="F514" s="296" t="s">
        <v>675</v>
      </c>
      <c r="G514" s="296" t="s">
        <v>952</v>
      </c>
      <c r="H514" s="714" t="s">
        <v>1226</v>
      </c>
      <c r="I514" s="298" t="str">
        <f t="shared" si="74"/>
        <v>leslokaal/leerplein groep 4 t/m 8</v>
      </c>
      <c r="J514" s="296" t="s">
        <v>998</v>
      </c>
      <c r="K514" s="299">
        <v>47</v>
      </c>
      <c r="L514" s="299"/>
      <c r="M514" s="300">
        <v>18200</v>
      </c>
      <c r="N514" s="301">
        <f t="shared" si="69"/>
        <v>200</v>
      </c>
      <c r="O514" s="486">
        <v>1</v>
      </c>
      <c r="P514" s="486">
        <v>1</v>
      </c>
      <c r="Q514" s="293">
        <f t="shared" si="70"/>
        <v>0</v>
      </c>
      <c r="R514" s="293">
        <f t="shared" si="71"/>
        <v>0</v>
      </c>
      <c r="S514" s="302">
        <f t="shared" si="66"/>
        <v>0</v>
      </c>
      <c r="T514" s="302">
        <f t="shared" si="67"/>
        <v>0</v>
      </c>
      <c r="U514" s="773" t="str">
        <f t="shared" si="68"/>
        <v>L</v>
      </c>
      <c r="V514" s="304"/>
      <c r="W514" s="305">
        <f>(Q514+R514)*'1.0-Contractblad'!$L$37</f>
        <v>0</v>
      </c>
      <c r="X514" s="305">
        <f ca="1">VLOOKUP(E514,'1.1a-Jaarprijzen'!$B$33:$Q$51,16,FALSE)*K514</f>
        <v>0</v>
      </c>
      <c r="Z514" s="775">
        <f t="shared" si="72"/>
        <v>9400</v>
      </c>
      <c r="AA514" s="494" t="str">
        <f t="shared" si="73"/>
        <v>18200-200</v>
      </c>
    </row>
    <row r="515" spans="2:27" s="492" customFormat="1" ht="15">
      <c r="B515" s="331"/>
      <c r="C515" s="332"/>
      <c r="D515" s="296">
        <f>VLOOKUP(E515,'1.1a-Jaarprijzen'!$B$13:$G$30,6,FALSE)</f>
        <v>1</v>
      </c>
      <c r="E515" s="772" t="s">
        <v>880</v>
      </c>
      <c r="F515" s="296" t="s">
        <v>675</v>
      </c>
      <c r="G515" s="296" t="s">
        <v>953</v>
      </c>
      <c r="H515" s="714" t="s">
        <v>1226</v>
      </c>
      <c r="I515" s="298" t="str">
        <f t="shared" si="74"/>
        <v>leslokaal/leerplein groep 4 t/m 8</v>
      </c>
      <c r="J515" s="296" t="s">
        <v>998</v>
      </c>
      <c r="K515" s="299">
        <v>47</v>
      </c>
      <c r="L515" s="299"/>
      <c r="M515" s="300">
        <v>18200</v>
      </c>
      <c r="N515" s="301">
        <f t="shared" si="69"/>
        <v>200</v>
      </c>
      <c r="O515" s="486">
        <v>1</v>
      </c>
      <c r="P515" s="486">
        <v>1</v>
      </c>
      <c r="Q515" s="293">
        <f t="shared" si="70"/>
        <v>0</v>
      </c>
      <c r="R515" s="293">
        <f t="shared" si="71"/>
        <v>0</v>
      </c>
      <c r="S515" s="302">
        <f t="shared" si="66"/>
        <v>0</v>
      </c>
      <c r="T515" s="302">
        <f t="shared" si="67"/>
        <v>0</v>
      </c>
      <c r="U515" s="773" t="str">
        <f t="shared" si="68"/>
        <v>L</v>
      </c>
      <c r="V515" s="304"/>
      <c r="W515" s="305">
        <f>(Q515+R515)*'1.0-Contractblad'!$L$37</f>
        <v>0</v>
      </c>
      <c r="X515" s="305">
        <f ca="1">VLOOKUP(E515,'1.1a-Jaarprijzen'!$B$33:$Q$51,16,FALSE)*K515</f>
        <v>0</v>
      </c>
      <c r="Z515" s="775">
        <f t="shared" si="72"/>
        <v>9400</v>
      </c>
      <c r="AA515" s="494" t="str">
        <f t="shared" si="73"/>
        <v>18200-200</v>
      </c>
    </row>
    <row r="516" spans="2:27" s="492" customFormat="1" ht="15">
      <c r="B516" s="331"/>
      <c r="C516" s="332"/>
      <c r="D516" s="296">
        <f>VLOOKUP(E516,'1.1a-Jaarprijzen'!$B$13:$G$30,6,FALSE)</f>
        <v>1</v>
      </c>
      <c r="E516" s="772" t="s">
        <v>880</v>
      </c>
      <c r="F516" s="296" t="s">
        <v>675</v>
      </c>
      <c r="G516" s="296" t="s">
        <v>954</v>
      </c>
      <c r="H516" s="714" t="s">
        <v>419</v>
      </c>
      <c r="I516" s="298" t="str">
        <f t="shared" si="74"/>
        <v>leslokaal/bevo/handvaardigheid</v>
      </c>
      <c r="J516" s="296" t="s">
        <v>998</v>
      </c>
      <c r="K516" s="299">
        <v>19</v>
      </c>
      <c r="L516" s="299"/>
      <c r="M516" s="300">
        <v>7040</v>
      </c>
      <c r="N516" s="301">
        <f t="shared" si="69"/>
        <v>40</v>
      </c>
      <c r="O516" s="486">
        <v>1</v>
      </c>
      <c r="P516" s="486">
        <v>1</v>
      </c>
      <c r="Q516" s="293">
        <f t="shared" si="70"/>
        <v>0</v>
      </c>
      <c r="R516" s="293">
        <f t="shared" si="71"/>
        <v>0</v>
      </c>
      <c r="S516" s="302">
        <f t="shared" si="66"/>
        <v>0</v>
      </c>
      <c r="T516" s="302">
        <f t="shared" si="67"/>
        <v>0</v>
      </c>
      <c r="U516" s="773" t="str">
        <f t="shared" si="68"/>
        <v>L</v>
      </c>
      <c r="V516" s="304"/>
      <c r="W516" s="305">
        <f>(Q516+R516)*'1.0-Contractblad'!$L$37</f>
        <v>0</v>
      </c>
      <c r="X516" s="305">
        <f ca="1">VLOOKUP(E516,'1.1a-Jaarprijzen'!$B$33:$Q$51,16,FALSE)*K516</f>
        <v>0</v>
      </c>
      <c r="Z516" s="775">
        <f t="shared" si="72"/>
        <v>760</v>
      </c>
      <c r="AA516" s="494" t="str">
        <f t="shared" si="73"/>
        <v>7040-40</v>
      </c>
    </row>
    <row r="517" spans="2:27" s="492" customFormat="1" ht="15">
      <c r="B517" s="331"/>
      <c r="C517" s="332"/>
      <c r="D517" s="296">
        <f>VLOOKUP(E517,'1.1a-Jaarprijzen'!$B$13:$G$30,6,FALSE)</f>
        <v>1</v>
      </c>
      <c r="E517" s="772" t="s">
        <v>880</v>
      </c>
      <c r="F517" s="296" t="s">
        <v>675</v>
      </c>
      <c r="G517" s="296" t="s">
        <v>955</v>
      </c>
      <c r="H517" s="714" t="s">
        <v>1227</v>
      </c>
      <c r="I517" s="298" t="str">
        <f t="shared" si="74"/>
        <v>leslokaal groep 1 t/m 3</v>
      </c>
      <c r="J517" s="296" t="s">
        <v>998</v>
      </c>
      <c r="K517" s="299">
        <v>47</v>
      </c>
      <c r="L517" s="299"/>
      <c r="M517" s="300">
        <v>7200</v>
      </c>
      <c r="N517" s="301">
        <f t="shared" si="69"/>
        <v>200</v>
      </c>
      <c r="O517" s="486">
        <v>1</v>
      </c>
      <c r="P517" s="486">
        <v>1</v>
      </c>
      <c r="Q517" s="293">
        <f t="shared" si="70"/>
        <v>0</v>
      </c>
      <c r="R517" s="293">
        <f t="shared" si="71"/>
        <v>0</v>
      </c>
      <c r="S517" s="302">
        <f t="shared" si="66"/>
        <v>0</v>
      </c>
      <c r="T517" s="302">
        <f t="shared" si="67"/>
        <v>0</v>
      </c>
      <c r="U517" s="773" t="str">
        <f t="shared" si="68"/>
        <v>L</v>
      </c>
      <c r="V517" s="304"/>
      <c r="W517" s="305">
        <f>(Q517+R517)*'1.0-Contractblad'!$L$37</f>
        <v>0</v>
      </c>
      <c r="X517" s="305">
        <f ca="1">VLOOKUP(E517,'1.1a-Jaarprijzen'!$B$33:$Q$51,16,FALSE)*K517</f>
        <v>0</v>
      </c>
      <c r="Z517" s="775">
        <f t="shared" si="72"/>
        <v>9400</v>
      </c>
      <c r="AA517" s="494" t="str">
        <f t="shared" si="73"/>
        <v>7200-200</v>
      </c>
    </row>
    <row r="518" spans="2:27" s="492" customFormat="1" ht="15">
      <c r="B518" s="331"/>
      <c r="C518" s="332"/>
      <c r="D518" s="296">
        <f>VLOOKUP(E518,'1.1a-Jaarprijzen'!$B$13:$G$30,6,FALSE)</f>
        <v>1</v>
      </c>
      <c r="E518" s="772" t="s">
        <v>880</v>
      </c>
      <c r="F518" s="296" t="s">
        <v>675</v>
      </c>
      <c r="G518" s="296" t="s">
        <v>956</v>
      </c>
      <c r="H518" s="714" t="s">
        <v>891</v>
      </c>
      <c r="I518" s="298" t="str">
        <f t="shared" si="74"/>
        <v>sanitaire ruimte (toilet-/doucheruimte)</v>
      </c>
      <c r="J518" s="296" t="s">
        <v>483</v>
      </c>
      <c r="K518" s="299">
        <v>14</v>
      </c>
      <c r="L518" s="299"/>
      <c r="M518" s="300">
        <v>4200</v>
      </c>
      <c r="N518" s="301">
        <f t="shared" si="69"/>
        <v>200</v>
      </c>
      <c r="O518" s="486">
        <v>1</v>
      </c>
      <c r="P518" s="486">
        <v>1</v>
      </c>
      <c r="Q518" s="293">
        <f t="shared" si="70"/>
        <v>0</v>
      </c>
      <c r="R518" s="293">
        <f t="shared" si="71"/>
        <v>0</v>
      </c>
      <c r="S518" s="302">
        <f t="shared" si="66"/>
        <v>0</v>
      </c>
      <c r="T518" s="302">
        <f t="shared" si="67"/>
        <v>0</v>
      </c>
      <c r="U518" s="773" t="str">
        <f t="shared" si="68"/>
        <v>S</v>
      </c>
      <c r="V518" s="304"/>
      <c r="W518" s="305">
        <f>(Q518+R518)*'1.0-Contractblad'!$L$37</f>
        <v>0</v>
      </c>
      <c r="X518" s="305">
        <f ca="1">VLOOKUP(E518,'1.1a-Jaarprijzen'!$B$33:$Q$51,16,FALSE)*K518</f>
        <v>0</v>
      </c>
      <c r="Z518" s="775">
        <f t="shared" si="72"/>
        <v>2800</v>
      </c>
      <c r="AA518" s="494" t="str">
        <f t="shared" si="73"/>
        <v>4200-200</v>
      </c>
    </row>
    <row r="519" spans="2:27" s="492" customFormat="1" ht="15">
      <c r="B519" s="331"/>
      <c r="C519" s="332"/>
      <c r="D519" s="296">
        <f>VLOOKUP(E519,'1.1a-Jaarprijzen'!$B$13:$G$30,6,FALSE)</f>
        <v>1</v>
      </c>
      <c r="E519" s="772" t="s">
        <v>880</v>
      </c>
      <c r="F519" s="296" t="s">
        <v>675</v>
      </c>
      <c r="G519" s="296" t="s">
        <v>957</v>
      </c>
      <c r="H519" s="714" t="s">
        <v>1227</v>
      </c>
      <c r="I519" s="298" t="str">
        <f t="shared" si="74"/>
        <v>leslokaal groep 1 t/m 3</v>
      </c>
      <c r="J519" s="296" t="s">
        <v>998</v>
      </c>
      <c r="K519" s="299">
        <v>47</v>
      </c>
      <c r="L519" s="299"/>
      <c r="M519" s="300">
        <v>7200</v>
      </c>
      <c r="N519" s="301">
        <f t="shared" si="69"/>
        <v>200</v>
      </c>
      <c r="O519" s="486">
        <v>1</v>
      </c>
      <c r="P519" s="486">
        <v>1</v>
      </c>
      <c r="Q519" s="293">
        <f t="shared" si="70"/>
        <v>0</v>
      </c>
      <c r="R519" s="293">
        <f t="shared" si="71"/>
        <v>0</v>
      </c>
      <c r="S519" s="302">
        <f t="shared" ref="S519:S582" si="75">IF($M519=0,0,VLOOKUP($M519,Kengetal,6,FALSE))</f>
        <v>0</v>
      </c>
      <c r="T519" s="302">
        <f t="shared" ref="T519:T582" si="76">IF($M519=0,0,VLOOKUP($M519,Kengetal,7,FALSE))</f>
        <v>0</v>
      </c>
      <c r="U519" s="773" t="str">
        <f t="shared" si="68"/>
        <v>L</v>
      </c>
      <c r="V519" s="304"/>
      <c r="W519" s="305">
        <f>(Q519+R519)*'1.0-Contractblad'!$L$37</f>
        <v>0</v>
      </c>
      <c r="X519" s="305">
        <f ca="1">VLOOKUP(E519,'1.1a-Jaarprijzen'!$B$33:$Q$51,16,FALSE)*K519</f>
        <v>0</v>
      </c>
      <c r="Z519" s="775">
        <f t="shared" si="72"/>
        <v>9400</v>
      </c>
      <c r="AA519" s="494" t="str">
        <f t="shared" si="73"/>
        <v>7200-200</v>
      </c>
    </row>
    <row r="520" spans="2:27" s="492" customFormat="1" ht="15">
      <c r="B520" s="331"/>
      <c r="C520" s="332"/>
      <c r="D520" s="296">
        <f>VLOOKUP(E520,'1.1a-Jaarprijzen'!$B$13:$G$30,6,FALSE)</f>
        <v>1</v>
      </c>
      <c r="E520" s="772" t="s">
        <v>880</v>
      </c>
      <c r="F520" s="296" t="s">
        <v>675</v>
      </c>
      <c r="G520" s="296" t="s">
        <v>958</v>
      </c>
      <c r="H520" s="714" t="s">
        <v>406</v>
      </c>
      <c r="I520" s="298" t="str">
        <f t="shared" si="74"/>
        <v>administratieve -,  vergaderruimte</v>
      </c>
      <c r="J520" s="296" t="s">
        <v>998</v>
      </c>
      <c r="K520" s="299">
        <v>25</v>
      </c>
      <c r="L520" s="299"/>
      <c r="M520" s="300">
        <v>1040</v>
      </c>
      <c r="N520" s="301">
        <f t="shared" si="69"/>
        <v>40</v>
      </c>
      <c r="O520" s="486">
        <v>1</v>
      </c>
      <c r="P520" s="486">
        <v>1</v>
      </c>
      <c r="Q520" s="293">
        <f t="shared" si="70"/>
        <v>0</v>
      </c>
      <c r="R520" s="293">
        <f t="shared" si="71"/>
        <v>0</v>
      </c>
      <c r="S520" s="302">
        <f t="shared" si="75"/>
        <v>0</v>
      </c>
      <c r="T520" s="302">
        <f t="shared" si="76"/>
        <v>0</v>
      </c>
      <c r="U520" s="773" t="str">
        <f t="shared" si="68"/>
        <v>V</v>
      </c>
      <c r="V520" s="304"/>
      <c r="W520" s="305">
        <f>(Q520+R520)*'1.0-Contractblad'!$L$37</f>
        <v>0</v>
      </c>
      <c r="X520" s="305">
        <f ca="1">VLOOKUP(E520,'1.1a-Jaarprijzen'!$B$33:$Q$51,16,FALSE)*K520</f>
        <v>0</v>
      </c>
      <c r="Z520" s="775">
        <f t="shared" si="72"/>
        <v>1000</v>
      </c>
      <c r="AA520" s="494" t="str">
        <f t="shared" si="73"/>
        <v>1040-40</v>
      </c>
    </row>
    <row r="521" spans="2:27" s="492" customFormat="1" ht="15">
      <c r="B521" s="331"/>
      <c r="C521" s="332"/>
      <c r="D521" s="296">
        <f>VLOOKUP(E521,'1.1a-Jaarprijzen'!$B$13:$G$30,6,FALSE)</f>
        <v>1</v>
      </c>
      <c r="E521" s="772" t="s">
        <v>880</v>
      </c>
      <c r="F521" s="296" t="s">
        <v>266</v>
      </c>
      <c r="G521" s="296" t="s">
        <v>959</v>
      </c>
      <c r="H521" s="714" t="s">
        <v>419</v>
      </c>
      <c r="I521" s="298" t="str">
        <f t="shared" si="74"/>
        <v>leslokaal/bevo/handvaardigheid</v>
      </c>
      <c r="J521" s="296" t="s">
        <v>998</v>
      </c>
      <c r="K521" s="299">
        <v>49</v>
      </c>
      <c r="L521" s="299"/>
      <c r="M521" s="300">
        <v>7040</v>
      </c>
      <c r="N521" s="301">
        <f t="shared" si="69"/>
        <v>40</v>
      </c>
      <c r="O521" s="486">
        <v>1</v>
      </c>
      <c r="P521" s="486">
        <v>1</v>
      </c>
      <c r="Q521" s="293">
        <f t="shared" si="70"/>
        <v>0</v>
      </c>
      <c r="R521" s="293">
        <f t="shared" si="71"/>
        <v>0</v>
      </c>
      <c r="S521" s="302">
        <f t="shared" si="75"/>
        <v>0</v>
      </c>
      <c r="T521" s="302">
        <f t="shared" si="76"/>
        <v>0</v>
      </c>
      <c r="U521" s="773" t="str">
        <f t="shared" si="68"/>
        <v>L</v>
      </c>
      <c r="V521" s="304"/>
      <c r="W521" s="305">
        <f>(Q521+R521)*'1.0-Contractblad'!$L$37</f>
        <v>0</v>
      </c>
      <c r="X521" s="305">
        <f ca="1">VLOOKUP(E521,'1.1a-Jaarprijzen'!$B$33:$Q$51,16,FALSE)*K521</f>
        <v>0</v>
      </c>
      <c r="Z521" s="775">
        <f t="shared" si="72"/>
        <v>1960</v>
      </c>
      <c r="AA521" s="494" t="str">
        <f t="shared" si="73"/>
        <v>7040-40</v>
      </c>
    </row>
    <row r="522" spans="2:27" s="492" customFormat="1" ht="15">
      <c r="B522" s="331"/>
      <c r="C522" s="332"/>
      <c r="D522" s="296">
        <f>VLOOKUP(E522,'1.1a-Jaarprijzen'!$B$13:$G$30,6,FALSE)</f>
        <v>1</v>
      </c>
      <c r="E522" s="772" t="s">
        <v>880</v>
      </c>
      <c r="F522" s="296" t="s">
        <v>266</v>
      </c>
      <c r="G522" s="296" t="s">
        <v>960</v>
      </c>
      <c r="H522" s="714" t="s">
        <v>1223</v>
      </c>
      <c r="I522" s="298" t="str">
        <f t="shared" si="74"/>
        <v>leslokaal/leerplein groep 4 t/m 8</v>
      </c>
      <c r="J522" s="296" t="s">
        <v>998</v>
      </c>
      <c r="K522" s="299">
        <v>49</v>
      </c>
      <c r="L522" s="299"/>
      <c r="M522" s="300">
        <v>18200</v>
      </c>
      <c r="N522" s="301">
        <f t="shared" si="69"/>
        <v>200</v>
      </c>
      <c r="O522" s="486">
        <v>1</v>
      </c>
      <c r="P522" s="486">
        <v>1</v>
      </c>
      <c r="Q522" s="293">
        <f t="shared" si="70"/>
        <v>0</v>
      </c>
      <c r="R522" s="293">
        <f t="shared" si="71"/>
        <v>0</v>
      </c>
      <c r="S522" s="302">
        <f t="shared" si="75"/>
        <v>0</v>
      </c>
      <c r="T522" s="302">
        <f t="shared" si="76"/>
        <v>0</v>
      </c>
      <c r="U522" s="773" t="str">
        <f t="shared" si="68"/>
        <v>L</v>
      </c>
      <c r="V522" s="304"/>
      <c r="W522" s="305">
        <f>(Q522+R522)*'1.0-Contractblad'!$L$37</f>
        <v>0</v>
      </c>
      <c r="X522" s="305">
        <f ca="1">VLOOKUP(E522,'1.1a-Jaarprijzen'!$B$33:$Q$51,16,FALSE)*K522</f>
        <v>0</v>
      </c>
      <c r="Z522" s="775">
        <f t="shared" si="72"/>
        <v>9800</v>
      </c>
      <c r="AA522" s="494" t="str">
        <f t="shared" si="73"/>
        <v>18200-200</v>
      </c>
    </row>
    <row r="523" spans="2:27" s="492" customFormat="1" ht="15">
      <c r="B523" s="331"/>
      <c r="C523" s="332"/>
      <c r="D523" s="296">
        <f>VLOOKUP(E523,'1.1a-Jaarprijzen'!$B$13:$G$30,6,FALSE)</f>
        <v>1</v>
      </c>
      <c r="E523" s="772" t="s">
        <v>880</v>
      </c>
      <c r="F523" s="296" t="s">
        <v>266</v>
      </c>
      <c r="G523" s="296" t="s">
        <v>961</v>
      </c>
      <c r="H523" s="714" t="s">
        <v>884</v>
      </c>
      <c r="I523" s="298" t="str">
        <f t="shared" si="74"/>
        <v>leslokaal/leerplein groep 4 t/m 8</v>
      </c>
      <c r="J523" s="296" t="s">
        <v>998</v>
      </c>
      <c r="K523" s="299">
        <v>9</v>
      </c>
      <c r="L523" s="299"/>
      <c r="M523" s="300">
        <v>18200</v>
      </c>
      <c r="N523" s="301">
        <f t="shared" si="69"/>
        <v>200</v>
      </c>
      <c r="O523" s="486">
        <v>1</v>
      </c>
      <c r="P523" s="486">
        <v>1</v>
      </c>
      <c r="Q523" s="293">
        <f t="shared" si="70"/>
        <v>0</v>
      </c>
      <c r="R523" s="293">
        <f t="shared" si="71"/>
        <v>0</v>
      </c>
      <c r="S523" s="302">
        <f t="shared" si="75"/>
        <v>0</v>
      </c>
      <c r="T523" s="302">
        <f t="shared" si="76"/>
        <v>0</v>
      </c>
      <c r="U523" s="773" t="str">
        <f t="shared" si="68"/>
        <v>L</v>
      </c>
      <c r="V523" s="304"/>
      <c r="W523" s="305">
        <f>(Q523+R523)*'1.0-Contractblad'!$L$37</f>
        <v>0</v>
      </c>
      <c r="X523" s="305">
        <f ca="1">VLOOKUP(E523,'1.1a-Jaarprijzen'!$B$33:$Q$51,16,FALSE)*K523</f>
        <v>0</v>
      </c>
      <c r="Z523" s="775">
        <f t="shared" si="72"/>
        <v>1800</v>
      </c>
      <c r="AA523" s="494" t="str">
        <f t="shared" si="73"/>
        <v>18200-200</v>
      </c>
    </row>
    <row r="524" spans="2:27" s="492" customFormat="1" ht="15">
      <c r="B524" s="331"/>
      <c r="C524" s="332"/>
      <c r="D524" s="296">
        <f>VLOOKUP(E524,'1.1a-Jaarprijzen'!$B$13:$G$30,6,FALSE)</f>
        <v>1</v>
      </c>
      <c r="E524" s="772" t="s">
        <v>880</v>
      </c>
      <c r="F524" s="296" t="s">
        <v>266</v>
      </c>
      <c r="G524" s="296" t="s">
        <v>962</v>
      </c>
      <c r="H524" s="714" t="s">
        <v>485</v>
      </c>
      <c r="I524" s="298" t="str">
        <f t="shared" si="74"/>
        <v>sanitaire ruimte (toilet-/doucheruimte)</v>
      </c>
      <c r="J524" s="296" t="s">
        <v>483</v>
      </c>
      <c r="K524" s="299">
        <v>5</v>
      </c>
      <c r="L524" s="299"/>
      <c r="M524" s="300">
        <v>4200</v>
      </c>
      <c r="N524" s="301">
        <f t="shared" si="69"/>
        <v>200</v>
      </c>
      <c r="O524" s="486">
        <v>1</v>
      </c>
      <c r="P524" s="486">
        <v>1</v>
      </c>
      <c r="Q524" s="293">
        <f t="shared" si="70"/>
        <v>0</v>
      </c>
      <c r="R524" s="293">
        <f t="shared" si="71"/>
        <v>0</v>
      </c>
      <c r="S524" s="302">
        <f t="shared" si="75"/>
        <v>0</v>
      </c>
      <c r="T524" s="302">
        <f t="shared" si="76"/>
        <v>0</v>
      </c>
      <c r="U524" s="773" t="str">
        <f t="shared" si="68"/>
        <v>S</v>
      </c>
      <c r="V524" s="304"/>
      <c r="W524" s="305">
        <f>(Q524+R524)*'1.0-Contractblad'!$L$37</f>
        <v>0</v>
      </c>
      <c r="X524" s="305">
        <f ca="1">VLOOKUP(E524,'1.1a-Jaarprijzen'!$B$33:$Q$51,16,FALSE)*K524</f>
        <v>0</v>
      </c>
      <c r="Z524" s="775">
        <f t="shared" si="72"/>
        <v>1000</v>
      </c>
      <c r="AA524" s="494" t="str">
        <f t="shared" si="73"/>
        <v>4200-200</v>
      </c>
    </row>
    <row r="525" spans="2:27" s="492" customFormat="1" ht="15">
      <c r="B525" s="331"/>
      <c r="C525" s="332"/>
      <c r="D525" s="296">
        <f>VLOOKUP(E525,'1.1a-Jaarprijzen'!$B$13:$G$30,6,FALSE)</f>
        <v>1</v>
      </c>
      <c r="E525" s="772" t="s">
        <v>880</v>
      </c>
      <c r="F525" s="296" t="s">
        <v>266</v>
      </c>
      <c r="G525" s="296" t="s">
        <v>963</v>
      </c>
      <c r="H525" s="714" t="s">
        <v>1223</v>
      </c>
      <c r="I525" s="298" t="str">
        <f t="shared" si="74"/>
        <v>leslokaal/leerplein groep 4 t/m 8</v>
      </c>
      <c r="J525" s="296" t="s">
        <v>998</v>
      </c>
      <c r="K525" s="299">
        <v>48</v>
      </c>
      <c r="L525" s="299"/>
      <c r="M525" s="300">
        <v>18200</v>
      </c>
      <c r="N525" s="301">
        <f t="shared" si="69"/>
        <v>200</v>
      </c>
      <c r="O525" s="486">
        <v>1</v>
      </c>
      <c r="P525" s="486">
        <v>1</v>
      </c>
      <c r="Q525" s="293">
        <f t="shared" si="70"/>
        <v>0</v>
      </c>
      <c r="R525" s="293">
        <f t="shared" si="71"/>
        <v>0</v>
      </c>
      <c r="S525" s="302">
        <f t="shared" si="75"/>
        <v>0</v>
      </c>
      <c r="T525" s="302">
        <f t="shared" si="76"/>
        <v>0</v>
      </c>
      <c r="U525" s="773" t="str">
        <f t="shared" si="68"/>
        <v>L</v>
      </c>
      <c r="V525" s="304"/>
      <c r="W525" s="305">
        <f>(Q525+R525)*'1.0-Contractblad'!$L$37</f>
        <v>0</v>
      </c>
      <c r="X525" s="305">
        <f ca="1">VLOOKUP(E525,'1.1a-Jaarprijzen'!$B$33:$Q$51,16,FALSE)*K525</f>
        <v>0</v>
      </c>
      <c r="Z525" s="775">
        <f t="shared" si="72"/>
        <v>9600</v>
      </c>
      <c r="AA525" s="494" t="str">
        <f t="shared" si="73"/>
        <v>18200-200</v>
      </c>
    </row>
    <row r="526" spans="2:27" s="492" customFormat="1" ht="15">
      <c r="B526" s="331"/>
      <c r="C526" s="332"/>
      <c r="D526" s="296">
        <f>VLOOKUP(E526,'1.1a-Jaarprijzen'!$B$13:$G$30,6,FALSE)</f>
        <v>1</v>
      </c>
      <c r="E526" s="772" t="s">
        <v>880</v>
      </c>
      <c r="F526" s="296" t="s">
        <v>266</v>
      </c>
      <c r="G526" s="296" t="s">
        <v>964</v>
      </c>
      <c r="H526" s="714" t="s">
        <v>403</v>
      </c>
      <c r="I526" s="298" t="str">
        <f t="shared" si="74"/>
        <v>administratieve -,  vergaderruimte</v>
      </c>
      <c r="J526" s="296" t="s">
        <v>473</v>
      </c>
      <c r="K526" s="299">
        <v>11</v>
      </c>
      <c r="L526" s="299"/>
      <c r="M526" s="300">
        <v>1040</v>
      </c>
      <c r="N526" s="301">
        <f t="shared" si="69"/>
        <v>40</v>
      </c>
      <c r="O526" s="486">
        <v>1</v>
      </c>
      <c r="P526" s="486">
        <v>1</v>
      </c>
      <c r="Q526" s="293">
        <f t="shared" si="70"/>
        <v>0</v>
      </c>
      <c r="R526" s="293">
        <f t="shared" si="71"/>
        <v>0</v>
      </c>
      <c r="S526" s="302">
        <f t="shared" si="75"/>
        <v>0</v>
      </c>
      <c r="T526" s="302">
        <f t="shared" si="76"/>
        <v>0</v>
      </c>
      <c r="U526" s="773" t="str">
        <f t="shared" ref="U526:U589" si="77">IF(M526="","",VLOOKUP(M526,Kengetal,14,FALSE))</f>
        <v>V</v>
      </c>
      <c r="V526" s="304"/>
      <c r="W526" s="305">
        <f>(Q526+R526)*'1.0-Contractblad'!$L$37</f>
        <v>0</v>
      </c>
      <c r="X526" s="305">
        <f ca="1">VLOOKUP(E526,'1.1a-Jaarprijzen'!$B$33:$Q$51,16,FALSE)*K526</f>
        <v>0</v>
      </c>
      <c r="Z526" s="775">
        <f t="shared" si="72"/>
        <v>440</v>
      </c>
      <c r="AA526" s="494" t="str">
        <f t="shared" si="73"/>
        <v>1040-40</v>
      </c>
    </row>
    <row r="527" spans="2:27" s="492" customFormat="1" ht="15">
      <c r="B527" s="331"/>
      <c r="C527" s="332"/>
      <c r="D527" s="296">
        <f>VLOOKUP(E527,'1.1a-Jaarprijzen'!$B$13:$G$30,6,FALSE)</f>
        <v>1</v>
      </c>
      <c r="E527" s="772" t="s">
        <v>880</v>
      </c>
      <c r="F527" s="296" t="s">
        <v>266</v>
      </c>
      <c r="G527" s="296" t="s">
        <v>965</v>
      </c>
      <c r="H527" s="714" t="s">
        <v>393</v>
      </c>
      <c r="I527" s="298" t="str">
        <f t="shared" si="74"/>
        <v>entree, gang, hal, repro</v>
      </c>
      <c r="J527" s="296" t="s">
        <v>998</v>
      </c>
      <c r="K527" s="299">
        <v>78.000000000000014</v>
      </c>
      <c r="L527" s="299"/>
      <c r="M527" s="300">
        <v>3200</v>
      </c>
      <c r="N527" s="301">
        <f t="shared" ref="N527:N590" si="78">VLOOKUP(M527,Kengetal,3,FALSE)</f>
        <v>200</v>
      </c>
      <c r="O527" s="486">
        <v>1</v>
      </c>
      <c r="P527" s="486">
        <v>1</v>
      </c>
      <c r="Q527" s="293">
        <f t="shared" ref="Q527:Q590" si="79">S527*K527*O527</f>
        <v>0</v>
      </c>
      <c r="R527" s="293">
        <f t="shared" ref="R527:R590" si="80">T527*K527*P527</f>
        <v>0</v>
      </c>
      <c r="S527" s="302">
        <f t="shared" si="75"/>
        <v>0</v>
      </c>
      <c r="T527" s="302">
        <f t="shared" si="76"/>
        <v>0</v>
      </c>
      <c r="U527" s="773" t="str">
        <f t="shared" si="77"/>
        <v>V</v>
      </c>
      <c r="V527" s="304"/>
      <c r="W527" s="305">
        <f>(Q527+R527)*'1.0-Contractblad'!$L$37</f>
        <v>0</v>
      </c>
      <c r="X527" s="305">
        <f ca="1">VLOOKUP(E527,'1.1a-Jaarprijzen'!$B$33:$Q$51,16,FALSE)*K527</f>
        <v>0</v>
      </c>
      <c r="Z527" s="775">
        <f t="shared" ref="Z527:Z590" si="81">K527*N527</f>
        <v>15600.000000000004</v>
      </c>
      <c r="AA527" s="494" t="str">
        <f t="shared" ref="AA527:AA590" si="82">CONCATENATE(M527,"-",N527)</f>
        <v>3200-200</v>
      </c>
    </row>
    <row r="528" spans="2:27" s="492" customFormat="1" ht="15">
      <c r="B528" s="331"/>
      <c r="C528" s="332"/>
      <c r="D528" s="296">
        <f>VLOOKUP(E528,'1.1a-Jaarprijzen'!$B$13:$G$30,6,FALSE)</f>
        <v>1</v>
      </c>
      <c r="E528" s="772" t="s">
        <v>880</v>
      </c>
      <c r="F528" s="296" t="s">
        <v>266</v>
      </c>
      <c r="G528" s="296" t="s">
        <v>966</v>
      </c>
      <c r="H528" s="714" t="s">
        <v>485</v>
      </c>
      <c r="I528" s="298" t="str">
        <f t="shared" si="74"/>
        <v>sanitaire ruimte (toilet-/doucheruimte)</v>
      </c>
      <c r="J528" s="296" t="s">
        <v>483</v>
      </c>
      <c r="K528" s="299">
        <v>2</v>
      </c>
      <c r="L528" s="299"/>
      <c r="M528" s="300">
        <v>4200</v>
      </c>
      <c r="N528" s="301">
        <f t="shared" si="78"/>
        <v>200</v>
      </c>
      <c r="O528" s="486">
        <v>1</v>
      </c>
      <c r="P528" s="486">
        <v>1</v>
      </c>
      <c r="Q528" s="293">
        <f t="shared" si="79"/>
        <v>0</v>
      </c>
      <c r="R528" s="293">
        <f t="shared" si="80"/>
        <v>0</v>
      </c>
      <c r="S528" s="302">
        <f t="shared" si="75"/>
        <v>0</v>
      </c>
      <c r="T528" s="302">
        <f t="shared" si="76"/>
        <v>0</v>
      </c>
      <c r="U528" s="773" t="str">
        <f t="shared" si="77"/>
        <v>S</v>
      </c>
      <c r="V528" s="304"/>
      <c r="W528" s="305">
        <f>(Q528+R528)*'1.0-Contractblad'!$L$37</f>
        <v>0</v>
      </c>
      <c r="X528" s="305">
        <f ca="1">VLOOKUP(E528,'1.1a-Jaarprijzen'!$B$33:$Q$51,16,FALSE)*K528</f>
        <v>0</v>
      </c>
      <c r="Z528" s="775">
        <f t="shared" si="81"/>
        <v>400</v>
      </c>
      <c r="AA528" s="494" t="str">
        <f t="shared" si="82"/>
        <v>4200-200</v>
      </c>
    </row>
    <row r="529" spans="2:27" s="492" customFormat="1" ht="15">
      <c r="B529" s="331"/>
      <c r="C529" s="332"/>
      <c r="D529" s="296">
        <f>VLOOKUP(E529,'1.1a-Jaarprijzen'!$B$13:$G$30,6,FALSE)</f>
        <v>1</v>
      </c>
      <c r="E529" s="772" t="s">
        <v>880</v>
      </c>
      <c r="F529" s="296" t="s">
        <v>266</v>
      </c>
      <c r="G529" s="296" t="s">
        <v>967</v>
      </c>
      <c r="H529" s="714" t="s">
        <v>968</v>
      </c>
      <c r="I529" s="298" t="str">
        <f t="shared" si="74"/>
        <v>niet van toepassing</v>
      </c>
      <c r="J529" s="296" t="s">
        <v>17</v>
      </c>
      <c r="K529" s="299"/>
      <c r="L529" s="299">
        <v>2</v>
      </c>
      <c r="M529" s="300" t="s">
        <v>17</v>
      </c>
      <c r="N529" s="301">
        <f t="shared" si="78"/>
        <v>0</v>
      </c>
      <c r="O529" s="486">
        <v>1</v>
      </c>
      <c r="P529" s="486">
        <v>1</v>
      </c>
      <c r="Q529" s="293">
        <f t="shared" si="79"/>
        <v>0</v>
      </c>
      <c r="R529" s="293">
        <f t="shared" si="80"/>
        <v>0</v>
      </c>
      <c r="S529" s="302">
        <f t="shared" si="75"/>
        <v>0</v>
      </c>
      <c r="T529" s="302">
        <f t="shared" si="76"/>
        <v>0</v>
      </c>
      <c r="U529" s="773">
        <f t="shared" si="77"/>
        <v>0</v>
      </c>
      <c r="V529" s="304"/>
      <c r="W529" s="305">
        <f>(Q529+R529)*'1.0-Contractblad'!$L$37</f>
        <v>0</v>
      </c>
      <c r="X529" s="305">
        <f ca="1">VLOOKUP(E529,'1.1a-Jaarprijzen'!$B$33:$Q$51,16,FALSE)*K529</f>
        <v>0</v>
      </c>
      <c r="Z529" s="775">
        <f t="shared" si="81"/>
        <v>0</v>
      </c>
      <c r="AA529" s="494" t="str">
        <f t="shared" si="82"/>
        <v>nvt-0</v>
      </c>
    </row>
    <row r="530" spans="2:27" s="492" customFormat="1" ht="15">
      <c r="B530" s="331"/>
      <c r="C530" s="332"/>
      <c r="D530" s="296">
        <f>VLOOKUP(E530,'1.1a-Jaarprijzen'!$B$13:$G$30,6,FALSE)</f>
        <v>1</v>
      </c>
      <c r="E530" s="772" t="s">
        <v>880</v>
      </c>
      <c r="F530" s="296" t="s">
        <v>266</v>
      </c>
      <c r="G530" s="296" t="s">
        <v>969</v>
      </c>
      <c r="H530" s="714" t="s">
        <v>485</v>
      </c>
      <c r="I530" s="298" t="str">
        <f t="shared" si="74"/>
        <v>sanitaire ruimte (toilet-/doucheruimte)</v>
      </c>
      <c r="J530" s="296" t="s">
        <v>483</v>
      </c>
      <c r="K530" s="299">
        <v>5</v>
      </c>
      <c r="L530" s="299"/>
      <c r="M530" s="300">
        <v>4200</v>
      </c>
      <c r="N530" s="301">
        <f t="shared" si="78"/>
        <v>200</v>
      </c>
      <c r="O530" s="486">
        <v>1</v>
      </c>
      <c r="P530" s="486">
        <v>1</v>
      </c>
      <c r="Q530" s="293">
        <f t="shared" si="79"/>
        <v>0</v>
      </c>
      <c r="R530" s="293">
        <f t="shared" si="80"/>
        <v>0</v>
      </c>
      <c r="S530" s="302">
        <f t="shared" si="75"/>
        <v>0</v>
      </c>
      <c r="T530" s="302">
        <f t="shared" si="76"/>
        <v>0</v>
      </c>
      <c r="U530" s="773" t="str">
        <f t="shared" si="77"/>
        <v>S</v>
      </c>
      <c r="V530" s="304"/>
      <c r="W530" s="305">
        <f>(Q530+R530)*'1.0-Contractblad'!$L$37</f>
        <v>0</v>
      </c>
      <c r="X530" s="305">
        <f ca="1">VLOOKUP(E530,'1.1a-Jaarprijzen'!$B$33:$Q$51,16,FALSE)*K530</f>
        <v>0</v>
      </c>
      <c r="Z530" s="775">
        <f t="shared" si="81"/>
        <v>1000</v>
      </c>
      <c r="AA530" s="494" t="str">
        <f t="shared" si="82"/>
        <v>4200-200</v>
      </c>
    </row>
    <row r="531" spans="2:27" s="492" customFormat="1" ht="15">
      <c r="B531" s="331"/>
      <c r="C531" s="332"/>
      <c r="D531" s="296">
        <f>VLOOKUP(E531,'1.1a-Jaarprijzen'!$B$13:$G$30,6,FALSE)</f>
        <v>1</v>
      </c>
      <c r="E531" s="772" t="s">
        <v>880</v>
      </c>
      <c r="F531" s="296" t="s">
        <v>266</v>
      </c>
      <c r="G531" s="296" t="s">
        <v>970</v>
      </c>
      <c r="H531" s="714" t="s">
        <v>398</v>
      </c>
      <c r="I531" s="298" t="str">
        <f t="shared" si="74"/>
        <v>niet van toepassing</v>
      </c>
      <c r="J531" s="296" t="s">
        <v>17</v>
      </c>
      <c r="K531" s="299"/>
      <c r="L531" s="299">
        <v>16</v>
      </c>
      <c r="M531" s="300" t="s">
        <v>17</v>
      </c>
      <c r="N531" s="301">
        <f t="shared" si="78"/>
        <v>0</v>
      </c>
      <c r="O531" s="486">
        <v>1</v>
      </c>
      <c r="P531" s="486">
        <v>1</v>
      </c>
      <c r="Q531" s="293">
        <f t="shared" si="79"/>
        <v>0</v>
      </c>
      <c r="R531" s="293">
        <f t="shared" si="80"/>
        <v>0</v>
      </c>
      <c r="S531" s="302">
        <f t="shared" si="75"/>
        <v>0</v>
      </c>
      <c r="T531" s="302">
        <f t="shared" si="76"/>
        <v>0</v>
      </c>
      <c r="U531" s="773">
        <f t="shared" si="77"/>
        <v>0</v>
      </c>
      <c r="V531" s="304"/>
      <c r="W531" s="305">
        <f>(Q531+R531)*'1.0-Contractblad'!$L$37</f>
        <v>0</v>
      </c>
      <c r="X531" s="305">
        <f ca="1">VLOOKUP(E531,'1.1a-Jaarprijzen'!$B$33:$Q$51,16,FALSE)*K531</f>
        <v>0</v>
      </c>
      <c r="Z531" s="775">
        <f t="shared" si="81"/>
        <v>0</v>
      </c>
      <c r="AA531" s="494" t="str">
        <f t="shared" si="82"/>
        <v>nvt-0</v>
      </c>
    </row>
    <row r="532" spans="2:27" s="492" customFormat="1" ht="15">
      <c r="B532" s="331"/>
      <c r="C532" s="332"/>
      <c r="D532" s="296">
        <f>VLOOKUP(E532,'1.1a-Jaarprijzen'!$B$13:$G$30,6,FALSE)</f>
        <v>1</v>
      </c>
      <c r="E532" s="772" t="s">
        <v>880</v>
      </c>
      <c r="F532" s="296" t="s">
        <v>266</v>
      </c>
      <c r="G532" s="296" t="s">
        <v>971</v>
      </c>
      <c r="H532" s="714" t="s">
        <v>399</v>
      </c>
      <c r="I532" s="298" t="str">
        <f t="shared" si="74"/>
        <v>administratieve -,  vergaderruimte</v>
      </c>
      <c r="J532" s="296" t="s">
        <v>998</v>
      </c>
      <c r="K532" s="299">
        <v>23</v>
      </c>
      <c r="L532" s="299"/>
      <c r="M532" s="300">
        <v>1040</v>
      </c>
      <c r="N532" s="301">
        <f t="shared" si="78"/>
        <v>40</v>
      </c>
      <c r="O532" s="486">
        <v>1</v>
      </c>
      <c r="P532" s="486">
        <v>1</v>
      </c>
      <c r="Q532" s="293">
        <f t="shared" si="79"/>
        <v>0</v>
      </c>
      <c r="R532" s="293">
        <f t="shared" si="80"/>
        <v>0</v>
      </c>
      <c r="S532" s="302">
        <f t="shared" si="75"/>
        <v>0</v>
      </c>
      <c r="T532" s="302">
        <f t="shared" si="76"/>
        <v>0</v>
      </c>
      <c r="U532" s="773" t="str">
        <f t="shared" si="77"/>
        <v>V</v>
      </c>
      <c r="V532" s="304"/>
      <c r="W532" s="305">
        <f>(Q532+R532)*'1.0-Contractblad'!$L$37</f>
        <v>0</v>
      </c>
      <c r="X532" s="305">
        <f ca="1">VLOOKUP(E532,'1.1a-Jaarprijzen'!$B$33:$Q$51,16,FALSE)*K532</f>
        <v>0</v>
      </c>
      <c r="Z532" s="775">
        <f t="shared" si="81"/>
        <v>920</v>
      </c>
      <c r="AA532" s="494" t="str">
        <f t="shared" si="82"/>
        <v>1040-40</v>
      </c>
    </row>
    <row r="533" spans="2:27" s="492" customFormat="1" ht="15">
      <c r="B533" s="331"/>
      <c r="C533" s="332"/>
      <c r="D533" s="296">
        <f>VLOOKUP(E533,'1.1a-Jaarprijzen'!$B$13:$G$30,6,FALSE)</f>
        <v>1</v>
      </c>
      <c r="E533" s="772" t="s">
        <v>880</v>
      </c>
      <c r="F533" s="296" t="s">
        <v>266</v>
      </c>
      <c r="G533" s="296"/>
      <c r="H533" s="714" t="s">
        <v>296</v>
      </c>
      <c r="I533" s="298" t="str">
        <f t="shared" si="74"/>
        <v>trappenhuis</v>
      </c>
      <c r="J533" s="296" t="s">
        <v>998</v>
      </c>
      <c r="K533" s="299">
        <v>7.5600000000000005</v>
      </c>
      <c r="L533" s="299"/>
      <c r="M533" s="300">
        <v>9200</v>
      </c>
      <c r="N533" s="301">
        <f t="shared" si="78"/>
        <v>200</v>
      </c>
      <c r="O533" s="486">
        <v>1</v>
      </c>
      <c r="P533" s="486">
        <v>1</v>
      </c>
      <c r="Q533" s="293">
        <f t="shared" si="79"/>
        <v>0</v>
      </c>
      <c r="R533" s="293">
        <f t="shared" si="80"/>
        <v>0</v>
      </c>
      <c r="S533" s="302">
        <f t="shared" si="75"/>
        <v>0</v>
      </c>
      <c r="T533" s="302">
        <f t="shared" si="76"/>
        <v>0</v>
      </c>
      <c r="U533" s="773" t="str">
        <f t="shared" si="77"/>
        <v>V</v>
      </c>
      <c r="V533" s="304"/>
      <c r="W533" s="305">
        <f>(Q533+R533)*'1.0-Contractblad'!$L$37</f>
        <v>0</v>
      </c>
      <c r="X533" s="305">
        <f ca="1">VLOOKUP(E533,'1.1a-Jaarprijzen'!$B$33:$Q$51,16,FALSE)*K533</f>
        <v>0</v>
      </c>
      <c r="Z533" s="775">
        <f t="shared" si="81"/>
        <v>1512</v>
      </c>
      <c r="AA533" s="494" t="str">
        <f t="shared" si="82"/>
        <v>9200-200</v>
      </c>
    </row>
    <row r="534" spans="2:27" s="492" customFormat="1" ht="15">
      <c r="B534" s="331"/>
      <c r="C534" s="332"/>
      <c r="D534" s="296">
        <f>VLOOKUP(E534,'1.1a-Jaarprijzen'!$B$13:$G$30,6,FALSE)</f>
        <v>1</v>
      </c>
      <c r="E534" s="772" t="s">
        <v>880</v>
      </c>
      <c r="F534" s="296" t="s">
        <v>266</v>
      </c>
      <c r="G534" s="296" t="s">
        <v>972</v>
      </c>
      <c r="H534" s="714" t="s">
        <v>1228</v>
      </c>
      <c r="I534" s="298" t="str">
        <f t="shared" si="74"/>
        <v>leslokaal/leerplein groep 4 t/m 8</v>
      </c>
      <c r="J534" s="296" t="s">
        <v>998</v>
      </c>
      <c r="K534" s="299">
        <v>48</v>
      </c>
      <c r="L534" s="299"/>
      <c r="M534" s="300">
        <v>18200</v>
      </c>
      <c r="N534" s="301">
        <f t="shared" si="78"/>
        <v>200</v>
      </c>
      <c r="O534" s="486">
        <v>1</v>
      </c>
      <c r="P534" s="486">
        <v>1</v>
      </c>
      <c r="Q534" s="293">
        <f t="shared" si="79"/>
        <v>0</v>
      </c>
      <c r="R534" s="293">
        <f t="shared" si="80"/>
        <v>0</v>
      </c>
      <c r="S534" s="302">
        <f t="shared" si="75"/>
        <v>0</v>
      </c>
      <c r="T534" s="302">
        <f t="shared" si="76"/>
        <v>0</v>
      </c>
      <c r="U534" s="773" t="str">
        <f t="shared" si="77"/>
        <v>L</v>
      </c>
      <c r="V534" s="304"/>
      <c r="W534" s="305">
        <f>(Q534+R534)*'1.0-Contractblad'!$L$37</f>
        <v>0</v>
      </c>
      <c r="X534" s="305">
        <f ca="1">VLOOKUP(E534,'1.1a-Jaarprijzen'!$B$33:$Q$51,16,FALSE)*K534</f>
        <v>0</v>
      </c>
      <c r="Z534" s="775">
        <f t="shared" si="81"/>
        <v>9600</v>
      </c>
      <c r="AA534" s="494" t="str">
        <f t="shared" si="82"/>
        <v>18200-200</v>
      </c>
    </row>
    <row r="535" spans="2:27" s="492" customFormat="1" ht="15">
      <c r="B535" s="331"/>
      <c r="C535" s="332"/>
      <c r="D535" s="296">
        <f>VLOOKUP(E535,'1.1a-Jaarprijzen'!$B$13:$G$30,6,FALSE)</f>
        <v>1</v>
      </c>
      <c r="E535" s="772" t="s">
        <v>880</v>
      </c>
      <c r="F535" s="296" t="s">
        <v>266</v>
      </c>
      <c r="G535" s="296" t="s">
        <v>973</v>
      </c>
      <c r="H535" s="714" t="s">
        <v>974</v>
      </c>
      <c r="I535" s="298" t="str">
        <f t="shared" si="74"/>
        <v>trappenhuis</v>
      </c>
      <c r="J535" s="296" t="s">
        <v>998</v>
      </c>
      <c r="K535" s="299">
        <v>11.700000000000001</v>
      </c>
      <c r="L535" s="299"/>
      <c r="M535" s="300">
        <v>9200</v>
      </c>
      <c r="N535" s="301">
        <f t="shared" si="78"/>
        <v>200</v>
      </c>
      <c r="O535" s="486">
        <v>1</v>
      </c>
      <c r="P535" s="486">
        <v>1</v>
      </c>
      <c r="Q535" s="293">
        <f t="shared" si="79"/>
        <v>0</v>
      </c>
      <c r="R535" s="293">
        <f t="shared" si="80"/>
        <v>0</v>
      </c>
      <c r="S535" s="302">
        <f t="shared" si="75"/>
        <v>0</v>
      </c>
      <c r="T535" s="302">
        <f t="shared" si="76"/>
        <v>0</v>
      </c>
      <c r="U535" s="773" t="str">
        <f t="shared" si="77"/>
        <v>V</v>
      </c>
      <c r="V535" s="304"/>
      <c r="W535" s="305">
        <f>(Q535+R535)*'1.0-Contractblad'!$L$37</f>
        <v>0</v>
      </c>
      <c r="X535" s="305">
        <f ca="1">VLOOKUP(E535,'1.1a-Jaarprijzen'!$B$33:$Q$51,16,FALSE)*K535</f>
        <v>0</v>
      </c>
      <c r="Z535" s="775">
        <f t="shared" si="81"/>
        <v>2340</v>
      </c>
      <c r="AA535" s="494" t="str">
        <f t="shared" si="82"/>
        <v>9200-200</v>
      </c>
    </row>
    <row r="536" spans="2:27" s="492" customFormat="1" ht="15">
      <c r="B536" s="331"/>
      <c r="C536" s="332"/>
      <c r="D536" s="296">
        <f>VLOOKUP(E536,'1.1a-Jaarprijzen'!$B$13:$G$30,6,FALSE)</f>
        <v>1</v>
      </c>
      <c r="E536" s="772" t="s">
        <v>880</v>
      </c>
      <c r="F536" s="296" t="s">
        <v>266</v>
      </c>
      <c r="G536" s="296" t="s">
        <v>975</v>
      </c>
      <c r="H536" s="714" t="s">
        <v>1228</v>
      </c>
      <c r="I536" s="298" t="str">
        <f t="shared" si="74"/>
        <v>leslokaal/leerplein groep 4 t/m 8</v>
      </c>
      <c r="J536" s="296" t="s">
        <v>998</v>
      </c>
      <c r="K536" s="299">
        <v>48</v>
      </c>
      <c r="L536" s="299"/>
      <c r="M536" s="300">
        <v>18200</v>
      </c>
      <c r="N536" s="301">
        <f t="shared" si="78"/>
        <v>200</v>
      </c>
      <c r="O536" s="486">
        <v>1</v>
      </c>
      <c r="P536" s="486">
        <v>1</v>
      </c>
      <c r="Q536" s="293">
        <f t="shared" si="79"/>
        <v>0</v>
      </c>
      <c r="R536" s="293">
        <f t="shared" si="80"/>
        <v>0</v>
      </c>
      <c r="S536" s="302">
        <f t="shared" si="75"/>
        <v>0</v>
      </c>
      <c r="T536" s="302">
        <f t="shared" si="76"/>
        <v>0</v>
      </c>
      <c r="U536" s="773" t="str">
        <f t="shared" si="77"/>
        <v>L</v>
      </c>
      <c r="V536" s="304"/>
      <c r="W536" s="305">
        <f>(Q536+R536)*'1.0-Contractblad'!$L$37</f>
        <v>0</v>
      </c>
      <c r="X536" s="305">
        <f ca="1">VLOOKUP(E536,'1.1a-Jaarprijzen'!$B$33:$Q$51,16,FALSE)*K536</f>
        <v>0</v>
      </c>
      <c r="Z536" s="775">
        <f t="shared" si="81"/>
        <v>9600</v>
      </c>
      <c r="AA536" s="494" t="str">
        <f t="shared" si="82"/>
        <v>18200-200</v>
      </c>
    </row>
    <row r="537" spans="2:27" s="492" customFormat="1" ht="15">
      <c r="B537" s="331"/>
      <c r="C537" s="332"/>
      <c r="D537" s="296">
        <f>VLOOKUP(E537,'1.1a-Jaarprijzen'!$B$13:$G$30,6,FALSE)</f>
        <v>1</v>
      </c>
      <c r="E537" s="772" t="s">
        <v>880</v>
      </c>
      <c r="F537" s="296" t="s">
        <v>266</v>
      </c>
      <c r="G537" s="296" t="s">
        <v>976</v>
      </c>
      <c r="H537" s="714" t="s">
        <v>485</v>
      </c>
      <c r="I537" s="298" t="str">
        <f t="shared" si="74"/>
        <v>sanitaire ruimte (toilet-/doucheruimte)</v>
      </c>
      <c r="J537" s="296" t="s">
        <v>483</v>
      </c>
      <c r="K537" s="299">
        <v>6</v>
      </c>
      <c r="L537" s="299"/>
      <c r="M537" s="300">
        <v>4200</v>
      </c>
      <c r="N537" s="301">
        <f t="shared" si="78"/>
        <v>200</v>
      </c>
      <c r="O537" s="486">
        <v>1</v>
      </c>
      <c r="P537" s="486">
        <v>1</v>
      </c>
      <c r="Q537" s="293">
        <f t="shared" si="79"/>
        <v>0</v>
      </c>
      <c r="R537" s="293">
        <f t="shared" si="80"/>
        <v>0</v>
      </c>
      <c r="S537" s="302">
        <f t="shared" si="75"/>
        <v>0</v>
      </c>
      <c r="T537" s="302">
        <f t="shared" si="76"/>
        <v>0</v>
      </c>
      <c r="U537" s="773" t="str">
        <f t="shared" si="77"/>
        <v>S</v>
      </c>
      <c r="V537" s="304"/>
      <c r="W537" s="305">
        <f>(Q537+R537)*'1.0-Contractblad'!$L$37</f>
        <v>0</v>
      </c>
      <c r="X537" s="305">
        <f ca="1">VLOOKUP(E537,'1.1a-Jaarprijzen'!$B$33:$Q$51,16,FALSE)*K537</f>
        <v>0</v>
      </c>
      <c r="Z537" s="775">
        <f t="shared" si="81"/>
        <v>1200</v>
      </c>
      <c r="AA537" s="494" t="str">
        <f t="shared" si="82"/>
        <v>4200-200</v>
      </c>
    </row>
    <row r="538" spans="2:27" s="492" customFormat="1" ht="15">
      <c r="B538" s="331"/>
      <c r="C538" s="332"/>
      <c r="D538" s="296">
        <f>VLOOKUP(E538,'1.1a-Jaarprijzen'!$B$13:$G$30,6,FALSE)</f>
        <v>1</v>
      </c>
      <c r="E538" s="772" t="s">
        <v>880</v>
      </c>
      <c r="F538" s="296" t="s">
        <v>266</v>
      </c>
      <c r="G538" s="296" t="s">
        <v>977</v>
      </c>
      <c r="H538" s="714" t="s">
        <v>884</v>
      </c>
      <c r="I538" s="298" t="str">
        <f t="shared" si="74"/>
        <v>leslokaal/leerplein groep 4 t/m 8</v>
      </c>
      <c r="J538" s="296" t="s">
        <v>998</v>
      </c>
      <c r="K538" s="299">
        <v>6</v>
      </c>
      <c r="L538" s="299"/>
      <c r="M538" s="300">
        <v>18200</v>
      </c>
      <c r="N538" s="301">
        <f t="shared" si="78"/>
        <v>200</v>
      </c>
      <c r="O538" s="486">
        <v>1</v>
      </c>
      <c r="P538" s="486">
        <v>1</v>
      </c>
      <c r="Q538" s="293">
        <f t="shared" si="79"/>
        <v>0</v>
      </c>
      <c r="R538" s="293">
        <f t="shared" si="80"/>
        <v>0</v>
      </c>
      <c r="S538" s="302">
        <f t="shared" si="75"/>
        <v>0</v>
      </c>
      <c r="T538" s="302">
        <f t="shared" si="76"/>
        <v>0</v>
      </c>
      <c r="U538" s="773" t="str">
        <f t="shared" si="77"/>
        <v>L</v>
      </c>
      <c r="V538" s="304"/>
      <c r="W538" s="305">
        <f>(Q538+R538)*'1.0-Contractblad'!$L$37</f>
        <v>0</v>
      </c>
      <c r="X538" s="305">
        <f ca="1">VLOOKUP(E538,'1.1a-Jaarprijzen'!$B$33:$Q$51,16,FALSE)*K538</f>
        <v>0</v>
      </c>
      <c r="Z538" s="775">
        <f t="shared" si="81"/>
        <v>1200</v>
      </c>
      <c r="AA538" s="494" t="str">
        <f t="shared" si="82"/>
        <v>18200-200</v>
      </c>
    </row>
    <row r="539" spans="2:27" s="492" customFormat="1" ht="15">
      <c r="B539" s="331"/>
      <c r="C539" s="332"/>
      <c r="D539" s="296">
        <f>VLOOKUP(E539,'1.1a-Jaarprijzen'!$B$13:$G$30,6,FALSE)</f>
        <v>1</v>
      </c>
      <c r="E539" s="772" t="s">
        <v>880</v>
      </c>
      <c r="F539" s="296" t="s">
        <v>266</v>
      </c>
      <c r="G539" s="296" t="s">
        <v>978</v>
      </c>
      <c r="H539" s="714" t="s">
        <v>1228</v>
      </c>
      <c r="I539" s="298" t="str">
        <f t="shared" si="74"/>
        <v>leslokaal/leerplein groep 4 t/m 8</v>
      </c>
      <c r="J539" s="296" t="s">
        <v>998</v>
      </c>
      <c r="K539" s="299">
        <v>51</v>
      </c>
      <c r="L539" s="299"/>
      <c r="M539" s="300">
        <v>18200</v>
      </c>
      <c r="N539" s="301">
        <f t="shared" si="78"/>
        <v>200</v>
      </c>
      <c r="O539" s="486">
        <v>1</v>
      </c>
      <c r="P539" s="486">
        <v>1</v>
      </c>
      <c r="Q539" s="293">
        <f t="shared" si="79"/>
        <v>0</v>
      </c>
      <c r="R539" s="293">
        <f t="shared" si="80"/>
        <v>0</v>
      </c>
      <c r="S539" s="302">
        <f t="shared" si="75"/>
        <v>0</v>
      </c>
      <c r="T539" s="302">
        <f t="shared" si="76"/>
        <v>0</v>
      </c>
      <c r="U539" s="773" t="str">
        <f t="shared" si="77"/>
        <v>L</v>
      </c>
      <c r="V539" s="304"/>
      <c r="W539" s="305">
        <f>(Q539+R539)*'1.0-Contractblad'!$L$37</f>
        <v>0</v>
      </c>
      <c r="X539" s="305">
        <f ca="1">VLOOKUP(E539,'1.1a-Jaarprijzen'!$B$33:$Q$51,16,FALSE)*K539</f>
        <v>0</v>
      </c>
      <c r="Z539" s="775">
        <f t="shared" si="81"/>
        <v>10200</v>
      </c>
      <c r="AA539" s="494" t="str">
        <f t="shared" si="82"/>
        <v>18200-200</v>
      </c>
    </row>
    <row r="540" spans="2:27" s="492" customFormat="1" ht="15">
      <c r="B540" s="331"/>
      <c r="C540" s="332"/>
      <c r="D540" s="296">
        <f>VLOOKUP(E540,'1.1a-Jaarprijzen'!$B$13:$G$30,6,FALSE)</f>
        <v>1</v>
      </c>
      <c r="E540" s="772" t="s">
        <v>880</v>
      </c>
      <c r="F540" s="296" t="s">
        <v>266</v>
      </c>
      <c r="G540" s="296" t="s">
        <v>979</v>
      </c>
      <c r="H540" s="714" t="s">
        <v>1223</v>
      </c>
      <c r="I540" s="298" t="str">
        <f t="shared" si="74"/>
        <v>leslokaal/leerplein groep 4 t/m 8</v>
      </c>
      <c r="J540" s="296" t="s">
        <v>998</v>
      </c>
      <c r="K540" s="299">
        <v>52</v>
      </c>
      <c r="L540" s="299"/>
      <c r="M540" s="300">
        <v>18200</v>
      </c>
      <c r="N540" s="301">
        <f t="shared" si="78"/>
        <v>200</v>
      </c>
      <c r="O540" s="486">
        <v>1</v>
      </c>
      <c r="P540" s="486">
        <v>1</v>
      </c>
      <c r="Q540" s="293">
        <f t="shared" si="79"/>
        <v>0</v>
      </c>
      <c r="R540" s="293">
        <f t="shared" si="80"/>
        <v>0</v>
      </c>
      <c r="S540" s="302">
        <f t="shared" si="75"/>
        <v>0</v>
      </c>
      <c r="T540" s="302">
        <f t="shared" si="76"/>
        <v>0</v>
      </c>
      <c r="U540" s="773" t="str">
        <f t="shared" si="77"/>
        <v>L</v>
      </c>
      <c r="V540" s="304"/>
      <c r="W540" s="305">
        <f>(Q540+R540)*'1.0-Contractblad'!$L$37</f>
        <v>0</v>
      </c>
      <c r="X540" s="305">
        <f ca="1">VLOOKUP(E540,'1.1a-Jaarprijzen'!$B$33:$Q$51,16,FALSE)*K540</f>
        <v>0</v>
      </c>
      <c r="Z540" s="775">
        <f t="shared" si="81"/>
        <v>10400</v>
      </c>
      <c r="AA540" s="494" t="str">
        <f t="shared" si="82"/>
        <v>18200-200</v>
      </c>
    </row>
    <row r="541" spans="2:27" s="492" customFormat="1" ht="15">
      <c r="B541" s="331"/>
      <c r="C541" s="332"/>
      <c r="D541" s="296">
        <f>VLOOKUP(E541,'1.1a-Jaarprijzen'!$B$13:$G$30,6,FALSE)</f>
        <v>1</v>
      </c>
      <c r="E541" s="772" t="s">
        <v>880</v>
      </c>
      <c r="F541" s="296" t="s">
        <v>266</v>
      </c>
      <c r="G541" s="296" t="s">
        <v>960</v>
      </c>
      <c r="H541" s="714" t="s">
        <v>485</v>
      </c>
      <c r="I541" s="298" t="str">
        <f t="shared" si="74"/>
        <v>sanitaire ruimte (toilet-/doucheruimte)</v>
      </c>
      <c r="J541" s="296" t="s">
        <v>483</v>
      </c>
      <c r="K541" s="299">
        <v>6</v>
      </c>
      <c r="L541" s="299"/>
      <c r="M541" s="300">
        <v>4200</v>
      </c>
      <c r="N541" s="301">
        <f t="shared" si="78"/>
        <v>200</v>
      </c>
      <c r="O541" s="486">
        <v>1</v>
      </c>
      <c r="P541" s="486">
        <v>1</v>
      </c>
      <c r="Q541" s="293">
        <f t="shared" si="79"/>
        <v>0</v>
      </c>
      <c r="R541" s="293">
        <f t="shared" si="80"/>
        <v>0</v>
      </c>
      <c r="S541" s="302">
        <f t="shared" si="75"/>
        <v>0</v>
      </c>
      <c r="T541" s="302">
        <f t="shared" si="76"/>
        <v>0</v>
      </c>
      <c r="U541" s="773" t="str">
        <f t="shared" si="77"/>
        <v>S</v>
      </c>
      <c r="V541" s="304"/>
      <c r="W541" s="305">
        <f>(Q541+R541)*'1.0-Contractblad'!$L$37</f>
        <v>0</v>
      </c>
      <c r="X541" s="305">
        <f ca="1">VLOOKUP(E541,'1.1a-Jaarprijzen'!$B$33:$Q$51,16,FALSE)*K541</f>
        <v>0</v>
      </c>
      <c r="Z541" s="775">
        <f t="shared" si="81"/>
        <v>1200</v>
      </c>
      <c r="AA541" s="494" t="str">
        <f t="shared" si="82"/>
        <v>4200-200</v>
      </c>
    </row>
    <row r="542" spans="2:27" s="492" customFormat="1" ht="15">
      <c r="B542" s="331"/>
      <c r="C542" s="332"/>
      <c r="D542" s="296">
        <f>VLOOKUP(E542,'1.1a-Jaarprijzen'!$B$13:$G$30,6,FALSE)</f>
        <v>1</v>
      </c>
      <c r="E542" s="772" t="s">
        <v>880</v>
      </c>
      <c r="F542" s="296" t="s">
        <v>266</v>
      </c>
      <c r="G542" s="296" t="s">
        <v>959</v>
      </c>
      <c r="H542" s="714" t="s">
        <v>884</v>
      </c>
      <c r="I542" s="298" t="str">
        <f t="shared" si="74"/>
        <v>leslokaal/leerplein groep 4 t/m 8</v>
      </c>
      <c r="J542" s="296" t="s">
        <v>998</v>
      </c>
      <c r="K542" s="299">
        <v>8</v>
      </c>
      <c r="L542" s="299"/>
      <c r="M542" s="300">
        <v>18200</v>
      </c>
      <c r="N542" s="301">
        <f t="shared" si="78"/>
        <v>200</v>
      </c>
      <c r="O542" s="486">
        <v>1</v>
      </c>
      <c r="P542" s="486">
        <v>1</v>
      </c>
      <c r="Q542" s="293">
        <f t="shared" si="79"/>
        <v>0</v>
      </c>
      <c r="R542" s="293">
        <f t="shared" si="80"/>
        <v>0</v>
      </c>
      <c r="S542" s="302">
        <f t="shared" si="75"/>
        <v>0</v>
      </c>
      <c r="T542" s="302">
        <f t="shared" si="76"/>
        <v>0</v>
      </c>
      <c r="U542" s="773" t="str">
        <f t="shared" si="77"/>
        <v>L</v>
      </c>
      <c r="V542" s="304"/>
      <c r="W542" s="305">
        <f>(Q542+R542)*'1.0-Contractblad'!$L$37</f>
        <v>0</v>
      </c>
      <c r="X542" s="305">
        <f ca="1">VLOOKUP(E542,'1.1a-Jaarprijzen'!$B$33:$Q$51,16,FALSE)*K542</f>
        <v>0</v>
      </c>
      <c r="Z542" s="775">
        <f t="shared" si="81"/>
        <v>1600</v>
      </c>
      <c r="AA542" s="494" t="str">
        <f t="shared" si="82"/>
        <v>18200-200</v>
      </c>
    </row>
    <row r="543" spans="2:27" s="492" customFormat="1" ht="15">
      <c r="B543" s="331"/>
      <c r="C543" s="332"/>
      <c r="D543" s="296">
        <f>VLOOKUP(E543,'1.1a-Jaarprijzen'!$B$13:$G$30,6,FALSE)</f>
        <v>1</v>
      </c>
      <c r="E543" s="772" t="s">
        <v>880</v>
      </c>
      <c r="F543" s="296" t="s">
        <v>266</v>
      </c>
      <c r="G543" s="296" t="s">
        <v>980</v>
      </c>
      <c r="H543" s="714" t="s">
        <v>1229</v>
      </c>
      <c r="I543" s="298" t="str">
        <f t="shared" si="74"/>
        <v>kleedruimten</v>
      </c>
      <c r="J543" s="296" t="s">
        <v>998</v>
      </c>
      <c r="K543" s="299">
        <v>4.16</v>
      </c>
      <c r="L543" s="299"/>
      <c r="M543" s="300">
        <v>13200</v>
      </c>
      <c r="N543" s="301">
        <f t="shared" si="78"/>
        <v>200</v>
      </c>
      <c r="O543" s="486">
        <v>1</v>
      </c>
      <c r="P543" s="486">
        <v>1</v>
      </c>
      <c r="Q543" s="293">
        <f t="shared" si="79"/>
        <v>0</v>
      </c>
      <c r="R543" s="293">
        <f t="shared" si="80"/>
        <v>0</v>
      </c>
      <c r="S543" s="302">
        <f t="shared" si="75"/>
        <v>0</v>
      </c>
      <c r="T543" s="302">
        <f t="shared" si="76"/>
        <v>0</v>
      </c>
      <c r="U543" s="773" t="str">
        <f t="shared" si="77"/>
        <v>V</v>
      </c>
      <c r="V543" s="304"/>
      <c r="W543" s="305">
        <f>(Q543+R543)*'1.0-Contractblad'!$L$37</f>
        <v>0</v>
      </c>
      <c r="X543" s="305">
        <f ca="1">VLOOKUP(E543,'1.1a-Jaarprijzen'!$B$33:$Q$51,16,FALSE)*K543</f>
        <v>0</v>
      </c>
      <c r="Z543" s="775">
        <f t="shared" si="81"/>
        <v>832</v>
      </c>
      <c r="AA543" s="494" t="str">
        <f t="shared" si="82"/>
        <v>13200-200</v>
      </c>
    </row>
    <row r="544" spans="2:27" s="492" customFormat="1" ht="15">
      <c r="B544" s="331"/>
      <c r="C544" s="332"/>
      <c r="D544" s="296">
        <f>VLOOKUP(E544,'1.1a-Jaarprijzen'!$B$13:$G$30,6,FALSE)</f>
        <v>1</v>
      </c>
      <c r="E544" s="772" t="s">
        <v>880</v>
      </c>
      <c r="F544" s="296" t="s">
        <v>266</v>
      </c>
      <c r="G544" s="296" t="s">
        <v>981</v>
      </c>
      <c r="H544" s="714" t="s">
        <v>1223</v>
      </c>
      <c r="I544" s="298" t="str">
        <f t="shared" si="74"/>
        <v>leslokaal/leerplein groep 4 t/m 8</v>
      </c>
      <c r="J544" s="296" t="s">
        <v>998</v>
      </c>
      <c r="K544" s="299">
        <v>48</v>
      </c>
      <c r="L544" s="299"/>
      <c r="M544" s="300">
        <v>18200</v>
      </c>
      <c r="N544" s="301">
        <f t="shared" si="78"/>
        <v>200</v>
      </c>
      <c r="O544" s="486">
        <v>1</v>
      </c>
      <c r="P544" s="486">
        <v>1</v>
      </c>
      <c r="Q544" s="293">
        <f t="shared" si="79"/>
        <v>0</v>
      </c>
      <c r="R544" s="293">
        <f t="shared" si="80"/>
        <v>0</v>
      </c>
      <c r="S544" s="302">
        <f t="shared" si="75"/>
        <v>0</v>
      </c>
      <c r="T544" s="302">
        <f t="shared" si="76"/>
        <v>0</v>
      </c>
      <c r="U544" s="773" t="str">
        <f t="shared" si="77"/>
        <v>L</v>
      </c>
      <c r="V544" s="304"/>
      <c r="W544" s="305">
        <f>(Q544+R544)*'1.0-Contractblad'!$L$37</f>
        <v>0</v>
      </c>
      <c r="X544" s="305">
        <f ca="1">VLOOKUP(E544,'1.1a-Jaarprijzen'!$B$33:$Q$51,16,FALSE)*K544</f>
        <v>0</v>
      </c>
      <c r="Z544" s="775">
        <f t="shared" si="81"/>
        <v>9600</v>
      </c>
      <c r="AA544" s="494" t="str">
        <f t="shared" si="82"/>
        <v>18200-200</v>
      </c>
    </row>
    <row r="545" spans="2:27" s="492" customFormat="1" ht="15">
      <c r="B545" s="331"/>
      <c r="C545" s="332"/>
      <c r="D545" s="296">
        <f>VLOOKUP(E545,'1.1a-Jaarprijzen'!$B$13:$G$30,6,FALSE)</f>
        <v>1</v>
      </c>
      <c r="E545" s="772" t="s">
        <v>880</v>
      </c>
      <c r="F545" s="296" t="s">
        <v>266</v>
      </c>
      <c r="G545" s="296" t="s">
        <v>982</v>
      </c>
      <c r="H545" s="714" t="s">
        <v>983</v>
      </c>
      <c r="I545" s="298" t="str">
        <f t="shared" si="74"/>
        <v>niet van toepassing</v>
      </c>
      <c r="J545" s="296" t="s">
        <v>17</v>
      </c>
      <c r="K545" s="299"/>
      <c r="L545" s="299">
        <v>78</v>
      </c>
      <c r="M545" s="300" t="s">
        <v>17</v>
      </c>
      <c r="N545" s="301">
        <f t="shared" si="78"/>
        <v>0</v>
      </c>
      <c r="O545" s="486">
        <v>1</v>
      </c>
      <c r="P545" s="486">
        <v>1</v>
      </c>
      <c r="Q545" s="293">
        <f t="shared" si="79"/>
        <v>0</v>
      </c>
      <c r="R545" s="293">
        <f t="shared" si="80"/>
        <v>0</v>
      </c>
      <c r="S545" s="302">
        <f t="shared" si="75"/>
        <v>0</v>
      </c>
      <c r="T545" s="302">
        <f t="shared" si="76"/>
        <v>0</v>
      </c>
      <c r="U545" s="773">
        <f t="shared" si="77"/>
        <v>0</v>
      </c>
      <c r="V545" s="304"/>
      <c r="W545" s="305">
        <f>(Q545+R545)*'1.0-Contractblad'!$L$37</f>
        <v>0</v>
      </c>
      <c r="X545" s="305">
        <f ca="1">VLOOKUP(E545,'1.1a-Jaarprijzen'!$B$33:$Q$51,16,FALSE)*K545</f>
        <v>0</v>
      </c>
      <c r="Z545" s="775">
        <f t="shared" si="81"/>
        <v>0</v>
      </c>
      <c r="AA545" s="494" t="str">
        <f t="shared" si="82"/>
        <v>nvt-0</v>
      </c>
    </row>
    <row r="546" spans="2:27" s="492" customFormat="1" ht="15">
      <c r="B546" s="331"/>
      <c r="C546" s="332"/>
      <c r="D546" s="296">
        <f>VLOOKUP(E546,'1.1a-Jaarprijzen'!$B$13:$G$30,6,FALSE)</f>
        <v>1</v>
      </c>
      <c r="E546" s="772" t="s">
        <v>984</v>
      </c>
      <c r="F546" s="296" t="s">
        <v>675</v>
      </c>
      <c r="G546" s="296" t="s">
        <v>482</v>
      </c>
      <c r="H546" s="714" t="s">
        <v>402</v>
      </c>
      <c r="I546" s="298" t="str">
        <f t="shared" si="74"/>
        <v>entree, gang, hal, repro</v>
      </c>
      <c r="J546" s="296" t="s">
        <v>1001</v>
      </c>
      <c r="K546" s="299">
        <v>7.95</v>
      </c>
      <c r="L546" s="299"/>
      <c r="M546" s="300">
        <v>3200</v>
      </c>
      <c r="N546" s="301">
        <f t="shared" si="78"/>
        <v>200</v>
      </c>
      <c r="O546" s="486">
        <v>1</v>
      </c>
      <c r="P546" s="486">
        <v>1</v>
      </c>
      <c r="Q546" s="293">
        <f t="shared" si="79"/>
        <v>0</v>
      </c>
      <c r="R546" s="293">
        <f t="shared" si="80"/>
        <v>0</v>
      </c>
      <c r="S546" s="302">
        <f t="shared" si="75"/>
        <v>0</v>
      </c>
      <c r="T546" s="302">
        <f t="shared" si="76"/>
        <v>0</v>
      </c>
      <c r="U546" s="773" t="str">
        <f t="shared" si="77"/>
        <v>V</v>
      </c>
      <c r="V546" s="304"/>
      <c r="W546" s="305">
        <f>(Q546+R546)*'1.0-Contractblad'!$L$37</f>
        <v>0</v>
      </c>
      <c r="X546" s="305">
        <f ca="1">VLOOKUP(E546,'1.1a-Jaarprijzen'!$B$33:$Q$51,16,FALSE)*K546</f>
        <v>0</v>
      </c>
      <c r="Z546" s="775">
        <f t="shared" si="81"/>
        <v>1590</v>
      </c>
      <c r="AA546" s="494" t="str">
        <f t="shared" si="82"/>
        <v>3200-200</v>
      </c>
    </row>
    <row r="547" spans="2:27" s="492" customFormat="1" ht="15">
      <c r="B547" s="331"/>
      <c r="C547" s="332"/>
      <c r="D547" s="296">
        <f>VLOOKUP(E547,'1.1a-Jaarprijzen'!$B$13:$G$30,6,FALSE)</f>
        <v>1</v>
      </c>
      <c r="E547" s="772" t="s">
        <v>984</v>
      </c>
      <c r="F547" s="296" t="s">
        <v>675</v>
      </c>
      <c r="G547" s="296" t="s">
        <v>475</v>
      </c>
      <c r="H547" s="714" t="s">
        <v>403</v>
      </c>
      <c r="I547" s="298" t="str">
        <f t="shared" si="74"/>
        <v>administratieve -,  vergaderruimte</v>
      </c>
      <c r="J547" s="296" t="s">
        <v>469</v>
      </c>
      <c r="K547" s="299">
        <v>8.44</v>
      </c>
      <c r="L547" s="299"/>
      <c r="M547" s="300">
        <v>1040</v>
      </c>
      <c r="N547" s="301">
        <f t="shared" si="78"/>
        <v>40</v>
      </c>
      <c r="O547" s="486">
        <v>1</v>
      </c>
      <c r="P547" s="486">
        <v>1</v>
      </c>
      <c r="Q547" s="293">
        <f t="shared" si="79"/>
        <v>0</v>
      </c>
      <c r="R547" s="293">
        <f t="shared" si="80"/>
        <v>0</v>
      </c>
      <c r="S547" s="302">
        <f t="shared" si="75"/>
        <v>0</v>
      </c>
      <c r="T547" s="302">
        <f t="shared" si="76"/>
        <v>0</v>
      </c>
      <c r="U547" s="773" t="str">
        <f t="shared" si="77"/>
        <v>V</v>
      </c>
      <c r="V547" s="304"/>
      <c r="W547" s="305">
        <f>(Q547+R547)*'1.0-Contractblad'!$L$37</f>
        <v>0</v>
      </c>
      <c r="X547" s="305">
        <f ca="1">VLOOKUP(E547,'1.1a-Jaarprijzen'!$B$33:$Q$51,16,FALSE)*K547</f>
        <v>0</v>
      </c>
      <c r="Z547" s="775">
        <f t="shared" si="81"/>
        <v>337.59999999999997</v>
      </c>
      <c r="AA547" s="494" t="str">
        <f t="shared" si="82"/>
        <v>1040-40</v>
      </c>
    </row>
    <row r="548" spans="2:27" s="492" customFormat="1" ht="15">
      <c r="B548" s="331"/>
      <c r="C548" s="332"/>
      <c r="D548" s="296">
        <f>VLOOKUP(E548,'1.1a-Jaarprijzen'!$B$13:$G$30,6,FALSE)</f>
        <v>1</v>
      </c>
      <c r="E548" s="772" t="s">
        <v>984</v>
      </c>
      <c r="F548" s="296" t="s">
        <v>675</v>
      </c>
      <c r="G548" s="296" t="s">
        <v>476</v>
      </c>
      <c r="H548" s="714" t="s">
        <v>657</v>
      </c>
      <c r="I548" s="298" t="str">
        <f t="shared" si="74"/>
        <v>sanitaire ruimte (toilet-/doucheruimte)</v>
      </c>
      <c r="J548" s="296" t="s">
        <v>468</v>
      </c>
      <c r="K548" s="299">
        <v>3.78</v>
      </c>
      <c r="L548" s="299"/>
      <c r="M548" s="300">
        <v>4200</v>
      </c>
      <c r="N548" s="301">
        <f t="shared" si="78"/>
        <v>200</v>
      </c>
      <c r="O548" s="486">
        <v>1</v>
      </c>
      <c r="P548" s="486">
        <v>1</v>
      </c>
      <c r="Q548" s="293">
        <f t="shared" si="79"/>
        <v>0</v>
      </c>
      <c r="R548" s="293">
        <f t="shared" si="80"/>
        <v>0</v>
      </c>
      <c r="S548" s="302">
        <f t="shared" si="75"/>
        <v>0</v>
      </c>
      <c r="T548" s="302">
        <f t="shared" si="76"/>
        <v>0</v>
      </c>
      <c r="U548" s="773" t="str">
        <f t="shared" si="77"/>
        <v>S</v>
      </c>
      <c r="V548" s="304"/>
      <c r="W548" s="305">
        <f>(Q548+R548)*'1.0-Contractblad'!$L$37</f>
        <v>0</v>
      </c>
      <c r="X548" s="305">
        <f ca="1">VLOOKUP(E548,'1.1a-Jaarprijzen'!$B$33:$Q$51,16,FALSE)*K548</f>
        <v>0</v>
      </c>
      <c r="Z548" s="775">
        <f t="shared" si="81"/>
        <v>756</v>
      </c>
      <c r="AA548" s="494" t="str">
        <f t="shared" si="82"/>
        <v>4200-200</v>
      </c>
    </row>
    <row r="549" spans="2:27" s="492" customFormat="1" ht="15">
      <c r="B549" s="331"/>
      <c r="C549" s="332"/>
      <c r="D549" s="296">
        <f>VLOOKUP(E549,'1.1a-Jaarprijzen'!$B$13:$G$30,6,FALSE)</f>
        <v>1</v>
      </c>
      <c r="E549" s="772" t="s">
        <v>984</v>
      </c>
      <c r="F549" s="296" t="s">
        <v>675</v>
      </c>
      <c r="G549" s="296" t="s">
        <v>477</v>
      </c>
      <c r="H549" s="714" t="s">
        <v>658</v>
      </c>
      <c r="I549" s="298" t="str">
        <f t="shared" si="74"/>
        <v>sanitaire ruimte (toilet-/doucheruimte)</v>
      </c>
      <c r="J549" s="296" t="s">
        <v>468</v>
      </c>
      <c r="K549" s="299">
        <v>2.75</v>
      </c>
      <c r="L549" s="299"/>
      <c r="M549" s="300">
        <v>4200</v>
      </c>
      <c r="N549" s="301">
        <f t="shared" si="78"/>
        <v>200</v>
      </c>
      <c r="O549" s="486">
        <v>1</v>
      </c>
      <c r="P549" s="486">
        <v>1</v>
      </c>
      <c r="Q549" s="293">
        <f t="shared" si="79"/>
        <v>0</v>
      </c>
      <c r="R549" s="293">
        <f t="shared" si="80"/>
        <v>0</v>
      </c>
      <c r="S549" s="302">
        <f t="shared" si="75"/>
        <v>0</v>
      </c>
      <c r="T549" s="302">
        <f t="shared" si="76"/>
        <v>0</v>
      </c>
      <c r="U549" s="773" t="str">
        <f t="shared" si="77"/>
        <v>S</v>
      </c>
      <c r="V549" s="304"/>
      <c r="W549" s="305">
        <f>(Q549+R549)*'1.0-Contractblad'!$L$37</f>
        <v>0</v>
      </c>
      <c r="X549" s="305">
        <f ca="1">VLOOKUP(E549,'1.1a-Jaarprijzen'!$B$33:$Q$51,16,FALSE)*K549</f>
        <v>0</v>
      </c>
      <c r="Z549" s="775">
        <f t="shared" si="81"/>
        <v>550</v>
      </c>
      <c r="AA549" s="494" t="str">
        <f t="shared" si="82"/>
        <v>4200-200</v>
      </c>
    </row>
    <row r="550" spans="2:27" s="492" customFormat="1" ht="15">
      <c r="B550" s="331"/>
      <c r="C550" s="332"/>
      <c r="D550" s="296">
        <f>VLOOKUP(E550,'1.1a-Jaarprijzen'!$B$13:$G$30,6,FALSE)</f>
        <v>1</v>
      </c>
      <c r="E550" s="772" t="s">
        <v>984</v>
      </c>
      <c r="F550" s="296" t="s">
        <v>675</v>
      </c>
      <c r="G550" s="296" t="s">
        <v>478</v>
      </c>
      <c r="H550" s="714" t="s">
        <v>659</v>
      </c>
      <c r="I550" s="298" t="str">
        <f t="shared" si="74"/>
        <v>sanitaire ruimte (toilet-/doucheruimte)</v>
      </c>
      <c r="J550" s="296" t="s">
        <v>468</v>
      </c>
      <c r="K550" s="299">
        <v>2.7</v>
      </c>
      <c r="L550" s="299"/>
      <c r="M550" s="300">
        <v>4200</v>
      </c>
      <c r="N550" s="301">
        <f t="shared" si="78"/>
        <v>200</v>
      </c>
      <c r="O550" s="486">
        <v>1</v>
      </c>
      <c r="P550" s="486">
        <v>1</v>
      </c>
      <c r="Q550" s="293">
        <f t="shared" si="79"/>
        <v>0</v>
      </c>
      <c r="R550" s="293">
        <f t="shared" si="80"/>
        <v>0</v>
      </c>
      <c r="S550" s="302">
        <f t="shared" si="75"/>
        <v>0</v>
      </c>
      <c r="T550" s="302">
        <f t="shared" si="76"/>
        <v>0</v>
      </c>
      <c r="U550" s="773" t="str">
        <f t="shared" si="77"/>
        <v>S</v>
      </c>
      <c r="V550" s="304"/>
      <c r="W550" s="305">
        <f>(Q550+R550)*'1.0-Contractblad'!$L$37</f>
        <v>0</v>
      </c>
      <c r="X550" s="305">
        <f ca="1">VLOOKUP(E550,'1.1a-Jaarprijzen'!$B$33:$Q$51,16,FALSE)*K550</f>
        <v>0</v>
      </c>
      <c r="Z550" s="775">
        <f t="shared" si="81"/>
        <v>540</v>
      </c>
      <c r="AA550" s="494" t="str">
        <f t="shared" si="82"/>
        <v>4200-200</v>
      </c>
    </row>
    <row r="551" spans="2:27" s="492" customFormat="1" ht="15">
      <c r="B551" s="331"/>
      <c r="C551" s="332"/>
      <c r="D551" s="296">
        <f>VLOOKUP(E551,'1.1a-Jaarprijzen'!$B$13:$G$30,6,FALSE)</f>
        <v>1</v>
      </c>
      <c r="E551" s="772" t="s">
        <v>984</v>
      </c>
      <c r="F551" s="296" t="s">
        <v>675</v>
      </c>
      <c r="G551" s="296" t="s">
        <v>479</v>
      </c>
      <c r="H551" s="714" t="s">
        <v>398</v>
      </c>
      <c r="I551" s="298" t="str">
        <f t="shared" si="74"/>
        <v>niet van toepassing</v>
      </c>
      <c r="J551" s="296" t="s">
        <v>468</v>
      </c>
      <c r="K551" s="299"/>
      <c r="L551" s="299">
        <v>8.44</v>
      </c>
      <c r="M551" s="300" t="s">
        <v>17</v>
      </c>
      <c r="N551" s="301">
        <f t="shared" si="78"/>
        <v>0</v>
      </c>
      <c r="O551" s="486">
        <v>1</v>
      </c>
      <c r="P551" s="486">
        <v>1</v>
      </c>
      <c r="Q551" s="293">
        <f t="shared" si="79"/>
        <v>0</v>
      </c>
      <c r="R551" s="293">
        <f t="shared" si="80"/>
        <v>0</v>
      </c>
      <c r="S551" s="302">
        <f t="shared" si="75"/>
        <v>0</v>
      </c>
      <c r="T551" s="302">
        <f t="shared" si="76"/>
        <v>0</v>
      </c>
      <c r="U551" s="773">
        <f t="shared" si="77"/>
        <v>0</v>
      </c>
      <c r="V551" s="304"/>
      <c r="W551" s="305">
        <f>(Q551+R551)*'1.0-Contractblad'!$L$37</f>
        <v>0</v>
      </c>
      <c r="X551" s="305">
        <f ca="1">VLOOKUP(E551,'1.1a-Jaarprijzen'!$B$33:$Q$51,16,FALSE)*K551</f>
        <v>0</v>
      </c>
      <c r="Z551" s="775">
        <f t="shared" si="81"/>
        <v>0</v>
      </c>
      <c r="AA551" s="494" t="str">
        <f t="shared" si="82"/>
        <v>nvt-0</v>
      </c>
    </row>
    <row r="552" spans="2:27" s="492" customFormat="1" ht="15">
      <c r="B552" s="331"/>
      <c r="C552" s="332"/>
      <c r="D552" s="296">
        <f>VLOOKUP(E552,'1.1a-Jaarprijzen'!$B$13:$G$30,6,FALSE)</f>
        <v>1</v>
      </c>
      <c r="E552" s="772" t="s">
        <v>984</v>
      </c>
      <c r="F552" s="296" t="s">
        <v>675</v>
      </c>
      <c r="G552" s="296" t="s">
        <v>480</v>
      </c>
      <c r="H552" s="714" t="s">
        <v>393</v>
      </c>
      <c r="I552" s="298" t="str">
        <f t="shared" si="74"/>
        <v>entree, gang, hal, repro</v>
      </c>
      <c r="J552" s="296" t="s">
        <v>468</v>
      </c>
      <c r="K552" s="299">
        <v>37.21</v>
      </c>
      <c r="L552" s="299"/>
      <c r="M552" s="300">
        <v>3200</v>
      </c>
      <c r="N552" s="301">
        <f t="shared" si="78"/>
        <v>200</v>
      </c>
      <c r="O552" s="486">
        <v>1</v>
      </c>
      <c r="P552" s="486">
        <v>1</v>
      </c>
      <c r="Q552" s="293">
        <f t="shared" si="79"/>
        <v>0</v>
      </c>
      <c r="R552" s="293">
        <f t="shared" si="80"/>
        <v>0</v>
      </c>
      <c r="S552" s="302">
        <f t="shared" si="75"/>
        <v>0</v>
      </c>
      <c r="T552" s="302">
        <f t="shared" si="76"/>
        <v>0</v>
      </c>
      <c r="U552" s="773" t="str">
        <f t="shared" si="77"/>
        <v>V</v>
      </c>
      <c r="V552" s="304"/>
      <c r="W552" s="305">
        <f>(Q552+R552)*'1.0-Contractblad'!$L$37</f>
        <v>0</v>
      </c>
      <c r="X552" s="305">
        <f ca="1">VLOOKUP(E552,'1.1a-Jaarprijzen'!$B$33:$Q$51,16,FALSE)*K552</f>
        <v>0</v>
      </c>
      <c r="Z552" s="775">
        <f t="shared" si="81"/>
        <v>7442</v>
      </c>
      <c r="AA552" s="494" t="str">
        <f t="shared" si="82"/>
        <v>3200-200</v>
      </c>
    </row>
    <row r="553" spans="2:27" s="492" customFormat="1" ht="15">
      <c r="B553" s="331"/>
      <c r="C553" s="332"/>
      <c r="D553" s="296">
        <f>VLOOKUP(E553,'1.1a-Jaarprijzen'!$B$13:$G$30,6,FALSE)</f>
        <v>1</v>
      </c>
      <c r="E553" s="772" t="s">
        <v>984</v>
      </c>
      <c r="F553" s="296" t="s">
        <v>675</v>
      </c>
      <c r="G553" s="296" t="s">
        <v>481</v>
      </c>
      <c r="H553" s="714" t="s">
        <v>660</v>
      </c>
      <c r="I553" s="298" t="str">
        <f t="shared" si="74"/>
        <v>niet van toepassing</v>
      </c>
      <c r="J553" s="296" t="s">
        <v>468</v>
      </c>
      <c r="K553" s="299"/>
      <c r="L553" s="299">
        <v>2.5</v>
      </c>
      <c r="M553" s="300" t="s">
        <v>17</v>
      </c>
      <c r="N553" s="301">
        <f t="shared" si="78"/>
        <v>0</v>
      </c>
      <c r="O553" s="486">
        <v>1</v>
      </c>
      <c r="P553" s="486">
        <v>1</v>
      </c>
      <c r="Q553" s="293">
        <f t="shared" si="79"/>
        <v>0</v>
      </c>
      <c r="R553" s="293">
        <f t="shared" si="80"/>
        <v>0</v>
      </c>
      <c r="S553" s="302">
        <f t="shared" si="75"/>
        <v>0</v>
      </c>
      <c r="T553" s="302">
        <f t="shared" si="76"/>
        <v>0</v>
      </c>
      <c r="U553" s="773">
        <f t="shared" si="77"/>
        <v>0</v>
      </c>
      <c r="V553" s="304"/>
      <c r="W553" s="305">
        <f>(Q553+R553)*'1.0-Contractblad'!$L$37</f>
        <v>0</v>
      </c>
      <c r="X553" s="305">
        <f ca="1">VLOOKUP(E553,'1.1a-Jaarprijzen'!$B$33:$Q$51,16,FALSE)*K553</f>
        <v>0</v>
      </c>
      <c r="Z553" s="775">
        <f t="shared" si="81"/>
        <v>0</v>
      </c>
      <c r="AA553" s="494" t="str">
        <f t="shared" si="82"/>
        <v>nvt-0</v>
      </c>
    </row>
    <row r="554" spans="2:27" s="492" customFormat="1" ht="15">
      <c r="B554" s="331"/>
      <c r="C554" s="332"/>
      <c r="D554" s="296">
        <f>VLOOKUP(E554,'1.1a-Jaarprijzen'!$B$13:$G$30,6,FALSE)</f>
        <v>1</v>
      </c>
      <c r="E554" s="772" t="s">
        <v>984</v>
      </c>
      <c r="F554" s="296" t="s">
        <v>675</v>
      </c>
      <c r="G554" s="296" t="s">
        <v>661</v>
      </c>
      <c r="H554" s="714" t="s">
        <v>409</v>
      </c>
      <c r="I554" s="298" t="str">
        <f t="shared" si="74"/>
        <v>trappenhuis</v>
      </c>
      <c r="J554" s="296" t="s">
        <v>472</v>
      </c>
      <c r="K554" s="299">
        <v>5.6</v>
      </c>
      <c r="L554" s="299"/>
      <c r="M554" s="300">
        <v>9200</v>
      </c>
      <c r="N554" s="301">
        <f t="shared" si="78"/>
        <v>200</v>
      </c>
      <c r="O554" s="486">
        <v>1</v>
      </c>
      <c r="P554" s="486">
        <v>1</v>
      </c>
      <c r="Q554" s="293">
        <f t="shared" si="79"/>
        <v>0</v>
      </c>
      <c r="R554" s="293">
        <f t="shared" si="80"/>
        <v>0</v>
      </c>
      <c r="S554" s="302">
        <f t="shared" si="75"/>
        <v>0</v>
      </c>
      <c r="T554" s="302">
        <f t="shared" si="76"/>
        <v>0</v>
      </c>
      <c r="U554" s="773" t="str">
        <f t="shared" si="77"/>
        <v>V</v>
      </c>
      <c r="V554" s="304"/>
      <c r="W554" s="305">
        <f>(Q554+R554)*'1.0-Contractblad'!$L$37</f>
        <v>0</v>
      </c>
      <c r="X554" s="305">
        <f ca="1">VLOOKUP(E554,'1.1a-Jaarprijzen'!$B$33:$Q$51,16,FALSE)*K554</f>
        <v>0</v>
      </c>
      <c r="Z554" s="775">
        <f t="shared" si="81"/>
        <v>1120</v>
      </c>
      <c r="AA554" s="494" t="str">
        <f t="shared" si="82"/>
        <v>9200-200</v>
      </c>
    </row>
    <row r="555" spans="2:27" s="492" customFormat="1" ht="15">
      <c r="B555" s="331"/>
      <c r="C555" s="332"/>
      <c r="D555" s="296">
        <f>VLOOKUP(E555,'1.1a-Jaarprijzen'!$B$13:$G$30,6,FALSE)</f>
        <v>1</v>
      </c>
      <c r="E555" s="772" t="s">
        <v>984</v>
      </c>
      <c r="F555" s="296" t="s">
        <v>675</v>
      </c>
      <c r="G555" s="296" t="s">
        <v>662</v>
      </c>
      <c r="H555" s="714" t="s">
        <v>663</v>
      </c>
      <c r="I555" s="298" t="str">
        <f t="shared" si="74"/>
        <v>leslokaal/leerplein groep 4 t/m 8</v>
      </c>
      <c r="J555" s="296" t="s">
        <v>998</v>
      </c>
      <c r="K555" s="299">
        <v>33.409999999999997</v>
      </c>
      <c r="L555" s="299"/>
      <c r="M555" s="300">
        <v>18200</v>
      </c>
      <c r="N555" s="301">
        <f t="shared" si="78"/>
        <v>200</v>
      </c>
      <c r="O555" s="486">
        <v>1</v>
      </c>
      <c r="P555" s="486">
        <v>1</v>
      </c>
      <c r="Q555" s="293">
        <f t="shared" si="79"/>
        <v>0</v>
      </c>
      <c r="R555" s="293">
        <f t="shared" si="80"/>
        <v>0</v>
      </c>
      <c r="S555" s="302">
        <f t="shared" si="75"/>
        <v>0</v>
      </c>
      <c r="T555" s="302">
        <f t="shared" si="76"/>
        <v>0</v>
      </c>
      <c r="U555" s="773" t="str">
        <f t="shared" si="77"/>
        <v>L</v>
      </c>
      <c r="V555" s="304"/>
      <c r="W555" s="305">
        <f>(Q555+R555)*'1.0-Contractblad'!$L$37</f>
        <v>0</v>
      </c>
      <c r="X555" s="305">
        <f ca="1">VLOOKUP(E555,'1.1a-Jaarprijzen'!$B$33:$Q$51,16,FALSE)*K555</f>
        <v>0</v>
      </c>
      <c r="Z555" s="775">
        <f t="shared" si="81"/>
        <v>6681.9999999999991</v>
      </c>
      <c r="AA555" s="494" t="str">
        <f t="shared" si="82"/>
        <v>18200-200</v>
      </c>
    </row>
    <row r="556" spans="2:27" s="492" customFormat="1" ht="15">
      <c r="B556" s="331"/>
      <c r="C556" s="332"/>
      <c r="D556" s="296">
        <f>VLOOKUP(E556,'1.1a-Jaarprijzen'!$B$13:$G$30,6,FALSE)</f>
        <v>1</v>
      </c>
      <c r="E556" s="772" t="s">
        <v>984</v>
      </c>
      <c r="F556" s="296" t="s">
        <v>675</v>
      </c>
      <c r="G556" s="296" t="s">
        <v>664</v>
      </c>
      <c r="H556" s="714" t="s">
        <v>665</v>
      </c>
      <c r="I556" s="298" t="str">
        <f t="shared" si="74"/>
        <v>leslokaal/leerplein groep 4 t/m 8</v>
      </c>
      <c r="J556" s="296" t="s">
        <v>998</v>
      </c>
      <c r="K556" s="299">
        <v>33.409999999999997</v>
      </c>
      <c r="L556" s="299"/>
      <c r="M556" s="300">
        <v>18200</v>
      </c>
      <c r="N556" s="301">
        <f t="shared" si="78"/>
        <v>200</v>
      </c>
      <c r="O556" s="486">
        <v>1</v>
      </c>
      <c r="P556" s="486">
        <v>1</v>
      </c>
      <c r="Q556" s="293">
        <f t="shared" si="79"/>
        <v>0</v>
      </c>
      <c r="R556" s="293">
        <f t="shared" si="80"/>
        <v>0</v>
      </c>
      <c r="S556" s="302">
        <f t="shared" si="75"/>
        <v>0</v>
      </c>
      <c r="T556" s="302">
        <f t="shared" si="76"/>
        <v>0</v>
      </c>
      <c r="U556" s="773" t="str">
        <f t="shared" si="77"/>
        <v>L</v>
      </c>
      <c r="V556" s="304"/>
      <c r="W556" s="305">
        <f>(Q556+R556)*'1.0-Contractblad'!$L$37</f>
        <v>0</v>
      </c>
      <c r="X556" s="305">
        <f ca="1">VLOOKUP(E556,'1.1a-Jaarprijzen'!$B$33:$Q$51,16,FALSE)*K556</f>
        <v>0</v>
      </c>
      <c r="Z556" s="775">
        <f t="shared" si="81"/>
        <v>6681.9999999999991</v>
      </c>
      <c r="AA556" s="494" t="str">
        <f t="shared" si="82"/>
        <v>18200-200</v>
      </c>
    </row>
    <row r="557" spans="2:27" s="492" customFormat="1" ht="15">
      <c r="B557" s="331"/>
      <c r="C557" s="332"/>
      <c r="D557" s="296">
        <f>VLOOKUP(E557,'1.1a-Jaarprijzen'!$B$13:$G$30,6,FALSE)</f>
        <v>1</v>
      </c>
      <c r="E557" s="772" t="s">
        <v>984</v>
      </c>
      <c r="F557" s="296" t="s">
        <v>266</v>
      </c>
      <c r="G557" s="296" t="s">
        <v>666</v>
      </c>
      <c r="H557" s="714" t="s">
        <v>393</v>
      </c>
      <c r="I557" s="298" t="str">
        <f t="shared" si="74"/>
        <v>entree, gang, hal, repro</v>
      </c>
      <c r="J557" s="296" t="s">
        <v>468</v>
      </c>
      <c r="K557" s="299">
        <v>36.9</v>
      </c>
      <c r="L557" s="299"/>
      <c r="M557" s="300">
        <v>3200</v>
      </c>
      <c r="N557" s="301">
        <f t="shared" si="78"/>
        <v>200</v>
      </c>
      <c r="O557" s="486">
        <v>1</v>
      </c>
      <c r="P557" s="486">
        <v>1</v>
      </c>
      <c r="Q557" s="293">
        <f t="shared" si="79"/>
        <v>0</v>
      </c>
      <c r="R557" s="293">
        <f t="shared" si="80"/>
        <v>0</v>
      </c>
      <c r="S557" s="302">
        <f t="shared" si="75"/>
        <v>0</v>
      </c>
      <c r="T557" s="302">
        <f t="shared" si="76"/>
        <v>0</v>
      </c>
      <c r="U557" s="773" t="str">
        <f t="shared" si="77"/>
        <v>V</v>
      </c>
      <c r="V557" s="304"/>
      <c r="W557" s="305">
        <f>(Q557+R557)*'1.0-Contractblad'!$L$37</f>
        <v>0</v>
      </c>
      <c r="X557" s="305">
        <f ca="1">VLOOKUP(E557,'1.1a-Jaarprijzen'!$B$33:$Q$51,16,FALSE)*K557</f>
        <v>0</v>
      </c>
      <c r="Z557" s="775">
        <f t="shared" si="81"/>
        <v>7380</v>
      </c>
      <c r="AA557" s="494" t="str">
        <f t="shared" si="82"/>
        <v>3200-200</v>
      </c>
    </row>
    <row r="558" spans="2:27" s="492" customFormat="1" ht="15">
      <c r="B558" s="331"/>
      <c r="C558" s="332"/>
      <c r="D558" s="296">
        <f>VLOOKUP(E558,'1.1a-Jaarprijzen'!$B$13:$G$30,6,FALSE)</f>
        <v>1</v>
      </c>
      <c r="E558" s="772" t="s">
        <v>984</v>
      </c>
      <c r="F558" s="296" t="s">
        <v>266</v>
      </c>
      <c r="G558" s="296" t="s">
        <v>667</v>
      </c>
      <c r="H558" s="714" t="s">
        <v>668</v>
      </c>
      <c r="I558" s="298" t="str">
        <f t="shared" si="74"/>
        <v>leslokaal/leerplein groep 4 t/m 8</v>
      </c>
      <c r="J558" s="296" t="s">
        <v>998</v>
      </c>
      <c r="K558" s="299">
        <v>33.47</v>
      </c>
      <c r="L558" s="299"/>
      <c r="M558" s="300">
        <v>18200</v>
      </c>
      <c r="N558" s="301">
        <f t="shared" si="78"/>
        <v>200</v>
      </c>
      <c r="O558" s="486">
        <v>1</v>
      </c>
      <c r="P558" s="486">
        <v>1</v>
      </c>
      <c r="Q558" s="293">
        <f t="shared" si="79"/>
        <v>0</v>
      </c>
      <c r="R558" s="293">
        <f t="shared" si="80"/>
        <v>0</v>
      </c>
      <c r="S558" s="302">
        <f t="shared" si="75"/>
        <v>0</v>
      </c>
      <c r="T558" s="302">
        <f t="shared" si="76"/>
        <v>0</v>
      </c>
      <c r="U558" s="773" t="str">
        <f t="shared" si="77"/>
        <v>L</v>
      </c>
      <c r="V558" s="304"/>
      <c r="W558" s="305">
        <f>(Q558+R558)*'1.0-Contractblad'!$L$37</f>
        <v>0</v>
      </c>
      <c r="X558" s="305">
        <f ca="1">VLOOKUP(E558,'1.1a-Jaarprijzen'!$B$33:$Q$51,16,FALSE)*K558</f>
        <v>0</v>
      </c>
      <c r="Z558" s="775">
        <f t="shared" si="81"/>
        <v>6694</v>
      </c>
      <c r="AA558" s="494" t="str">
        <f t="shared" si="82"/>
        <v>18200-200</v>
      </c>
    </row>
    <row r="559" spans="2:27" s="492" customFormat="1" ht="15">
      <c r="B559" s="331"/>
      <c r="C559" s="332"/>
      <c r="D559" s="296">
        <f>VLOOKUP(E559,'1.1a-Jaarprijzen'!$B$13:$G$30,6,FALSE)</f>
        <v>1</v>
      </c>
      <c r="E559" s="772" t="s">
        <v>984</v>
      </c>
      <c r="F559" s="296" t="s">
        <v>266</v>
      </c>
      <c r="G559" s="297" t="s">
        <v>669</v>
      </c>
      <c r="H559" s="295" t="s">
        <v>670</v>
      </c>
      <c r="I559" s="298" t="str">
        <f t="shared" si="74"/>
        <v>leslokaal/leerplein groep 4 t/m 8</v>
      </c>
      <c r="J559" s="296" t="s">
        <v>998</v>
      </c>
      <c r="K559" s="299">
        <v>33.409999999999997</v>
      </c>
      <c r="L559" s="299"/>
      <c r="M559" s="300">
        <v>18200</v>
      </c>
      <c r="N559" s="301">
        <f t="shared" si="78"/>
        <v>200</v>
      </c>
      <c r="O559" s="486">
        <v>1</v>
      </c>
      <c r="P559" s="486">
        <v>1</v>
      </c>
      <c r="Q559" s="293">
        <f t="shared" si="79"/>
        <v>0</v>
      </c>
      <c r="R559" s="293">
        <f t="shared" si="80"/>
        <v>0</v>
      </c>
      <c r="S559" s="302">
        <f t="shared" si="75"/>
        <v>0</v>
      </c>
      <c r="T559" s="302">
        <f t="shared" si="76"/>
        <v>0</v>
      </c>
      <c r="U559" s="773" t="str">
        <f t="shared" si="77"/>
        <v>L</v>
      </c>
      <c r="V559" s="304"/>
      <c r="W559" s="305">
        <f>(Q559+R559)*'1.0-Contractblad'!$L$37</f>
        <v>0</v>
      </c>
      <c r="X559" s="305">
        <f ca="1">VLOOKUP(E559,'1.1a-Jaarprijzen'!$B$33:$Q$51,16,FALSE)*K559</f>
        <v>0</v>
      </c>
      <c r="Z559" s="775">
        <f t="shared" si="81"/>
        <v>6681.9999999999991</v>
      </c>
      <c r="AA559" s="494" t="str">
        <f t="shared" si="82"/>
        <v>18200-200</v>
      </c>
    </row>
    <row r="560" spans="2:27" s="492" customFormat="1" ht="15">
      <c r="B560" s="331"/>
      <c r="C560" s="332"/>
      <c r="D560" s="296">
        <f>VLOOKUP(E560,'1.1a-Jaarprijzen'!$B$13:$G$30,6,FALSE)</f>
        <v>1</v>
      </c>
      <c r="E560" s="772" t="s">
        <v>984</v>
      </c>
      <c r="F560" s="296" t="s">
        <v>266</v>
      </c>
      <c r="G560" s="297" t="s">
        <v>671</v>
      </c>
      <c r="H560" s="295" t="s">
        <v>672</v>
      </c>
      <c r="I560" s="298" t="str">
        <f t="shared" si="74"/>
        <v>leslokaal/leerplein groep 4 t/m 8</v>
      </c>
      <c r="J560" s="296" t="s">
        <v>998</v>
      </c>
      <c r="K560" s="299">
        <v>33.409999999999997</v>
      </c>
      <c r="L560" s="299"/>
      <c r="M560" s="300">
        <v>18200</v>
      </c>
      <c r="N560" s="301">
        <f t="shared" si="78"/>
        <v>200</v>
      </c>
      <c r="O560" s="486">
        <v>1</v>
      </c>
      <c r="P560" s="486">
        <v>1</v>
      </c>
      <c r="Q560" s="293">
        <f t="shared" si="79"/>
        <v>0</v>
      </c>
      <c r="R560" s="293">
        <f t="shared" si="80"/>
        <v>0</v>
      </c>
      <c r="S560" s="302">
        <f t="shared" si="75"/>
        <v>0</v>
      </c>
      <c r="T560" s="302">
        <f t="shared" si="76"/>
        <v>0</v>
      </c>
      <c r="U560" s="773" t="str">
        <f t="shared" si="77"/>
        <v>L</v>
      </c>
      <c r="V560" s="304"/>
      <c r="W560" s="305">
        <f>(Q560+R560)*'1.0-Contractblad'!$L$37</f>
        <v>0</v>
      </c>
      <c r="X560" s="305">
        <f ca="1">VLOOKUP(E560,'1.1a-Jaarprijzen'!$B$33:$Q$51,16,FALSE)*K560</f>
        <v>0</v>
      </c>
      <c r="Z560" s="775">
        <f t="shared" si="81"/>
        <v>6681.9999999999991</v>
      </c>
      <c r="AA560" s="494" t="str">
        <f t="shared" si="82"/>
        <v>18200-200</v>
      </c>
    </row>
    <row r="561" spans="2:27" s="492" customFormat="1" ht="15">
      <c r="B561" s="331"/>
      <c r="C561" s="332"/>
      <c r="D561" s="296">
        <f>VLOOKUP(E561,'1.1a-Jaarprijzen'!$B$13:$G$30,6,FALSE)</f>
        <v>1</v>
      </c>
      <c r="E561" s="772" t="s">
        <v>984</v>
      </c>
      <c r="F561" s="296" t="s">
        <v>266</v>
      </c>
      <c r="G561" s="297" t="s">
        <v>673</v>
      </c>
      <c r="H561" s="295" t="s">
        <v>658</v>
      </c>
      <c r="I561" s="298" t="str">
        <f t="shared" si="74"/>
        <v>sanitaire ruimte (toilet-/doucheruimte)</v>
      </c>
      <c r="J561" s="296" t="s">
        <v>468</v>
      </c>
      <c r="K561" s="299">
        <v>6.42</v>
      </c>
      <c r="L561" s="299"/>
      <c r="M561" s="300">
        <v>4200</v>
      </c>
      <c r="N561" s="301">
        <f t="shared" si="78"/>
        <v>200</v>
      </c>
      <c r="O561" s="486">
        <v>1</v>
      </c>
      <c r="P561" s="486">
        <v>1</v>
      </c>
      <c r="Q561" s="293">
        <f t="shared" si="79"/>
        <v>0</v>
      </c>
      <c r="R561" s="293">
        <f t="shared" si="80"/>
        <v>0</v>
      </c>
      <c r="S561" s="302">
        <f t="shared" si="75"/>
        <v>0</v>
      </c>
      <c r="T561" s="302">
        <f t="shared" si="76"/>
        <v>0</v>
      </c>
      <c r="U561" s="773" t="str">
        <f t="shared" si="77"/>
        <v>S</v>
      </c>
      <c r="V561" s="304"/>
      <c r="W561" s="305">
        <f>(Q561+R561)*'1.0-Contractblad'!$L$37</f>
        <v>0</v>
      </c>
      <c r="X561" s="305">
        <f ca="1">VLOOKUP(E561,'1.1a-Jaarprijzen'!$B$33:$Q$51,16,FALSE)*K561</f>
        <v>0</v>
      </c>
      <c r="Z561" s="775">
        <f t="shared" si="81"/>
        <v>1284</v>
      </c>
      <c r="AA561" s="494" t="str">
        <f t="shared" si="82"/>
        <v>4200-200</v>
      </c>
    </row>
    <row r="562" spans="2:27" s="492" customFormat="1" ht="15">
      <c r="B562" s="331"/>
      <c r="C562" s="332"/>
      <c r="D562" s="296">
        <f>VLOOKUP(E562,'1.1a-Jaarprijzen'!$B$13:$G$30,6,FALSE)</f>
        <v>1</v>
      </c>
      <c r="E562" s="772" t="s">
        <v>985</v>
      </c>
      <c r="F562" s="296" t="s">
        <v>675</v>
      </c>
      <c r="G562" s="297" t="s">
        <v>501</v>
      </c>
      <c r="H562" s="295" t="s">
        <v>411</v>
      </c>
      <c r="I562" s="298" t="str">
        <f t="shared" si="74"/>
        <v>leslokaal/bevo/handvaardigheid</v>
      </c>
      <c r="J562" s="296" t="s">
        <v>998</v>
      </c>
      <c r="K562" s="299">
        <v>56.4166916356603</v>
      </c>
      <c r="L562" s="299"/>
      <c r="M562" s="300">
        <v>7040</v>
      </c>
      <c r="N562" s="301">
        <f t="shared" si="78"/>
        <v>40</v>
      </c>
      <c r="O562" s="486">
        <v>1</v>
      </c>
      <c r="P562" s="486">
        <v>1</v>
      </c>
      <c r="Q562" s="293">
        <f t="shared" si="79"/>
        <v>0</v>
      </c>
      <c r="R562" s="293">
        <f t="shared" si="80"/>
        <v>0</v>
      </c>
      <c r="S562" s="302">
        <f t="shared" si="75"/>
        <v>0</v>
      </c>
      <c r="T562" s="302">
        <f t="shared" si="76"/>
        <v>0</v>
      </c>
      <c r="U562" s="773" t="str">
        <f t="shared" si="77"/>
        <v>L</v>
      </c>
      <c r="V562" s="304"/>
      <c r="W562" s="305">
        <f>(Q562+R562)*'1.0-Contractblad'!$L$37</f>
        <v>0</v>
      </c>
      <c r="X562" s="305">
        <f ca="1">VLOOKUP(E562,'1.1a-Jaarprijzen'!$B$33:$Q$51,16,FALSE)*K562</f>
        <v>0</v>
      </c>
      <c r="Z562" s="775">
        <f t="shared" si="81"/>
        <v>2256.667665426412</v>
      </c>
      <c r="AA562" s="494" t="str">
        <f t="shared" si="82"/>
        <v>7040-40</v>
      </c>
    </row>
    <row r="563" spans="2:27" s="492" customFormat="1" ht="15">
      <c r="B563" s="331"/>
      <c r="C563" s="332"/>
      <c r="D563" s="296">
        <f>VLOOKUP(E563,'1.1a-Jaarprijzen'!$B$13:$G$30,6,FALSE)</f>
        <v>1</v>
      </c>
      <c r="E563" s="772" t="s">
        <v>985</v>
      </c>
      <c r="F563" s="296" t="s">
        <v>675</v>
      </c>
      <c r="G563" s="297" t="s">
        <v>502</v>
      </c>
      <c r="H563" s="295" t="s">
        <v>411</v>
      </c>
      <c r="I563" s="298" t="str">
        <f t="shared" si="74"/>
        <v>leslokaal/leerplein groep 4 t/m 8</v>
      </c>
      <c r="J563" s="296" t="s">
        <v>998</v>
      </c>
      <c r="K563" s="299">
        <v>56.202068219443021</v>
      </c>
      <c r="L563" s="299"/>
      <c r="M563" s="300">
        <v>18200</v>
      </c>
      <c r="N563" s="301">
        <f t="shared" si="78"/>
        <v>200</v>
      </c>
      <c r="O563" s="486">
        <v>1</v>
      </c>
      <c r="P563" s="486">
        <v>1</v>
      </c>
      <c r="Q563" s="293">
        <f t="shared" si="79"/>
        <v>0</v>
      </c>
      <c r="R563" s="293">
        <f t="shared" si="80"/>
        <v>0</v>
      </c>
      <c r="S563" s="302">
        <f t="shared" si="75"/>
        <v>0</v>
      </c>
      <c r="T563" s="302">
        <f t="shared" si="76"/>
        <v>0</v>
      </c>
      <c r="U563" s="773" t="str">
        <f t="shared" si="77"/>
        <v>L</v>
      </c>
      <c r="V563" s="304"/>
      <c r="W563" s="305">
        <f>(Q563+R563)*'1.0-Contractblad'!$L$37</f>
        <v>0</v>
      </c>
      <c r="X563" s="305">
        <f ca="1">VLOOKUP(E563,'1.1a-Jaarprijzen'!$B$33:$Q$51,16,FALSE)*K563</f>
        <v>0</v>
      </c>
      <c r="Z563" s="775">
        <f t="shared" si="81"/>
        <v>11240.413643888603</v>
      </c>
      <c r="AA563" s="494" t="str">
        <f t="shared" si="82"/>
        <v>18200-200</v>
      </c>
    </row>
    <row r="564" spans="2:27" s="492" customFormat="1" ht="15">
      <c r="B564" s="331"/>
      <c r="C564" s="332"/>
      <c r="D564" s="296">
        <f>VLOOKUP(E564,'1.1a-Jaarprijzen'!$B$13:$G$30,6,FALSE)</f>
        <v>1</v>
      </c>
      <c r="E564" s="772" t="s">
        <v>985</v>
      </c>
      <c r="F564" s="296" t="s">
        <v>675</v>
      </c>
      <c r="G564" s="297" t="s">
        <v>503</v>
      </c>
      <c r="H564" s="295" t="s">
        <v>411</v>
      </c>
      <c r="I564" s="298" t="str">
        <f t="shared" si="74"/>
        <v>leslokaal/leerplein groep 4 t/m 8</v>
      </c>
      <c r="J564" s="296" t="s">
        <v>998</v>
      </c>
      <c r="K564" s="299">
        <v>57.782477011588441</v>
      </c>
      <c r="L564" s="299"/>
      <c r="M564" s="300">
        <v>18200</v>
      </c>
      <c r="N564" s="301">
        <f t="shared" si="78"/>
        <v>200</v>
      </c>
      <c r="O564" s="486">
        <v>1</v>
      </c>
      <c r="P564" s="486">
        <v>1</v>
      </c>
      <c r="Q564" s="293">
        <f t="shared" si="79"/>
        <v>0</v>
      </c>
      <c r="R564" s="293">
        <f t="shared" si="80"/>
        <v>0</v>
      </c>
      <c r="S564" s="302">
        <f t="shared" si="75"/>
        <v>0</v>
      </c>
      <c r="T564" s="302">
        <f t="shared" si="76"/>
        <v>0</v>
      </c>
      <c r="U564" s="773" t="str">
        <f t="shared" si="77"/>
        <v>L</v>
      </c>
      <c r="V564" s="304"/>
      <c r="W564" s="305">
        <f>(Q564+R564)*'1.0-Contractblad'!$L$37</f>
        <v>0</v>
      </c>
      <c r="X564" s="305">
        <f ca="1">VLOOKUP(E564,'1.1a-Jaarprijzen'!$B$33:$Q$51,16,FALSE)*K564</f>
        <v>0</v>
      </c>
      <c r="Z564" s="775">
        <f t="shared" si="81"/>
        <v>11556.495402317689</v>
      </c>
      <c r="AA564" s="494" t="str">
        <f t="shared" si="82"/>
        <v>18200-200</v>
      </c>
    </row>
    <row r="565" spans="2:27" s="492" customFormat="1" ht="15">
      <c r="B565" s="331"/>
      <c r="C565" s="332"/>
      <c r="D565" s="296">
        <f>VLOOKUP(E565,'1.1a-Jaarprijzen'!$B$13:$G$30,6,FALSE)</f>
        <v>1</v>
      </c>
      <c r="E565" s="772" t="s">
        <v>985</v>
      </c>
      <c r="F565" s="296" t="s">
        <v>675</v>
      </c>
      <c r="G565" s="297" t="s">
        <v>504</v>
      </c>
      <c r="H565" s="295" t="s">
        <v>411</v>
      </c>
      <c r="I565" s="298" t="str">
        <f t="shared" si="74"/>
        <v>leslokaal/leerplein groep 4 t/m 8</v>
      </c>
      <c r="J565" s="296" t="s">
        <v>998</v>
      </c>
      <c r="K565" s="299">
        <v>58.484880919208635</v>
      </c>
      <c r="L565" s="299"/>
      <c r="M565" s="300">
        <v>18200</v>
      </c>
      <c r="N565" s="301">
        <f t="shared" si="78"/>
        <v>200</v>
      </c>
      <c r="O565" s="486">
        <v>1</v>
      </c>
      <c r="P565" s="486">
        <v>1</v>
      </c>
      <c r="Q565" s="293">
        <f t="shared" si="79"/>
        <v>0</v>
      </c>
      <c r="R565" s="293">
        <f t="shared" si="80"/>
        <v>0</v>
      </c>
      <c r="S565" s="302">
        <f t="shared" si="75"/>
        <v>0</v>
      </c>
      <c r="T565" s="302">
        <f t="shared" si="76"/>
        <v>0</v>
      </c>
      <c r="U565" s="773" t="str">
        <f t="shared" si="77"/>
        <v>L</v>
      </c>
      <c r="V565" s="304"/>
      <c r="W565" s="305">
        <f>(Q565+R565)*'1.0-Contractblad'!$L$37</f>
        <v>0</v>
      </c>
      <c r="X565" s="305">
        <f ca="1">VLOOKUP(E565,'1.1a-Jaarprijzen'!$B$33:$Q$51,16,FALSE)*K565</f>
        <v>0</v>
      </c>
      <c r="Z565" s="775">
        <f t="shared" si="81"/>
        <v>11696.976183841727</v>
      </c>
      <c r="AA565" s="494" t="str">
        <f t="shared" si="82"/>
        <v>18200-200</v>
      </c>
    </row>
    <row r="566" spans="2:27" s="492" customFormat="1" ht="15">
      <c r="B566" s="331"/>
      <c r="C566" s="332"/>
      <c r="D566" s="296">
        <f>VLOOKUP(E566,'1.1a-Jaarprijzen'!$B$13:$G$30,6,FALSE)</f>
        <v>1</v>
      </c>
      <c r="E566" s="772" t="s">
        <v>985</v>
      </c>
      <c r="F566" s="296" t="s">
        <v>675</v>
      </c>
      <c r="G566" s="297" t="s">
        <v>505</v>
      </c>
      <c r="H566" s="295" t="s">
        <v>411</v>
      </c>
      <c r="I566" s="298" t="str">
        <f t="shared" si="74"/>
        <v>leslokaal/leerplein groep 4 t/m 8</v>
      </c>
      <c r="J566" s="296" t="s">
        <v>998</v>
      </c>
      <c r="K566" s="299">
        <v>56.182556999786911</v>
      </c>
      <c r="L566" s="299"/>
      <c r="M566" s="300">
        <v>18200</v>
      </c>
      <c r="N566" s="301">
        <f t="shared" si="78"/>
        <v>200</v>
      </c>
      <c r="O566" s="486">
        <v>1</v>
      </c>
      <c r="P566" s="486">
        <v>1</v>
      </c>
      <c r="Q566" s="293">
        <f t="shared" si="79"/>
        <v>0</v>
      </c>
      <c r="R566" s="293">
        <f t="shared" si="80"/>
        <v>0</v>
      </c>
      <c r="S566" s="302">
        <f t="shared" si="75"/>
        <v>0</v>
      </c>
      <c r="T566" s="302">
        <f t="shared" si="76"/>
        <v>0</v>
      </c>
      <c r="U566" s="773" t="str">
        <f t="shared" si="77"/>
        <v>L</v>
      </c>
      <c r="V566" s="304"/>
      <c r="W566" s="305">
        <f>(Q566+R566)*'1.0-Contractblad'!$L$37</f>
        <v>0</v>
      </c>
      <c r="X566" s="305">
        <f ca="1">VLOOKUP(E566,'1.1a-Jaarprijzen'!$B$33:$Q$51,16,FALSE)*K566</f>
        <v>0</v>
      </c>
      <c r="Z566" s="775">
        <f t="shared" si="81"/>
        <v>11236.511399957382</v>
      </c>
      <c r="AA566" s="494" t="str">
        <f t="shared" si="82"/>
        <v>18200-200</v>
      </c>
    </row>
    <row r="567" spans="2:27" s="492" customFormat="1" ht="15">
      <c r="B567" s="331"/>
      <c r="C567" s="332"/>
      <c r="D567" s="296">
        <f>VLOOKUP(E567,'1.1a-Jaarprijzen'!$B$13:$G$30,6,FALSE)</f>
        <v>1</v>
      </c>
      <c r="E567" s="772" t="s">
        <v>985</v>
      </c>
      <c r="F567" s="296" t="s">
        <v>675</v>
      </c>
      <c r="G567" s="297" t="s">
        <v>506</v>
      </c>
      <c r="H567" s="295" t="s">
        <v>411</v>
      </c>
      <c r="I567" s="298" t="str">
        <f t="shared" si="74"/>
        <v>leslokaal/leerplein groep 4 t/m 8</v>
      </c>
      <c r="J567" s="296" t="s">
        <v>998</v>
      </c>
      <c r="K567" s="299">
        <v>56.182556999786897</v>
      </c>
      <c r="L567" s="299"/>
      <c r="M567" s="300">
        <v>18200</v>
      </c>
      <c r="N567" s="301">
        <f t="shared" si="78"/>
        <v>200</v>
      </c>
      <c r="O567" s="486">
        <v>1</v>
      </c>
      <c r="P567" s="486">
        <v>1</v>
      </c>
      <c r="Q567" s="293">
        <f t="shared" si="79"/>
        <v>0</v>
      </c>
      <c r="R567" s="293">
        <f t="shared" si="80"/>
        <v>0</v>
      </c>
      <c r="S567" s="302">
        <f t="shared" si="75"/>
        <v>0</v>
      </c>
      <c r="T567" s="302">
        <f t="shared" si="76"/>
        <v>0</v>
      </c>
      <c r="U567" s="773" t="str">
        <f t="shared" si="77"/>
        <v>L</v>
      </c>
      <c r="V567" s="304"/>
      <c r="W567" s="305">
        <f>(Q567+R567)*'1.0-Contractblad'!$L$37</f>
        <v>0</v>
      </c>
      <c r="X567" s="305">
        <f ca="1">VLOOKUP(E567,'1.1a-Jaarprijzen'!$B$33:$Q$51,16,FALSE)*K567</f>
        <v>0</v>
      </c>
      <c r="Z567" s="775">
        <f t="shared" si="81"/>
        <v>11236.511399957379</v>
      </c>
      <c r="AA567" s="494" t="str">
        <f t="shared" si="82"/>
        <v>18200-200</v>
      </c>
    </row>
    <row r="568" spans="2:27" s="492" customFormat="1" ht="15">
      <c r="B568" s="331"/>
      <c r="C568" s="332"/>
      <c r="D568" s="296">
        <f>VLOOKUP(E568,'1.1a-Jaarprijzen'!$B$13:$G$30,6,FALSE)</f>
        <v>1</v>
      </c>
      <c r="E568" s="772" t="s">
        <v>985</v>
      </c>
      <c r="F568" s="296" t="s">
        <v>675</v>
      </c>
      <c r="G568" s="297" t="s">
        <v>507</v>
      </c>
      <c r="H568" s="295" t="s">
        <v>411</v>
      </c>
      <c r="I568" s="298" t="str">
        <f t="shared" si="74"/>
        <v>leslokaal/leerplein groep 4 t/m 8</v>
      </c>
      <c r="J568" s="296" t="s">
        <v>998</v>
      </c>
      <c r="K568" s="299">
        <v>55.899644314773198</v>
      </c>
      <c r="L568" s="299"/>
      <c r="M568" s="300">
        <v>18200</v>
      </c>
      <c r="N568" s="301">
        <f t="shared" si="78"/>
        <v>200</v>
      </c>
      <c r="O568" s="486">
        <v>1</v>
      </c>
      <c r="P568" s="486">
        <v>1</v>
      </c>
      <c r="Q568" s="293">
        <f t="shared" si="79"/>
        <v>0</v>
      </c>
      <c r="R568" s="293">
        <f t="shared" si="80"/>
        <v>0</v>
      </c>
      <c r="S568" s="302">
        <f t="shared" si="75"/>
        <v>0</v>
      </c>
      <c r="T568" s="302">
        <f t="shared" si="76"/>
        <v>0</v>
      </c>
      <c r="U568" s="773" t="str">
        <f t="shared" si="77"/>
        <v>L</v>
      </c>
      <c r="V568" s="304"/>
      <c r="W568" s="305">
        <f>(Q568+R568)*'1.0-Contractblad'!$L$37</f>
        <v>0</v>
      </c>
      <c r="X568" s="305">
        <f ca="1">VLOOKUP(E568,'1.1a-Jaarprijzen'!$B$33:$Q$51,16,FALSE)*K568</f>
        <v>0</v>
      </c>
      <c r="Z568" s="775">
        <f t="shared" si="81"/>
        <v>11179.928862954639</v>
      </c>
      <c r="AA568" s="494" t="str">
        <f t="shared" si="82"/>
        <v>18200-200</v>
      </c>
    </row>
    <row r="569" spans="2:27" s="492" customFormat="1" ht="15">
      <c r="B569" s="331"/>
      <c r="C569" s="332"/>
      <c r="D569" s="296">
        <f>VLOOKUP(E569,'1.1a-Jaarprijzen'!$B$13:$G$30,6,FALSE)</f>
        <v>1</v>
      </c>
      <c r="E569" s="772" t="s">
        <v>985</v>
      </c>
      <c r="F569" s="296" t="s">
        <v>675</v>
      </c>
      <c r="G569" s="297" t="s">
        <v>508</v>
      </c>
      <c r="H569" s="295" t="s">
        <v>411</v>
      </c>
      <c r="I569" s="298" t="str">
        <f t="shared" si="74"/>
        <v>leslokaal groep 1 t/m 3</v>
      </c>
      <c r="J569" s="296" t="s">
        <v>998</v>
      </c>
      <c r="K569" s="299">
        <v>55</v>
      </c>
      <c r="L569" s="299"/>
      <c r="M569" s="300">
        <v>7200</v>
      </c>
      <c r="N569" s="301">
        <f t="shared" si="78"/>
        <v>200</v>
      </c>
      <c r="O569" s="486">
        <v>1</v>
      </c>
      <c r="P569" s="486">
        <v>1</v>
      </c>
      <c r="Q569" s="293">
        <f t="shared" si="79"/>
        <v>0</v>
      </c>
      <c r="R569" s="293">
        <f t="shared" si="80"/>
        <v>0</v>
      </c>
      <c r="S569" s="302">
        <f t="shared" si="75"/>
        <v>0</v>
      </c>
      <c r="T569" s="302">
        <f t="shared" si="76"/>
        <v>0</v>
      </c>
      <c r="U569" s="773" t="str">
        <f t="shared" si="77"/>
        <v>L</v>
      </c>
      <c r="V569" s="304"/>
      <c r="W569" s="305">
        <f>(Q569+R569)*'1.0-Contractblad'!$L$37</f>
        <v>0</v>
      </c>
      <c r="X569" s="305">
        <f ca="1">VLOOKUP(E569,'1.1a-Jaarprijzen'!$B$33:$Q$51,16,FALSE)*K569</f>
        <v>0</v>
      </c>
      <c r="Z569" s="775">
        <f t="shared" si="81"/>
        <v>11000</v>
      </c>
      <c r="AA569" s="494" t="str">
        <f t="shared" si="82"/>
        <v>7200-200</v>
      </c>
    </row>
    <row r="570" spans="2:27" s="492" customFormat="1" ht="15">
      <c r="B570" s="331"/>
      <c r="C570" s="332"/>
      <c r="D570" s="296">
        <f>VLOOKUP(E570,'1.1a-Jaarprijzen'!$B$13:$G$30,6,FALSE)</f>
        <v>1</v>
      </c>
      <c r="E570" s="772" t="s">
        <v>985</v>
      </c>
      <c r="F570" s="296" t="s">
        <v>675</v>
      </c>
      <c r="G570" s="297" t="s">
        <v>509</v>
      </c>
      <c r="H570" s="295" t="s">
        <v>411</v>
      </c>
      <c r="I570" s="298" t="str">
        <f t="shared" si="74"/>
        <v>leslokaal groep 1 t/m 3</v>
      </c>
      <c r="J570" s="296" t="s">
        <v>998</v>
      </c>
      <c r="K570" s="299">
        <v>55.6</v>
      </c>
      <c r="L570" s="299"/>
      <c r="M570" s="300">
        <v>7200</v>
      </c>
      <c r="N570" s="301">
        <f t="shared" si="78"/>
        <v>200</v>
      </c>
      <c r="O570" s="486">
        <v>1</v>
      </c>
      <c r="P570" s="486">
        <v>1</v>
      </c>
      <c r="Q570" s="293">
        <f t="shared" si="79"/>
        <v>0</v>
      </c>
      <c r="R570" s="293">
        <f t="shared" si="80"/>
        <v>0</v>
      </c>
      <c r="S570" s="302">
        <f t="shared" si="75"/>
        <v>0</v>
      </c>
      <c r="T570" s="302">
        <f t="shared" si="76"/>
        <v>0</v>
      </c>
      <c r="U570" s="773" t="str">
        <f t="shared" si="77"/>
        <v>L</v>
      </c>
      <c r="V570" s="304"/>
      <c r="W570" s="305">
        <f>(Q570+R570)*'1.0-Contractblad'!$L$37</f>
        <v>0</v>
      </c>
      <c r="X570" s="305">
        <f ca="1">VLOOKUP(E570,'1.1a-Jaarprijzen'!$B$33:$Q$51,16,FALSE)*K570</f>
        <v>0</v>
      </c>
      <c r="Z570" s="775">
        <f t="shared" si="81"/>
        <v>11120</v>
      </c>
      <c r="AA570" s="494" t="str">
        <f t="shared" si="82"/>
        <v>7200-200</v>
      </c>
    </row>
    <row r="571" spans="2:27" s="492" customFormat="1" ht="15">
      <c r="B571" s="331"/>
      <c r="C571" s="332"/>
      <c r="D571" s="296">
        <f>VLOOKUP(E571,'1.1a-Jaarprijzen'!$B$13:$G$30,6,FALSE)</f>
        <v>1</v>
      </c>
      <c r="E571" s="774" t="s">
        <v>985</v>
      </c>
      <c r="F571" s="296" t="s">
        <v>675</v>
      </c>
      <c r="G571" s="297" t="s">
        <v>510</v>
      </c>
      <c r="H571" s="295" t="s">
        <v>411</v>
      </c>
      <c r="I571" s="298" t="str">
        <f t="shared" si="74"/>
        <v>leslokaal groep 1 t/m 3</v>
      </c>
      <c r="J571" s="296" t="s">
        <v>998</v>
      </c>
      <c r="K571" s="299">
        <v>56.328891147207798</v>
      </c>
      <c r="L571" s="299"/>
      <c r="M571" s="300">
        <v>7200</v>
      </c>
      <c r="N571" s="301">
        <f t="shared" si="78"/>
        <v>200</v>
      </c>
      <c r="O571" s="486">
        <v>1</v>
      </c>
      <c r="P571" s="486">
        <v>1</v>
      </c>
      <c r="Q571" s="293">
        <f t="shared" si="79"/>
        <v>0</v>
      </c>
      <c r="R571" s="293">
        <f t="shared" si="80"/>
        <v>0</v>
      </c>
      <c r="S571" s="302">
        <f t="shared" si="75"/>
        <v>0</v>
      </c>
      <c r="T571" s="302">
        <f t="shared" si="76"/>
        <v>0</v>
      </c>
      <c r="U571" s="773" t="str">
        <f t="shared" si="77"/>
        <v>L</v>
      </c>
      <c r="V571" s="304"/>
      <c r="W571" s="305">
        <f>(Q571+R571)*'1.0-Contractblad'!$L$37</f>
        <v>0</v>
      </c>
      <c r="X571" s="305">
        <f ca="1">VLOOKUP(E571,'1.1a-Jaarprijzen'!$B$33:$Q$51,16,FALSE)*K571</f>
        <v>0</v>
      </c>
      <c r="Z571" s="775">
        <f t="shared" si="81"/>
        <v>11265.778229441559</v>
      </c>
      <c r="AA571" s="494" t="str">
        <f t="shared" si="82"/>
        <v>7200-200</v>
      </c>
    </row>
    <row r="572" spans="2:27" s="492" customFormat="1" ht="15">
      <c r="B572" s="331"/>
      <c r="C572" s="332"/>
      <c r="D572" s="296">
        <f>VLOOKUP(E572,'1.1a-Jaarprijzen'!$B$13:$G$30,6,FALSE)</f>
        <v>1</v>
      </c>
      <c r="E572" s="772" t="s">
        <v>985</v>
      </c>
      <c r="F572" s="296" t="s">
        <v>675</v>
      </c>
      <c r="G572" s="297" t="s">
        <v>511</v>
      </c>
      <c r="H572" s="295" t="s">
        <v>411</v>
      </c>
      <c r="I572" s="298" t="str">
        <f t="shared" si="74"/>
        <v>leslokaal groep 1 t/m 3</v>
      </c>
      <c r="J572" s="296" t="s">
        <v>998</v>
      </c>
      <c r="K572" s="299">
        <v>56.777649199298459</v>
      </c>
      <c r="L572" s="299"/>
      <c r="M572" s="300">
        <v>7200</v>
      </c>
      <c r="N572" s="301">
        <f t="shared" si="78"/>
        <v>200</v>
      </c>
      <c r="O572" s="486">
        <v>1</v>
      </c>
      <c r="P572" s="486">
        <v>1</v>
      </c>
      <c r="Q572" s="293">
        <f t="shared" si="79"/>
        <v>0</v>
      </c>
      <c r="R572" s="293">
        <f t="shared" si="80"/>
        <v>0</v>
      </c>
      <c r="S572" s="302">
        <f t="shared" si="75"/>
        <v>0</v>
      </c>
      <c r="T572" s="302">
        <f t="shared" si="76"/>
        <v>0</v>
      </c>
      <c r="U572" s="773" t="str">
        <f t="shared" si="77"/>
        <v>L</v>
      </c>
      <c r="V572" s="304"/>
      <c r="W572" s="305">
        <f>(Q572+R572)*'1.0-Contractblad'!$L$37</f>
        <v>0</v>
      </c>
      <c r="X572" s="305">
        <f ca="1">VLOOKUP(E572,'1.1a-Jaarprijzen'!$B$33:$Q$51,16,FALSE)*K572</f>
        <v>0</v>
      </c>
      <c r="Z572" s="775">
        <f t="shared" si="81"/>
        <v>11355.529839859691</v>
      </c>
      <c r="AA572" s="494" t="str">
        <f t="shared" si="82"/>
        <v>7200-200</v>
      </c>
    </row>
    <row r="573" spans="2:27" s="492" customFormat="1" ht="15">
      <c r="B573" s="331"/>
      <c r="C573" s="332"/>
      <c r="D573" s="296">
        <f>VLOOKUP(E573,'1.1a-Jaarprijzen'!$B$13:$G$30,6,FALSE)</f>
        <v>1</v>
      </c>
      <c r="E573" s="772" t="s">
        <v>985</v>
      </c>
      <c r="F573" s="296" t="s">
        <v>675</v>
      </c>
      <c r="G573" s="297" t="s">
        <v>512</v>
      </c>
      <c r="H573" s="295" t="s">
        <v>411</v>
      </c>
      <c r="I573" s="298" t="str">
        <f t="shared" si="74"/>
        <v>leslokaal groep 1 t/m 3</v>
      </c>
      <c r="J573" s="296" t="s">
        <v>1002</v>
      </c>
      <c r="K573" s="299">
        <v>55.050906259732159</v>
      </c>
      <c r="L573" s="299"/>
      <c r="M573" s="300">
        <v>7200</v>
      </c>
      <c r="N573" s="301">
        <f t="shared" si="78"/>
        <v>200</v>
      </c>
      <c r="O573" s="486">
        <v>1</v>
      </c>
      <c r="P573" s="486">
        <v>1</v>
      </c>
      <c r="Q573" s="293">
        <f t="shared" si="79"/>
        <v>0</v>
      </c>
      <c r="R573" s="293">
        <f t="shared" si="80"/>
        <v>0</v>
      </c>
      <c r="S573" s="302">
        <f t="shared" si="75"/>
        <v>0</v>
      </c>
      <c r="T573" s="302">
        <f t="shared" si="76"/>
        <v>0</v>
      </c>
      <c r="U573" s="773" t="str">
        <f t="shared" si="77"/>
        <v>L</v>
      </c>
      <c r="V573" s="304"/>
      <c r="W573" s="305">
        <f>(Q573+R573)*'1.0-Contractblad'!$L$37</f>
        <v>0</v>
      </c>
      <c r="X573" s="305">
        <f ca="1">VLOOKUP(E573,'1.1a-Jaarprijzen'!$B$33:$Q$51,16,FALSE)*K573</f>
        <v>0</v>
      </c>
      <c r="Z573" s="775">
        <f t="shared" si="81"/>
        <v>11010.181251946431</v>
      </c>
      <c r="AA573" s="494" t="str">
        <f t="shared" si="82"/>
        <v>7200-200</v>
      </c>
    </row>
    <row r="574" spans="2:27" s="492" customFormat="1" ht="15">
      <c r="B574" s="331"/>
      <c r="C574" s="332"/>
      <c r="D574" s="296">
        <f>VLOOKUP(E574,'1.1a-Jaarprijzen'!$B$13:$G$30,6,FALSE)</f>
        <v>1</v>
      </c>
      <c r="E574" s="772" t="s">
        <v>985</v>
      </c>
      <c r="F574" s="296" t="s">
        <v>675</v>
      </c>
      <c r="G574" s="297" t="s">
        <v>522</v>
      </c>
      <c r="H574" s="295" t="s">
        <v>397</v>
      </c>
      <c r="I574" s="298" t="str">
        <f t="shared" si="74"/>
        <v>speellokaal</v>
      </c>
      <c r="J574" s="296" t="s">
        <v>470</v>
      </c>
      <c r="K574" s="299">
        <v>90.356458227474619</v>
      </c>
      <c r="L574" s="299"/>
      <c r="M574" s="300">
        <v>8200</v>
      </c>
      <c r="N574" s="301">
        <f t="shared" si="78"/>
        <v>200</v>
      </c>
      <c r="O574" s="486">
        <v>1</v>
      </c>
      <c r="P574" s="486">
        <v>1</v>
      </c>
      <c r="Q574" s="293">
        <f t="shared" si="79"/>
        <v>0</v>
      </c>
      <c r="R574" s="293">
        <f t="shared" si="80"/>
        <v>0</v>
      </c>
      <c r="S574" s="302">
        <f t="shared" si="75"/>
        <v>0</v>
      </c>
      <c r="T574" s="302">
        <f t="shared" si="76"/>
        <v>0</v>
      </c>
      <c r="U574" s="773" t="str">
        <f t="shared" si="77"/>
        <v>L</v>
      </c>
      <c r="V574" s="304"/>
      <c r="W574" s="305">
        <f>(Q574+R574)*'1.0-Contractblad'!$L$37</f>
        <v>0</v>
      </c>
      <c r="X574" s="305">
        <f ca="1">VLOOKUP(E574,'1.1a-Jaarprijzen'!$B$33:$Q$51,16,FALSE)*K574</f>
        <v>0</v>
      </c>
      <c r="Z574" s="775">
        <f t="shared" si="81"/>
        <v>18071.291645494923</v>
      </c>
      <c r="AA574" s="494" t="str">
        <f t="shared" si="82"/>
        <v>8200-200</v>
      </c>
    </row>
    <row r="575" spans="2:27" s="492" customFormat="1" ht="15">
      <c r="B575" s="331"/>
      <c r="C575" s="332"/>
      <c r="D575" s="296">
        <f>VLOOKUP(E575,'1.1a-Jaarprijzen'!$B$13:$G$30,6,FALSE)</f>
        <v>1</v>
      </c>
      <c r="E575" s="774" t="s">
        <v>985</v>
      </c>
      <c r="F575" s="296" t="s">
        <v>675</v>
      </c>
      <c r="G575" s="297" t="s">
        <v>523</v>
      </c>
      <c r="H575" s="295" t="s">
        <v>986</v>
      </c>
      <c r="I575" s="298" t="str">
        <f t="shared" si="74"/>
        <v>speellokaal</v>
      </c>
      <c r="J575" s="296" t="s">
        <v>1002</v>
      </c>
      <c r="K575" s="299">
        <v>43.38</v>
      </c>
      <c r="L575" s="299"/>
      <c r="M575" s="300">
        <v>8260</v>
      </c>
      <c r="N575" s="301">
        <f t="shared" si="78"/>
        <v>260</v>
      </c>
      <c r="O575" s="486">
        <v>1</v>
      </c>
      <c r="P575" s="486">
        <v>1</v>
      </c>
      <c r="Q575" s="293">
        <f t="shared" si="79"/>
        <v>0</v>
      </c>
      <c r="R575" s="293">
        <f t="shared" si="80"/>
        <v>0</v>
      </c>
      <c r="S575" s="302">
        <f t="shared" si="75"/>
        <v>0</v>
      </c>
      <c r="T575" s="302">
        <f t="shared" si="76"/>
        <v>0</v>
      </c>
      <c r="U575" s="773" t="str">
        <f t="shared" si="77"/>
        <v>L</v>
      </c>
      <c r="V575" s="304"/>
      <c r="W575" s="305">
        <f>(Q575+R575)*'1.0-Contractblad'!$L$37</f>
        <v>0</v>
      </c>
      <c r="X575" s="305">
        <f ca="1">VLOOKUP(E575,'1.1a-Jaarprijzen'!$B$33:$Q$51,16,FALSE)*K575</f>
        <v>0</v>
      </c>
      <c r="Z575" s="775">
        <f t="shared" si="81"/>
        <v>11278.800000000001</v>
      </c>
      <c r="AA575" s="494" t="str">
        <f t="shared" si="82"/>
        <v>8260-260</v>
      </c>
    </row>
    <row r="576" spans="2:27" s="492" customFormat="1" ht="15">
      <c r="B576" s="331"/>
      <c r="C576" s="332"/>
      <c r="D576" s="296">
        <f>VLOOKUP(E576,'1.1a-Jaarprijzen'!$B$13:$G$30,6,FALSE)</f>
        <v>1</v>
      </c>
      <c r="E576" s="774" t="s">
        <v>985</v>
      </c>
      <c r="F576" s="296" t="s">
        <v>675</v>
      </c>
      <c r="G576" s="297" t="s">
        <v>524</v>
      </c>
      <c r="H576" s="295" t="s">
        <v>397</v>
      </c>
      <c r="I576" s="298" t="str">
        <f t="shared" si="74"/>
        <v>speellokaal</v>
      </c>
      <c r="J576" s="296" t="s">
        <v>1002</v>
      </c>
      <c r="K576" s="299">
        <v>66.87</v>
      </c>
      <c r="L576" s="299"/>
      <c r="M576" s="300">
        <v>8260</v>
      </c>
      <c r="N576" s="301">
        <f t="shared" si="78"/>
        <v>260</v>
      </c>
      <c r="O576" s="486">
        <v>1</v>
      </c>
      <c r="P576" s="486">
        <v>1</v>
      </c>
      <c r="Q576" s="293">
        <f t="shared" si="79"/>
        <v>0</v>
      </c>
      <c r="R576" s="293">
        <f t="shared" si="80"/>
        <v>0</v>
      </c>
      <c r="S576" s="302">
        <f t="shared" si="75"/>
        <v>0</v>
      </c>
      <c r="T576" s="302">
        <f t="shared" si="76"/>
        <v>0</v>
      </c>
      <c r="U576" s="773" t="str">
        <f t="shared" si="77"/>
        <v>L</v>
      </c>
      <c r="V576" s="304"/>
      <c r="W576" s="305">
        <f>(Q576+R576)*'1.0-Contractblad'!$L$37</f>
        <v>0</v>
      </c>
      <c r="X576" s="305">
        <f ca="1">VLOOKUP(E576,'1.1a-Jaarprijzen'!$B$33:$Q$51,16,FALSE)*K576</f>
        <v>0</v>
      </c>
      <c r="Z576" s="775">
        <f t="shared" si="81"/>
        <v>17386.2</v>
      </c>
      <c r="AA576" s="494" t="str">
        <f t="shared" si="82"/>
        <v>8260-260</v>
      </c>
    </row>
    <row r="577" spans="2:27" s="492" customFormat="1" ht="15">
      <c r="B577" s="331"/>
      <c r="C577" s="332"/>
      <c r="D577" s="296">
        <f>VLOOKUP(E577,'1.1a-Jaarprijzen'!$B$13:$G$30,6,FALSE)</f>
        <v>1</v>
      </c>
      <c r="E577" s="774" t="s">
        <v>985</v>
      </c>
      <c r="F577" s="296" t="s">
        <v>675</v>
      </c>
      <c r="G577" s="297" t="s">
        <v>525</v>
      </c>
      <c r="H577" s="295" t="s">
        <v>397</v>
      </c>
      <c r="I577" s="298" t="str">
        <f t="shared" si="74"/>
        <v>speellokaal</v>
      </c>
      <c r="J577" s="296" t="s">
        <v>1002</v>
      </c>
      <c r="K577" s="299">
        <v>65.489999999999995</v>
      </c>
      <c r="L577" s="299"/>
      <c r="M577" s="300">
        <v>8260</v>
      </c>
      <c r="N577" s="301">
        <f t="shared" si="78"/>
        <v>260</v>
      </c>
      <c r="O577" s="486">
        <v>1</v>
      </c>
      <c r="P577" s="486">
        <v>1</v>
      </c>
      <c r="Q577" s="293">
        <f t="shared" si="79"/>
        <v>0</v>
      </c>
      <c r="R577" s="293">
        <f t="shared" si="80"/>
        <v>0</v>
      </c>
      <c r="S577" s="302">
        <f t="shared" si="75"/>
        <v>0</v>
      </c>
      <c r="T577" s="302">
        <f t="shared" si="76"/>
        <v>0</v>
      </c>
      <c r="U577" s="773" t="str">
        <f t="shared" si="77"/>
        <v>L</v>
      </c>
      <c r="V577" s="304"/>
      <c r="W577" s="305">
        <f>(Q577+R577)*'1.0-Contractblad'!$L$37</f>
        <v>0</v>
      </c>
      <c r="X577" s="305">
        <f ca="1">VLOOKUP(E577,'1.1a-Jaarprijzen'!$B$33:$Q$51,16,FALSE)*K577</f>
        <v>0</v>
      </c>
      <c r="Z577" s="775">
        <f t="shared" si="81"/>
        <v>17027.399999999998</v>
      </c>
      <c r="AA577" s="494" t="str">
        <f t="shared" si="82"/>
        <v>8260-260</v>
      </c>
    </row>
    <row r="578" spans="2:27" s="492" customFormat="1" ht="15">
      <c r="B578" s="331"/>
      <c r="C578" s="332"/>
      <c r="D578" s="296">
        <f>VLOOKUP(E578,'1.1a-Jaarprijzen'!$B$13:$G$30,6,FALSE)</f>
        <v>1</v>
      </c>
      <c r="E578" s="772" t="s">
        <v>985</v>
      </c>
      <c r="F578" s="296" t="s">
        <v>675</v>
      </c>
      <c r="G578" s="297" t="s">
        <v>848</v>
      </c>
      <c r="H578" s="295" t="s">
        <v>987</v>
      </c>
      <c r="I578" s="298" t="str">
        <f t="shared" si="74"/>
        <v>leslokaal/bevo/handvaardigheid</v>
      </c>
      <c r="J578" s="296" t="s">
        <v>1002</v>
      </c>
      <c r="K578" s="299">
        <v>50.563325738825398</v>
      </c>
      <c r="L578" s="299"/>
      <c r="M578" s="300">
        <v>7040</v>
      </c>
      <c r="N578" s="301">
        <f t="shared" si="78"/>
        <v>40</v>
      </c>
      <c r="O578" s="486">
        <v>1</v>
      </c>
      <c r="P578" s="486">
        <v>1</v>
      </c>
      <c r="Q578" s="293">
        <f t="shared" si="79"/>
        <v>0</v>
      </c>
      <c r="R578" s="293">
        <f t="shared" si="80"/>
        <v>0</v>
      </c>
      <c r="S578" s="302">
        <f t="shared" si="75"/>
        <v>0</v>
      </c>
      <c r="T578" s="302">
        <f t="shared" si="76"/>
        <v>0</v>
      </c>
      <c r="U578" s="773" t="str">
        <f t="shared" si="77"/>
        <v>L</v>
      </c>
      <c r="V578" s="304"/>
      <c r="W578" s="305">
        <f>(Q578+R578)*'1.0-Contractblad'!$L$37</f>
        <v>0</v>
      </c>
      <c r="X578" s="305">
        <f ca="1">VLOOKUP(E578,'1.1a-Jaarprijzen'!$B$33:$Q$51,16,FALSE)*K578</f>
        <v>0</v>
      </c>
      <c r="Z578" s="775">
        <f t="shared" si="81"/>
        <v>2022.5330295530159</v>
      </c>
      <c r="AA578" s="494" t="str">
        <f t="shared" si="82"/>
        <v>7040-40</v>
      </c>
    </row>
    <row r="579" spans="2:27" s="492" customFormat="1" ht="15">
      <c r="B579" s="331"/>
      <c r="C579" s="332"/>
      <c r="D579" s="296">
        <f>VLOOKUP(E579,'1.1a-Jaarprijzen'!$B$13:$G$30,6,FALSE)</f>
        <v>1</v>
      </c>
      <c r="E579" s="772" t="s">
        <v>985</v>
      </c>
      <c r="F579" s="296" t="s">
        <v>675</v>
      </c>
      <c r="G579" s="297" t="s">
        <v>540</v>
      </c>
      <c r="H579" s="295" t="s">
        <v>846</v>
      </c>
      <c r="I579" s="298" t="str">
        <f t="shared" si="74"/>
        <v>entree, gang, hal, repro</v>
      </c>
      <c r="J579" s="296" t="s">
        <v>1001</v>
      </c>
      <c r="K579" s="299">
        <v>6.2672743055555555</v>
      </c>
      <c r="L579" s="299"/>
      <c r="M579" s="300">
        <v>3200</v>
      </c>
      <c r="N579" s="301">
        <f t="shared" si="78"/>
        <v>200</v>
      </c>
      <c r="O579" s="486">
        <v>1</v>
      </c>
      <c r="P579" s="486">
        <v>1</v>
      </c>
      <c r="Q579" s="293">
        <f t="shared" si="79"/>
        <v>0</v>
      </c>
      <c r="R579" s="293">
        <f t="shared" si="80"/>
        <v>0</v>
      </c>
      <c r="S579" s="302">
        <f t="shared" si="75"/>
        <v>0</v>
      </c>
      <c r="T579" s="302">
        <f t="shared" si="76"/>
        <v>0</v>
      </c>
      <c r="U579" s="773" t="str">
        <f t="shared" si="77"/>
        <v>V</v>
      </c>
      <c r="V579" s="304"/>
      <c r="W579" s="305">
        <f>(Q579+R579)*'1.0-Contractblad'!$L$37</f>
        <v>0</v>
      </c>
      <c r="X579" s="305">
        <f ca="1">VLOOKUP(E579,'1.1a-Jaarprijzen'!$B$33:$Q$51,16,FALSE)*K579</f>
        <v>0</v>
      </c>
      <c r="Z579" s="775">
        <f t="shared" si="81"/>
        <v>1253.4548611111111</v>
      </c>
      <c r="AA579" s="494" t="str">
        <f t="shared" si="82"/>
        <v>3200-200</v>
      </c>
    </row>
    <row r="580" spans="2:27" s="492" customFormat="1" ht="15">
      <c r="B580" s="331"/>
      <c r="C580" s="332"/>
      <c r="D580" s="296">
        <f>VLOOKUP(E580,'1.1a-Jaarprijzen'!$B$13:$G$30,6,FALSE)</f>
        <v>1</v>
      </c>
      <c r="E580" s="772" t="s">
        <v>985</v>
      </c>
      <c r="F580" s="296" t="s">
        <v>675</v>
      </c>
      <c r="G580" s="297" t="s">
        <v>541</v>
      </c>
      <c r="H580" s="295" t="s">
        <v>846</v>
      </c>
      <c r="I580" s="298" t="str">
        <f t="shared" si="74"/>
        <v>entree, gang, hal, repro</v>
      </c>
      <c r="J580" s="296" t="s">
        <v>1001</v>
      </c>
      <c r="K580" s="299">
        <v>5.6359722222222226</v>
      </c>
      <c r="L580" s="299"/>
      <c r="M580" s="300">
        <v>3200</v>
      </c>
      <c r="N580" s="301">
        <f t="shared" si="78"/>
        <v>200</v>
      </c>
      <c r="O580" s="486">
        <v>1</v>
      </c>
      <c r="P580" s="486">
        <v>1</v>
      </c>
      <c r="Q580" s="293">
        <f t="shared" si="79"/>
        <v>0</v>
      </c>
      <c r="R580" s="293">
        <f t="shared" si="80"/>
        <v>0</v>
      </c>
      <c r="S580" s="302">
        <f t="shared" si="75"/>
        <v>0</v>
      </c>
      <c r="T580" s="302">
        <f t="shared" si="76"/>
        <v>0</v>
      </c>
      <c r="U580" s="773" t="str">
        <f t="shared" si="77"/>
        <v>V</v>
      </c>
      <c r="V580" s="304"/>
      <c r="W580" s="305">
        <f>(Q580+R580)*'1.0-Contractblad'!$L$37</f>
        <v>0</v>
      </c>
      <c r="X580" s="305">
        <f ca="1">VLOOKUP(E580,'1.1a-Jaarprijzen'!$B$33:$Q$51,16,FALSE)*K580</f>
        <v>0</v>
      </c>
      <c r="Z580" s="775">
        <f t="shared" si="81"/>
        <v>1127.1944444444446</v>
      </c>
      <c r="AA580" s="494" t="str">
        <f t="shared" si="82"/>
        <v>3200-200</v>
      </c>
    </row>
    <row r="581" spans="2:27" s="492" customFormat="1" ht="15">
      <c r="B581" s="331"/>
      <c r="C581" s="332"/>
      <c r="D581" s="296">
        <f>VLOOKUP(E581,'1.1a-Jaarprijzen'!$B$13:$G$30,6,FALSE)</f>
        <v>1</v>
      </c>
      <c r="E581" s="772" t="s">
        <v>985</v>
      </c>
      <c r="F581" s="296" t="s">
        <v>675</v>
      </c>
      <c r="G581" s="297" t="s">
        <v>542</v>
      </c>
      <c r="H581" s="295" t="s">
        <v>846</v>
      </c>
      <c r="I581" s="298" t="str">
        <f t="shared" si="74"/>
        <v>niet van toepassing</v>
      </c>
      <c r="J581" s="296" t="s">
        <v>1001</v>
      </c>
      <c r="K581" s="299">
        <v>0</v>
      </c>
      <c r="L581" s="299">
        <v>8.59</v>
      </c>
      <c r="M581" s="300" t="s">
        <v>17</v>
      </c>
      <c r="N581" s="301">
        <f t="shared" si="78"/>
        <v>0</v>
      </c>
      <c r="O581" s="486">
        <v>1</v>
      </c>
      <c r="P581" s="486">
        <v>1</v>
      </c>
      <c r="Q581" s="293">
        <f t="shared" si="79"/>
        <v>0</v>
      </c>
      <c r="R581" s="293">
        <f t="shared" si="80"/>
        <v>0</v>
      </c>
      <c r="S581" s="302">
        <f t="shared" si="75"/>
        <v>0</v>
      </c>
      <c r="T581" s="302">
        <f t="shared" si="76"/>
        <v>0</v>
      </c>
      <c r="U581" s="773">
        <f t="shared" si="77"/>
        <v>0</v>
      </c>
      <c r="V581" s="304"/>
      <c r="W581" s="305">
        <f>(Q581+R581)*'1.0-Contractblad'!$L$37</f>
        <v>0</v>
      </c>
      <c r="X581" s="305">
        <f ca="1">VLOOKUP(E581,'1.1a-Jaarprijzen'!$B$33:$Q$51,16,FALSE)*K581</f>
        <v>0</v>
      </c>
      <c r="Z581" s="775">
        <f t="shared" si="81"/>
        <v>0</v>
      </c>
      <c r="AA581" s="494" t="str">
        <f t="shared" si="82"/>
        <v>nvt-0</v>
      </c>
    </row>
    <row r="582" spans="2:27" s="492" customFormat="1" ht="15">
      <c r="B582" s="331"/>
      <c r="C582" s="332"/>
      <c r="D582" s="296">
        <f>VLOOKUP(E582,'1.1a-Jaarprijzen'!$B$13:$G$30,6,FALSE)</f>
        <v>1</v>
      </c>
      <c r="E582" s="772" t="s">
        <v>985</v>
      </c>
      <c r="F582" s="296" t="s">
        <v>675</v>
      </c>
      <c r="G582" s="297" t="s">
        <v>543</v>
      </c>
      <c r="H582" s="295" t="s">
        <v>393</v>
      </c>
      <c r="I582" s="298" t="str">
        <f t="shared" si="74"/>
        <v>entree, gang, hal, repro</v>
      </c>
      <c r="J582" s="296" t="s">
        <v>1002</v>
      </c>
      <c r="K582" s="299">
        <v>46.612303758461863</v>
      </c>
      <c r="L582" s="299"/>
      <c r="M582" s="300">
        <v>3200</v>
      </c>
      <c r="N582" s="301">
        <f t="shared" si="78"/>
        <v>200</v>
      </c>
      <c r="O582" s="486">
        <v>1</v>
      </c>
      <c r="P582" s="486">
        <v>1</v>
      </c>
      <c r="Q582" s="293">
        <f t="shared" si="79"/>
        <v>0</v>
      </c>
      <c r="R582" s="293">
        <f t="shared" si="80"/>
        <v>0</v>
      </c>
      <c r="S582" s="302">
        <f t="shared" si="75"/>
        <v>0</v>
      </c>
      <c r="T582" s="302">
        <f t="shared" si="76"/>
        <v>0</v>
      </c>
      <c r="U582" s="773" t="str">
        <f t="shared" si="77"/>
        <v>V</v>
      </c>
      <c r="V582" s="304"/>
      <c r="W582" s="305">
        <f>(Q582+R582)*'1.0-Contractblad'!$L$37</f>
        <v>0</v>
      </c>
      <c r="X582" s="305">
        <f ca="1">VLOOKUP(E582,'1.1a-Jaarprijzen'!$B$33:$Q$51,16,FALSE)*K582</f>
        <v>0</v>
      </c>
      <c r="Z582" s="775">
        <f t="shared" si="81"/>
        <v>9322.4607516923734</v>
      </c>
      <c r="AA582" s="494" t="str">
        <f t="shared" si="82"/>
        <v>3200-200</v>
      </c>
    </row>
    <row r="583" spans="2:27" s="492" customFormat="1" ht="15">
      <c r="B583" s="331"/>
      <c r="C583" s="332"/>
      <c r="D583" s="296">
        <f>VLOOKUP(E583,'1.1a-Jaarprijzen'!$B$13:$G$30,6,FALSE)</f>
        <v>1</v>
      </c>
      <c r="E583" s="772" t="s">
        <v>985</v>
      </c>
      <c r="F583" s="296" t="s">
        <v>675</v>
      </c>
      <c r="G583" s="297" t="s">
        <v>544</v>
      </c>
      <c r="H583" s="295" t="s">
        <v>393</v>
      </c>
      <c r="I583" s="298" t="str">
        <f t="shared" si="74"/>
        <v>entree, gang, hal, repro</v>
      </c>
      <c r="J583" s="296" t="s">
        <v>1002</v>
      </c>
      <c r="K583" s="299">
        <v>16.097700957934194</v>
      </c>
      <c r="L583" s="299"/>
      <c r="M583" s="300">
        <v>3200</v>
      </c>
      <c r="N583" s="301">
        <f t="shared" si="78"/>
        <v>200</v>
      </c>
      <c r="O583" s="486">
        <v>1</v>
      </c>
      <c r="P583" s="486">
        <v>1</v>
      </c>
      <c r="Q583" s="293">
        <f t="shared" si="79"/>
        <v>0</v>
      </c>
      <c r="R583" s="293">
        <f t="shared" si="80"/>
        <v>0</v>
      </c>
      <c r="S583" s="302">
        <f t="shared" ref="S583:S646" si="83">IF($M583=0,0,VLOOKUP($M583,Kengetal,6,FALSE))</f>
        <v>0</v>
      </c>
      <c r="T583" s="302">
        <f t="shared" ref="T583:T646" si="84">IF($M583=0,0,VLOOKUP($M583,Kengetal,7,FALSE))</f>
        <v>0</v>
      </c>
      <c r="U583" s="773" t="str">
        <f t="shared" si="77"/>
        <v>V</v>
      </c>
      <c r="V583" s="304"/>
      <c r="W583" s="305">
        <f>(Q583+R583)*'1.0-Contractblad'!$L$37</f>
        <v>0</v>
      </c>
      <c r="X583" s="305">
        <f ca="1">VLOOKUP(E583,'1.1a-Jaarprijzen'!$B$33:$Q$51,16,FALSE)*K583</f>
        <v>0</v>
      </c>
      <c r="Z583" s="775">
        <f t="shared" si="81"/>
        <v>3219.5401915868388</v>
      </c>
      <c r="AA583" s="494" t="str">
        <f t="shared" si="82"/>
        <v>3200-200</v>
      </c>
    </row>
    <row r="584" spans="2:27" s="492" customFormat="1" ht="15">
      <c r="B584" s="331"/>
      <c r="C584" s="332"/>
      <c r="D584" s="296">
        <f>VLOOKUP(E584,'1.1a-Jaarprijzen'!$B$13:$G$30,6,FALSE)</f>
        <v>1</v>
      </c>
      <c r="E584" s="772" t="s">
        <v>985</v>
      </c>
      <c r="F584" s="296" t="s">
        <v>675</v>
      </c>
      <c r="G584" s="297" t="s">
        <v>545</v>
      </c>
      <c r="H584" s="295" t="s">
        <v>393</v>
      </c>
      <c r="I584" s="298" t="str">
        <f t="shared" si="74"/>
        <v>entree, gang, hal, repro</v>
      </c>
      <c r="J584" s="296" t="s">
        <v>1002</v>
      </c>
      <c r="K584" s="299">
        <v>39.090728581029026</v>
      </c>
      <c r="L584" s="299"/>
      <c r="M584" s="300">
        <v>3200</v>
      </c>
      <c r="N584" s="301">
        <f t="shared" si="78"/>
        <v>200</v>
      </c>
      <c r="O584" s="486">
        <v>1</v>
      </c>
      <c r="P584" s="486">
        <v>1</v>
      </c>
      <c r="Q584" s="293">
        <f t="shared" si="79"/>
        <v>0</v>
      </c>
      <c r="R584" s="293">
        <f t="shared" si="80"/>
        <v>0</v>
      </c>
      <c r="S584" s="302">
        <f t="shared" si="83"/>
        <v>0</v>
      </c>
      <c r="T584" s="302">
        <f t="shared" si="84"/>
        <v>0</v>
      </c>
      <c r="U584" s="773" t="str">
        <f t="shared" si="77"/>
        <v>V</v>
      </c>
      <c r="V584" s="304"/>
      <c r="W584" s="305">
        <f>(Q584+R584)*'1.0-Contractblad'!$L$37</f>
        <v>0</v>
      </c>
      <c r="X584" s="305">
        <f ca="1">VLOOKUP(E584,'1.1a-Jaarprijzen'!$B$33:$Q$51,16,FALSE)*K584</f>
        <v>0</v>
      </c>
      <c r="Z584" s="775">
        <f t="shared" si="81"/>
        <v>7818.145716205805</v>
      </c>
      <c r="AA584" s="494" t="str">
        <f t="shared" si="82"/>
        <v>3200-200</v>
      </c>
    </row>
    <row r="585" spans="2:27" s="492" customFormat="1" ht="15">
      <c r="B585" s="331"/>
      <c r="C585" s="332"/>
      <c r="D585" s="296">
        <f>VLOOKUP(E585,'1.1a-Jaarprijzen'!$B$13:$G$30,6,FALSE)</f>
        <v>1</v>
      </c>
      <c r="E585" s="772" t="s">
        <v>985</v>
      </c>
      <c r="F585" s="296" t="s">
        <v>675</v>
      </c>
      <c r="G585" s="296" t="s">
        <v>988</v>
      </c>
      <c r="H585" s="295" t="s">
        <v>393</v>
      </c>
      <c r="I585" s="298" t="str">
        <f t="shared" si="74"/>
        <v>entree, gang, hal, repro</v>
      </c>
      <c r="J585" s="296" t="s">
        <v>1002</v>
      </c>
      <c r="K585" s="299">
        <v>21.09162844826173</v>
      </c>
      <c r="L585" s="299"/>
      <c r="M585" s="300">
        <v>3200</v>
      </c>
      <c r="N585" s="301">
        <f t="shared" si="78"/>
        <v>200</v>
      </c>
      <c r="O585" s="486">
        <v>1</v>
      </c>
      <c r="P585" s="486">
        <v>1</v>
      </c>
      <c r="Q585" s="293">
        <f t="shared" si="79"/>
        <v>0</v>
      </c>
      <c r="R585" s="293">
        <f t="shared" si="80"/>
        <v>0</v>
      </c>
      <c r="S585" s="302">
        <f t="shared" si="83"/>
        <v>0</v>
      </c>
      <c r="T585" s="302">
        <f t="shared" si="84"/>
        <v>0</v>
      </c>
      <c r="U585" s="773" t="str">
        <f t="shared" si="77"/>
        <v>V</v>
      </c>
      <c r="V585" s="304"/>
      <c r="W585" s="305">
        <f>(Q585+R585)*'1.0-Contractblad'!$L$37</f>
        <v>0</v>
      </c>
      <c r="X585" s="305">
        <f ca="1">VLOOKUP(E585,'1.1a-Jaarprijzen'!$B$33:$Q$51,16,FALSE)*K585</f>
        <v>0</v>
      </c>
      <c r="Z585" s="775">
        <f t="shared" si="81"/>
        <v>4218.3256896523462</v>
      </c>
      <c r="AA585" s="494" t="str">
        <f t="shared" si="82"/>
        <v>3200-200</v>
      </c>
    </row>
    <row r="586" spans="2:27" s="492" customFormat="1" ht="15">
      <c r="B586" s="331"/>
      <c r="C586" s="332"/>
      <c r="D586" s="296">
        <f>VLOOKUP(E586,'1.1a-Jaarprijzen'!$B$13:$G$30,6,FALSE)</f>
        <v>1</v>
      </c>
      <c r="E586" s="772" t="s">
        <v>985</v>
      </c>
      <c r="F586" s="296" t="s">
        <v>675</v>
      </c>
      <c r="G586" s="296" t="s">
        <v>546</v>
      </c>
      <c r="H586" s="295" t="s">
        <v>393</v>
      </c>
      <c r="I586" s="298" t="str">
        <f t="shared" si="74"/>
        <v>niet van toepassing</v>
      </c>
      <c r="J586" s="296" t="s">
        <v>1002</v>
      </c>
      <c r="K586" s="299">
        <v>0</v>
      </c>
      <c r="L586" s="299">
        <v>10.08</v>
      </c>
      <c r="M586" s="300" t="s">
        <v>17</v>
      </c>
      <c r="N586" s="301">
        <f t="shared" si="78"/>
        <v>0</v>
      </c>
      <c r="O586" s="486">
        <v>1</v>
      </c>
      <c r="P586" s="486">
        <v>1</v>
      </c>
      <c r="Q586" s="293">
        <f t="shared" si="79"/>
        <v>0</v>
      </c>
      <c r="R586" s="293">
        <f t="shared" si="80"/>
        <v>0</v>
      </c>
      <c r="S586" s="302">
        <f t="shared" si="83"/>
        <v>0</v>
      </c>
      <c r="T586" s="302">
        <f t="shared" si="84"/>
        <v>0</v>
      </c>
      <c r="U586" s="773">
        <f t="shared" si="77"/>
        <v>0</v>
      </c>
      <c r="V586" s="304"/>
      <c r="W586" s="305">
        <f>(Q586+R586)*'1.0-Contractblad'!$L$37</f>
        <v>0</v>
      </c>
      <c r="X586" s="305">
        <f ca="1">VLOOKUP(E586,'1.1a-Jaarprijzen'!$B$33:$Q$51,16,FALSE)*K586</f>
        <v>0</v>
      </c>
      <c r="Z586" s="775">
        <f t="shared" si="81"/>
        <v>0</v>
      </c>
      <c r="AA586" s="494" t="str">
        <f t="shared" si="82"/>
        <v>nvt-0</v>
      </c>
    </row>
    <row r="587" spans="2:27" s="492" customFormat="1" ht="15">
      <c r="B587" s="331"/>
      <c r="C587" s="332"/>
      <c r="D587" s="296">
        <f>VLOOKUP(E587,'1.1a-Jaarprijzen'!$B$13:$G$30,6,FALSE)</f>
        <v>1</v>
      </c>
      <c r="E587" s="772" t="s">
        <v>985</v>
      </c>
      <c r="F587" s="296" t="s">
        <v>675</v>
      </c>
      <c r="G587" s="297" t="s">
        <v>989</v>
      </c>
      <c r="H587" s="295" t="s">
        <v>405</v>
      </c>
      <c r="I587" s="298" t="str">
        <f t="shared" si="74"/>
        <v>aula, gemeenschappelijke ruimte, bibliotheek</v>
      </c>
      <c r="J587" s="296" t="s">
        <v>1002</v>
      </c>
      <c r="K587" s="299">
        <v>187.12235211198345</v>
      </c>
      <c r="L587" s="299"/>
      <c r="M587" s="300">
        <v>2200</v>
      </c>
      <c r="N587" s="301">
        <f t="shared" si="78"/>
        <v>200</v>
      </c>
      <c r="O587" s="486">
        <v>1</v>
      </c>
      <c r="P587" s="486">
        <v>1</v>
      </c>
      <c r="Q587" s="293">
        <f t="shared" si="79"/>
        <v>0</v>
      </c>
      <c r="R587" s="293">
        <f t="shared" si="80"/>
        <v>0</v>
      </c>
      <c r="S587" s="302">
        <f t="shared" si="83"/>
        <v>0</v>
      </c>
      <c r="T587" s="302">
        <f t="shared" si="84"/>
        <v>0</v>
      </c>
      <c r="U587" s="773" t="str">
        <f t="shared" si="77"/>
        <v>V</v>
      </c>
      <c r="V587" s="304"/>
      <c r="W587" s="305">
        <f>(Q587+R587)*'1.0-Contractblad'!$L$37</f>
        <v>0</v>
      </c>
      <c r="X587" s="305">
        <f ca="1">VLOOKUP(E587,'1.1a-Jaarprijzen'!$B$33:$Q$51,16,FALSE)*K587</f>
        <v>0</v>
      </c>
      <c r="Z587" s="775">
        <f t="shared" si="81"/>
        <v>37424.470422396691</v>
      </c>
      <c r="AA587" s="494" t="str">
        <f t="shared" si="82"/>
        <v>2200-200</v>
      </c>
    </row>
    <row r="588" spans="2:27" s="492" customFormat="1" ht="15">
      <c r="B588" s="331"/>
      <c r="C588" s="332"/>
      <c r="D588" s="296">
        <f>VLOOKUP(E588,'1.1a-Jaarprijzen'!$B$13:$G$30,6,FALSE)</f>
        <v>1</v>
      </c>
      <c r="E588" s="772" t="s">
        <v>985</v>
      </c>
      <c r="F588" s="296" t="s">
        <v>675</v>
      </c>
      <c r="G588" s="297" t="s">
        <v>990</v>
      </c>
      <c r="H588" s="295" t="s">
        <v>405</v>
      </c>
      <c r="I588" s="298" t="str">
        <f t="shared" si="74"/>
        <v>aula, gemeenschappelijke ruimte, bibliotheek</v>
      </c>
      <c r="J588" s="296" t="s">
        <v>1002</v>
      </c>
      <c r="K588" s="299">
        <v>105.27278565457553</v>
      </c>
      <c r="L588" s="299"/>
      <c r="M588" s="300">
        <v>2200</v>
      </c>
      <c r="N588" s="301">
        <f t="shared" si="78"/>
        <v>200</v>
      </c>
      <c r="O588" s="486">
        <v>1</v>
      </c>
      <c r="P588" s="486">
        <v>1</v>
      </c>
      <c r="Q588" s="293">
        <f t="shared" si="79"/>
        <v>0</v>
      </c>
      <c r="R588" s="293">
        <f t="shared" si="80"/>
        <v>0</v>
      </c>
      <c r="S588" s="302">
        <f t="shared" si="83"/>
        <v>0</v>
      </c>
      <c r="T588" s="302">
        <f t="shared" si="84"/>
        <v>0</v>
      </c>
      <c r="U588" s="773" t="str">
        <f t="shared" si="77"/>
        <v>V</v>
      </c>
      <c r="V588" s="304"/>
      <c r="W588" s="305">
        <f>(Q588+R588)*'1.0-Contractblad'!$L$37</f>
        <v>0</v>
      </c>
      <c r="X588" s="305">
        <f ca="1">VLOOKUP(E588,'1.1a-Jaarprijzen'!$B$33:$Q$51,16,FALSE)*K588</f>
        <v>0</v>
      </c>
      <c r="Z588" s="775">
        <f t="shared" si="81"/>
        <v>21054.557130915106</v>
      </c>
      <c r="AA588" s="494" t="str">
        <f t="shared" si="82"/>
        <v>2200-200</v>
      </c>
    </row>
    <row r="589" spans="2:27" s="492" customFormat="1" ht="15">
      <c r="B589" s="331"/>
      <c r="C589" s="332"/>
      <c r="D589" s="296">
        <f>VLOOKUP(E589,'1.1a-Jaarprijzen'!$B$13:$G$30,6,FALSE)</f>
        <v>1</v>
      </c>
      <c r="E589" s="772" t="s">
        <v>985</v>
      </c>
      <c r="F589" s="296" t="s">
        <v>675</v>
      </c>
      <c r="G589" s="297" t="s">
        <v>551</v>
      </c>
      <c r="H589" s="295" t="s">
        <v>855</v>
      </c>
      <c r="I589" s="298" t="str">
        <f t="shared" si="74"/>
        <v>sanitaire ruimte (toilet-/doucheruimte)</v>
      </c>
      <c r="J589" s="296" t="s">
        <v>1003</v>
      </c>
      <c r="K589" s="299">
        <v>4.2030580697116644</v>
      </c>
      <c r="L589" s="299"/>
      <c r="M589" s="300">
        <v>4200</v>
      </c>
      <c r="N589" s="301">
        <f t="shared" si="78"/>
        <v>200</v>
      </c>
      <c r="O589" s="486">
        <v>1</v>
      </c>
      <c r="P589" s="486">
        <v>1</v>
      </c>
      <c r="Q589" s="293">
        <f t="shared" si="79"/>
        <v>0</v>
      </c>
      <c r="R589" s="293">
        <f t="shared" si="80"/>
        <v>0</v>
      </c>
      <c r="S589" s="302">
        <f t="shared" si="83"/>
        <v>0</v>
      </c>
      <c r="T589" s="302">
        <f t="shared" si="84"/>
        <v>0</v>
      </c>
      <c r="U589" s="773" t="str">
        <f t="shared" si="77"/>
        <v>S</v>
      </c>
      <c r="V589" s="304"/>
      <c r="W589" s="305">
        <f>(Q589+R589)*'1.0-Contractblad'!$L$37</f>
        <v>0</v>
      </c>
      <c r="X589" s="305">
        <f ca="1">VLOOKUP(E589,'1.1a-Jaarprijzen'!$B$33:$Q$51,16,FALSE)*K589</f>
        <v>0</v>
      </c>
      <c r="Z589" s="775">
        <f t="shared" si="81"/>
        <v>840.61161394233284</v>
      </c>
      <c r="AA589" s="494" t="str">
        <f t="shared" si="82"/>
        <v>4200-200</v>
      </c>
    </row>
    <row r="590" spans="2:27" s="492" customFormat="1" ht="15">
      <c r="B590" s="331"/>
      <c r="C590" s="332"/>
      <c r="D590" s="296">
        <f>VLOOKUP(E590,'1.1a-Jaarprijzen'!$B$13:$G$30,6,FALSE)</f>
        <v>1</v>
      </c>
      <c r="E590" s="772" t="s">
        <v>985</v>
      </c>
      <c r="F590" s="296" t="s">
        <v>675</v>
      </c>
      <c r="G590" s="297" t="s">
        <v>553</v>
      </c>
      <c r="H590" s="295" t="s">
        <v>991</v>
      </c>
      <c r="I590" s="298" t="str">
        <f t="shared" si="74"/>
        <v>sanitaire ruimte (toilet-/doucheruimte)</v>
      </c>
      <c r="J590" s="296" t="s">
        <v>1003</v>
      </c>
      <c r="K590" s="299">
        <v>6.3038715277777779</v>
      </c>
      <c r="L590" s="299"/>
      <c r="M590" s="300">
        <v>4200</v>
      </c>
      <c r="N590" s="301">
        <f t="shared" si="78"/>
        <v>200</v>
      </c>
      <c r="O590" s="486">
        <v>1</v>
      </c>
      <c r="P590" s="486">
        <v>1</v>
      </c>
      <c r="Q590" s="293">
        <f t="shared" si="79"/>
        <v>0</v>
      </c>
      <c r="R590" s="293">
        <f t="shared" si="80"/>
        <v>0</v>
      </c>
      <c r="S590" s="302">
        <f t="shared" si="83"/>
        <v>0</v>
      </c>
      <c r="T590" s="302">
        <f t="shared" si="84"/>
        <v>0</v>
      </c>
      <c r="U590" s="773" t="str">
        <f t="shared" ref="U590:U653" si="85">IF(M590="","",VLOOKUP(M590,Kengetal,14,FALSE))</f>
        <v>S</v>
      </c>
      <c r="V590" s="304"/>
      <c r="W590" s="305">
        <f>(Q590+R590)*'1.0-Contractblad'!$L$37</f>
        <v>0</v>
      </c>
      <c r="X590" s="305">
        <f ca="1">VLOOKUP(E590,'1.1a-Jaarprijzen'!$B$33:$Q$51,16,FALSE)*K590</f>
        <v>0</v>
      </c>
      <c r="Z590" s="775">
        <f t="shared" si="81"/>
        <v>1260.7743055555557</v>
      </c>
      <c r="AA590" s="494" t="str">
        <f t="shared" si="82"/>
        <v>4200-200</v>
      </c>
    </row>
    <row r="591" spans="2:27" s="492" customFormat="1" ht="15">
      <c r="B591" s="331"/>
      <c r="C591" s="332"/>
      <c r="D591" s="296">
        <f>VLOOKUP(E591,'1.1a-Jaarprijzen'!$B$13:$G$30,6,FALSE)</f>
        <v>1</v>
      </c>
      <c r="E591" s="772" t="s">
        <v>985</v>
      </c>
      <c r="F591" s="296" t="s">
        <v>675</v>
      </c>
      <c r="G591" s="297" t="s">
        <v>554</v>
      </c>
      <c r="H591" s="295" t="s">
        <v>991</v>
      </c>
      <c r="I591" s="298" t="str">
        <f t="shared" si="74"/>
        <v>sanitaire ruimte (toilet-/doucheruimte)</v>
      </c>
      <c r="J591" s="296" t="s">
        <v>1003</v>
      </c>
      <c r="K591" s="299">
        <v>4.221174699322491</v>
      </c>
      <c r="L591" s="299"/>
      <c r="M591" s="300">
        <v>4200</v>
      </c>
      <c r="N591" s="301">
        <f t="shared" ref="N591:N654" si="86">VLOOKUP(M591,Kengetal,3,FALSE)</f>
        <v>200</v>
      </c>
      <c r="O591" s="486">
        <v>1</v>
      </c>
      <c r="P591" s="486">
        <v>1</v>
      </c>
      <c r="Q591" s="293">
        <f t="shared" ref="Q591:Q654" si="87">S591*K591*O591</f>
        <v>0</v>
      </c>
      <c r="R591" s="293">
        <f t="shared" ref="R591:R654" si="88">T591*K591*P591</f>
        <v>0</v>
      </c>
      <c r="S591" s="302">
        <f t="shared" si="83"/>
        <v>0</v>
      </c>
      <c r="T591" s="302">
        <f t="shared" si="84"/>
        <v>0</v>
      </c>
      <c r="U591" s="773" t="str">
        <f t="shared" si="85"/>
        <v>S</v>
      </c>
      <c r="V591" s="304"/>
      <c r="W591" s="305">
        <f>(Q591+R591)*'1.0-Contractblad'!$L$37</f>
        <v>0</v>
      </c>
      <c r="X591" s="305">
        <f ca="1">VLOOKUP(E591,'1.1a-Jaarprijzen'!$B$33:$Q$51,16,FALSE)*K591</f>
        <v>0</v>
      </c>
      <c r="Z591" s="775">
        <f t="shared" ref="Z591:Z654" si="89">K591*N591</f>
        <v>844.23493986449819</v>
      </c>
      <c r="AA591" s="494" t="str">
        <f t="shared" ref="AA591:AA654" si="90">CONCATENATE(M591,"-",N591)</f>
        <v>4200-200</v>
      </c>
    </row>
    <row r="592" spans="2:27" s="492" customFormat="1" ht="15">
      <c r="B592" s="331"/>
      <c r="C592" s="332"/>
      <c r="D592" s="296">
        <f>VLOOKUP(E592,'1.1a-Jaarprijzen'!$B$13:$G$30,6,FALSE)</f>
        <v>1</v>
      </c>
      <c r="E592" s="772" t="s">
        <v>985</v>
      </c>
      <c r="F592" s="296" t="s">
        <v>675</v>
      </c>
      <c r="G592" s="297" t="s">
        <v>555</v>
      </c>
      <c r="H592" s="295" t="s">
        <v>991</v>
      </c>
      <c r="I592" s="298" t="str">
        <f t="shared" si="74"/>
        <v>sanitaire ruimte (toilet-/doucheruimte)</v>
      </c>
      <c r="J592" s="296" t="s">
        <v>1003</v>
      </c>
      <c r="K592" s="299">
        <v>4.2302330141279034</v>
      </c>
      <c r="L592" s="299"/>
      <c r="M592" s="300">
        <v>4200</v>
      </c>
      <c r="N592" s="301">
        <f t="shared" si="86"/>
        <v>200</v>
      </c>
      <c r="O592" s="486">
        <v>1</v>
      </c>
      <c r="P592" s="486">
        <v>1</v>
      </c>
      <c r="Q592" s="293">
        <f t="shared" si="87"/>
        <v>0</v>
      </c>
      <c r="R592" s="293">
        <f t="shared" si="88"/>
        <v>0</v>
      </c>
      <c r="S592" s="302">
        <f t="shared" si="83"/>
        <v>0</v>
      </c>
      <c r="T592" s="302">
        <f t="shared" si="84"/>
        <v>0</v>
      </c>
      <c r="U592" s="773" t="str">
        <f t="shared" si="85"/>
        <v>S</v>
      </c>
      <c r="V592" s="304"/>
      <c r="W592" s="305">
        <f>(Q592+R592)*'1.0-Contractblad'!$L$37</f>
        <v>0</v>
      </c>
      <c r="X592" s="305">
        <f ca="1">VLOOKUP(E592,'1.1a-Jaarprijzen'!$B$33:$Q$51,16,FALSE)*K592</f>
        <v>0</v>
      </c>
      <c r="Z592" s="775">
        <f t="shared" si="89"/>
        <v>846.04660282558063</v>
      </c>
      <c r="AA592" s="494" t="str">
        <f t="shared" si="90"/>
        <v>4200-200</v>
      </c>
    </row>
    <row r="593" spans="2:27" s="492" customFormat="1" ht="15">
      <c r="B593" s="331"/>
      <c r="C593" s="332"/>
      <c r="D593" s="296">
        <f>VLOOKUP(E593,'1.1a-Jaarprijzen'!$B$13:$G$30,6,FALSE)</f>
        <v>1</v>
      </c>
      <c r="E593" s="772" t="s">
        <v>985</v>
      </c>
      <c r="F593" s="296" t="s">
        <v>675</v>
      </c>
      <c r="G593" s="297" t="s">
        <v>556</v>
      </c>
      <c r="H593" s="295" t="s">
        <v>991</v>
      </c>
      <c r="I593" s="298" t="str">
        <f t="shared" si="74"/>
        <v>sanitaire ruimte (toilet-/doucheruimte)</v>
      </c>
      <c r="J593" s="296" t="s">
        <v>1003</v>
      </c>
      <c r="K593" s="299">
        <v>6.3221701388888896</v>
      </c>
      <c r="L593" s="299"/>
      <c r="M593" s="300">
        <v>4200</v>
      </c>
      <c r="N593" s="301">
        <f t="shared" si="86"/>
        <v>200</v>
      </c>
      <c r="O593" s="486">
        <v>1</v>
      </c>
      <c r="P593" s="486">
        <v>1</v>
      </c>
      <c r="Q593" s="293">
        <f t="shared" si="87"/>
        <v>0</v>
      </c>
      <c r="R593" s="293">
        <f t="shared" si="88"/>
        <v>0</v>
      </c>
      <c r="S593" s="302">
        <f t="shared" si="83"/>
        <v>0</v>
      </c>
      <c r="T593" s="302">
        <f t="shared" si="84"/>
        <v>0</v>
      </c>
      <c r="U593" s="773" t="str">
        <f t="shared" si="85"/>
        <v>S</v>
      </c>
      <c r="V593" s="304"/>
      <c r="W593" s="305">
        <f>(Q593+R593)*'1.0-Contractblad'!$L$37</f>
        <v>0</v>
      </c>
      <c r="X593" s="305">
        <f ca="1">VLOOKUP(E593,'1.1a-Jaarprijzen'!$B$33:$Q$51,16,FALSE)*K593</f>
        <v>0</v>
      </c>
      <c r="Z593" s="775">
        <f t="shared" si="89"/>
        <v>1264.4340277777778</v>
      </c>
      <c r="AA593" s="494" t="str">
        <f t="shared" si="90"/>
        <v>4200-200</v>
      </c>
    </row>
    <row r="594" spans="2:27" s="492" customFormat="1" ht="15">
      <c r="B594" s="331"/>
      <c r="C594" s="332"/>
      <c r="D594" s="296">
        <f>VLOOKUP(E594,'1.1a-Jaarprijzen'!$B$13:$G$30,6,FALSE)</f>
        <v>1</v>
      </c>
      <c r="E594" s="774" t="s">
        <v>985</v>
      </c>
      <c r="F594" s="296" t="s">
        <v>675</v>
      </c>
      <c r="G594" s="297" t="s">
        <v>558</v>
      </c>
      <c r="H594" s="295" t="s">
        <v>991</v>
      </c>
      <c r="I594" s="298" t="str">
        <f t="shared" si="74"/>
        <v>sanitaire ruimte (toilet-/doucheruimte)</v>
      </c>
      <c r="J594" s="296" t="s">
        <v>1003</v>
      </c>
      <c r="K594" s="299">
        <v>4.2392913289333167</v>
      </c>
      <c r="L594" s="299"/>
      <c r="M594" s="300">
        <v>4260</v>
      </c>
      <c r="N594" s="301">
        <f t="shared" si="86"/>
        <v>260</v>
      </c>
      <c r="O594" s="486">
        <v>1</v>
      </c>
      <c r="P594" s="486">
        <v>1</v>
      </c>
      <c r="Q594" s="293">
        <f t="shared" si="87"/>
        <v>0</v>
      </c>
      <c r="R594" s="293">
        <f t="shared" si="88"/>
        <v>0</v>
      </c>
      <c r="S594" s="302">
        <f t="shared" si="83"/>
        <v>0</v>
      </c>
      <c r="T594" s="302">
        <f t="shared" si="84"/>
        <v>0</v>
      </c>
      <c r="U594" s="773" t="str">
        <f t="shared" si="85"/>
        <v>S</v>
      </c>
      <c r="V594" s="304"/>
      <c r="W594" s="305">
        <f>(Q594+R594)*'1.0-Contractblad'!$L$37</f>
        <v>0</v>
      </c>
      <c r="X594" s="305">
        <f ca="1">VLOOKUP(E594,'1.1a-Jaarprijzen'!$B$33:$Q$51,16,FALSE)*K594</f>
        <v>0</v>
      </c>
      <c r="Z594" s="775">
        <f t="shared" si="89"/>
        <v>1102.2157455226622</v>
      </c>
      <c r="AA594" s="494" t="str">
        <f t="shared" si="90"/>
        <v>4260-260</v>
      </c>
    </row>
    <row r="595" spans="2:27" s="492" customFormat="1" ht="15">
      <c r="B595" s="331"/>
      <c r="C595" s="332"/>
      <c r="D595" s="296">
        <f>VLOOKUP(E595,'1.1a-Jaarprijzen'!$B$13:$G$30,6,FALSE)</f>
        <v>1</v>
      </c>
      <c r="E595" s="772" t="s">
        <v>985</v>
      </c>
      <c r="F595" s="296" t="s">
        <v>675</v>
      </c>
      <c r="G595" s="297" t="s">
        <v>559</v>
      </c>
      <c r="H595" s="295" t="s">
        <v>991</v>
      </c>
      <c r="I595" s="298" t="str">
        <f t="shared" si="74"/>
        <v>sanitaire ruimte (toilet-/doucheruimte)</v>
      </c>
      <c r="J595" s="296" t="s">
        <v>1003</v>
      </c>
      <c r="K595" s="299">
        <v>4.2</v>
      </c>
      <c r="L595" s="299"/>
      <c r="M595" s="300">
        <v>4200</v>
      </c>
      <c r="N595" s="301">
        <f t="shared" si="86"/>
        <v>200</v>
      </c>
      <c r="O595" s="486">
        <v>1</v>
      </c>
      <c r="P595" s="486">
        <v>1</v>
      </c>
      <c r="Q595" s="293">
        <f t="shared" si="87"/>
        <v>0</v>
      </c>
      <c r="R595" s="293">
        <f t="shared" si="88"/>
        <v>0</v>
      </c>
      <c r="S595" s="302">
        <f t="shared" si="83"/>
        <v>0</v>
      </c>
      <c r="T595" s="302">
        <f t="shared" si="84"/>
        <v>0</v>
      </c>
      <c r="U595" s="773" t="str">
        <f t="shared" si="85"/>
        <v>S</v>
      </c>
      <c r="V595" s="304"/>
      <c r="W595" s="305">
        <f>(Q595+R595)*'1.0-Contractblad'!$L$37</f>
        <v>0</v>
      </c>
      <c r="X595" s="305">
        <f ca="1">VLOOKUP(E595,'1.1a-Jaarprijzen'!$B$33:$Q$51,16,FALSE)*K595</f>
        <v>0</v>
      </c>
      <c r="Z595" s="775">
        <f t="shared" si="89"/>
        <v>840</v>
      </c>
      <c r="AA595" s="494" t="str">
        <f t="shared" si="90"/>
        <v>4200-200</v>
      </c>
    </row>
    <row r="596" spans="2:27" s="492" customFormat="1" ht="15">
      <c r="B596" s="331"/>
      <c r="C596" s="332"/>
      <c r="D596" s="296">
        <f>VLOOKUP(E596,'1.1a-Jaarprijzen'!$B$13:$G$30,6,FALSE)</f>
        <v>1</v>
      </c>
      <c r="E596" s="772" t="s">
        <v>985</v>
      </c>
      <c r="F596" s="296" t="s">
        <v>675</v>
      </c>
      <c r="G596" s="297" t="s">
        <v>549</v>
      </c>
      <c r="H596" s="295" t="s">
        <v>991</v>
      </c>
      <c r="I596" s="298" t="str">
        <f t="shared" si="74"/>
        <v>sanitaire ruimte (toilet-/doucheruimte)</v>
      </c>
      <c r="J596" s="296" t="s">
        <v>1003</v>
      </c>
      <c r="K596" s="299">
        <v>4.2574079585441433</v>
      </c>
      <c r="L596" s="299"/>
      <c r="M596" s="300">
        <v>4200</v>
      </c>
      <c r="N596" s="301">
        <f t="shared" si="86"/>
        <v>200</v>
      </c>
      <c r="O596" s="486">
        <v>1</v>
      </c>
      <c r="P596" s="486">
        <v>1</v>
      </c>
      <c r="Q596" s="293">
        <f t="shared" si="87"/>
        <v>0</v>
      </c>
      <c r="R596" s="293">
        <f t="shared" si="88"/>
        <v>0</v>
      </c>
      <c r="S596" s="302">
        <f t="shared" si="83"/>
        <v>0</v>
      </c>
      <c r="T596" s="302">
        <f t="shared" si="84"/>
        <v>0</v>
      </c>
      <c r="U596" s="773" t="str">
        <f t="shared" si="85"/>
        <v>S</v>
      </c>
      <c r="V596" s="304"/>
      <c r="W596" s="305">
        <f>(Q596+R596)*'1.0-Contractblad'!$L$37</f>
        <v>0</v>
      </c>
      <c r="X596" s="305">
        <f ca="1">VLOOKUP(E596,'1.1a-Jaarprijzen'!$B$33:$Q$51,16,FALSE)*K596</f>
        <v>0</v>
      </c>
      <c r="Z596" s="775">
        <f t="shared" si="89"/>
        <v>851.48159170882866</v>
      </c>
      <c r="AA596" s="494" t="str">
        <f t="shared" si="90"/>
        <v>4200-200</v>
      </c>
    </row>
    <row r="597" spans="2:27" s="492" customFormat="1" ht="15">
      <c r="B597" s="331"/>
      <c r="C597" s="332"/>
      <c r="D597" s="296">
        <f>VLOOKUP(E597,'1.1a-Jaarprijzen'!$B$13:$G$30,6,FALSE)</f>
        <v>1</v>
      </c>
      <c r="E597" s="772" t="s">
        <v>985</v>
      </c>
      <c r="F597" s="296" t="s">
        <v>675</v>
      </c>
      <c r="G597" s="297" t="s">
        <v>561</v>
      </c>
      <c r="H597" s="295" t="s">
        <v>991</v>
      </c>
      <c r="I597" s="298" t="str">
        <f t="shared" si="74"/>
        <v>sanitaire ruimte (toilet-/doucheruimte)</v>
      </c>
      <c r="J597" s="299" t="s">
        <v>1003</v>
      </c>
      <c r="K597" s="299">
        <v>4.2574079585441433</v>
      </c>
      <c r="L597" s="299"/>
      <c r="M597" s="300">
        <v>4200</v>
      </c>
      <c r="N597" s="301">
        <f t="shared" si="86"/>
        <v>200</v>
      </c>
      <c r="O597" s="486">
        <v>1</v>
      </c>
      <c r="P597" s="486">
        <v>1</v>
      </c>
      <c r="Q597" s="293">
        <f t="shared" si="87"/>
        <v>0</v>
      </c>
      <c r="R597" s="293">
        <f t="shared" si="88"/>
        <v>0</v>
      </c>
      <c r="S597" s="302">
        <f t="shared" si="83"/>
        <v>0</v>
      </c>
      <c r="T597" s="302">
        <f t="shared" si="84"/>
        <v>0</v>
      </c>
      <c r="U597" s="773" t="str">
        <f t="shared" si="85"/>
        <v>S</v>
      </c>
      <c r="V597" s="304"/>
      <c r="W597" s="305">
        <f>(Q597+R597)*'1.0-Contractblad'!$L$37</f>
        <v>0</v>
      </c>
      <c r="X597" s="305">
        <f ca="1">VLOOKUP(E597,'1.1a-Jaarprijzen'!$B$33:$Q$51,16,FALSE)*K597</f>
        <v>0</v>
      </c>
      <c r="Z597" s="775">
        <f t="shared" si="89"/>
        <v>851.48159170882866</v>
      </c>
      <c r="AA597" s="494" t="str">
        <f t="shared" si="90"/>
        <v>4200-200</v>
      </c>
    </row>
    <row r="598" spans="2:27" s="492" customFormat="1" ht="15">
      <c r="B598" s="331"/>
      <c r="C598" s="332"/>
      <c r="D598" s="296">
        <f>VLOOKUP(E598,'1.1a-Jaarprijzen'!$B$13:$G$30,6,FALSE)</f>
        <v>1</v>
      </c>
      <c r="E598" s="772" t="s">
        <v>985</v>
      </c>
      <c r="F598" s="296" t="s">
        <v>675</v>
      </c>
      <c r="G598" s="297" t="s">
        <v>562</v>
      </c>
      <c r="H598" s="295" t="s">
        <v>485</v>
      </c>
      <c r="I598" s="298" t="str">
        <f t="shared" si="74"/>
        <v>sanitaire ruimte (toilet-/doucheruimte)</v>
      </c>
      <c r="J598" s="296" t="s">
        <v>1003</v>
      </c>
      <c r="K598" s="299">
        <v>1.9008290374973515</v>
      </c>
      <c r="L598" s="299"/>
      <c r="M598" s="300">
        <v>4200</v>
      </c>
      <c r="N598" s="301">
        <f t="shared" si="86"/>
        <v>200</v>
      </c>
      <c r="O598" s="486">
        <v>1</v>
      </c>
      <c r="P598" s="486">
        <v>1</v>
      </c>
      <c r="Q598" s="293">
        <f t="shared" si="87"/>
        <v>0</v>
      </c>
      <c r="R598" s="293">
        <f t="shared" si="88"/>
        <v>0</v>
      </c>
      <c r="S598" s="302">
        <f t="shared" si="83"/>
        <v>0</v>
      </c>
      <c r="T598" s="302">
        <f t="shared" si="84"/>
        <v>0</v>
      </c>
      <c r="U598" s="773" t="str">
        <f t="shared" si="85"/>
        <v>S</v>
      </c>
      <c r="V598" s="304"/>
      <c r="W598" s="305">
        <f>(Q598+R598)*'1.0-Contractblad'!$L$37</f>
        <v>0</v>
      </c>
      <c r="X598" s="305">
        <f ca="1">VLOOKUP(E598,'1.1a-Jaarprijzen'!$B$33:$Q$51,16,FALSE)*K598</f>
        <v>0</v>
      </c>
      <c r="Z598" s="775">
        <f t="shared" si="89"/>
        <v>380.1658074994703</v>
      </c>
      <c r="AA598" s="494" t="str">
        <f t="shared" si="90"/>
        <v>4200-200</v>
      </c>
    </row>
    <row r="599" spans="2:27" s="492" customFormat="1" ht="15">
      <c r="B599" s="331"/>
      <c r="C599" s="332"/>
      <c r="D599" s="296">
        <f>VLOOKUP(E599,'1.1a-Jaarprijzen'!$B$13:$G$30,6,FALSE)</f>
        <v>1</v>
      </c>
      <c r="E599" s="774" t="s">
        <v>985</v>
      </c>
      <c r="F599" s="296" t="s">
        <v>675</v>
      </c>
      <c r="G599" s="297" t="s">
        <v>563</v>
      </c>
      <c r="H599" s="295" t="s">
        <v>991</v>
      </c>
      <c r="I599" s="298" t="str">
        <f t="shared" si="74"/>
        <v>sanitaire ruimte (toilet-/doucheruimte)</v>
      </c>
      <c r="J599" s="296" t="s">
        <v>1003</v>
      </c>
      <c r="K599" s="299">
        <v>8.7799999999999994</v>
      </c>
      <c r="L599" s="299"/>
      <c r="M599" s="300">
        <v>4260</v>
      </c>
      <c r="N599" s="301">
        <f t="shared" si="86"/>
        <v>260</v>
      </c>
      <c r="O599" s="486">
        <v>1</v>
      </c>
      <c r="P599" s="486">
        <v>1</v>
      </c>
      <c r="Q599" s="293">
        <f t="shared" si="87"/>
        <v>0</v>
      </c>
      <c r="R599" s="293">
        <f t="shared" si="88"/>
        <v>0</v>
      </c>
      <c r="S599" s="302">
        <f t="shared" si="83"/>
        <v>0</v>
      </c>
      <c r="T599" s="302">
        <f t="shared" si="84"/>
        <v>0</v>
      </c>
      <c r="U599" s="773" t="str">
        <f t="shared" si="85"/>
        <v>S</v>
      </c>
      <c r="V599" s="304"/>
      <c r="W599" s="305">
        <f>(Q599+R599)*'1.0-Contractblad'!$L$37</f>
        <v>0</v>
      </c>
      <c r="X599" s="305">
        <f ca="1">VLOOKUP(E599,'1.1a-Jaarprijzen'!$B$33:$Q$51,16,FALSE)*K599</f>
        <v>0</v>
      </c>
      <c r="Z599" s="775">
        <f t="shared" si="89"/>
        <v>2282.7999999999997</v>
      </c>
      <c r="AA599" s="494" t="str">
        <f t="shared" si="90"/>
        <v>4260-260</v>
      </c>
    </row>
    <row r="600" spans="2:27" s="492" customFormat="1" ht="15">
      <c r="B600" s="331"/>
      <c r="C600" s="332"/>
      <c r="D600" s="296">
        <f>VLOOKUP(E600,'1.1a-Jaarprijzen'!$B$13:$G$30,6,FALSE)</f>
        <v>1</v>
      </c>
      <c r="E600" s="774" t="s">
        <v>985</v>
      </c>
      <c r="F600" s="296" t="s">
        <v>675</v>
      </c>
      <c r="G600" s="297" t="s">
        <v>564</v>
      </c>
      <c r="H600" s="295" t="s">
        <v>855</v>
      </c>
      <c r="I600" s="298" t="str">
        <f t="shared" si="74"/>
        <v>sanitaire ruimte (toilet-/doucheruimte)</v>
      </c>
      <c r="J600" s="296" t="s">
        <v>1003</v>
      </c>
      <c r="K600" s="299">
        <v>4.8899999999999997</v>
      </c>
      <c r="L600" s="299"/>
      <c r="M600" s="300">
        <v>4260</v>
      </c>
      <c r="N600" s="301">
        <f t="shared" si="86"/>
        <v>260</v>
      </c>
      <c r="O600" s="486">
        <v>1</v>
      </c>
      <c r="P600" s="486">
        <v>1</v>
      </c>
      <c r="Q600" s="293">
        <f t="shared" si="87"/>
        <v>0</v>
      </c>
      <c r="R600" s="293">
        <f t="shared" si="88"/>
        <v>0</v>
      </c>
      <c r="S600" s="302">
        <f t="shared" si="83"/>
        <v>0</v>
      </c>
      <c r="T600" s="302">
        <f t="shared" si="84"/>
        <v>0</v>
      </c>
      <c r="U600" s="773" t="str">
        <f t="shared" si="85"/>
        <v>S</v>
      </c>
      <c r="V600" s="304"/>
      <c r="W600" s="305">
        <f>(Q600+R600)*'1.0-Contractblad'!$L$37</f>
        <v>0</v>
      </c>
      <c r="X600" s="305">
        <f ca="1">VLOOKUP(E600,'1.1a-Jaarprijzen'!$B$33:$Q$51,16,FALSE)*K600</f>
        <v>0</v>
      </c>
      <c r="Z600" s="775">
        <f t="shared" si="89"/>
        <v>1271.3999999999999</v>
      </c>
      <c r="AA600" s="494" t="str">
        <f t="shared" si="90"/>
        <v>4260-260</v>
      </c>
    </row>
    <row r="601" spans="2:27" s="492" customFormat="1" ht="15">
      <c r="B601" s="331"/>
      <c r="C601" s="332"/>
      <c r="D601" s="296">
        <f>VLOOKUP(E601,'1.1a-Jaarprijzen'!$B$13:$G$30,6,FALSE)</f>
        <v>1</v>
      </c>
      <c r="E601" s="772" t="s">
        <v>985</v>
      </c>
      <c r="F601" s="296" t="s">
        <v>675</v>
      </c>
      <c r="G601" s="297" t="s">
        <v>574</v>
      </c>
      <c r="H601" s="295" t="s">
        <v>575</v>
      </c>
      <c r="I601" s="298" t="str">
        <f t="shared" si="74"/>
        <v>administratieve -,  vergaderruimte</v>
      </c>
      <c r="J601" s="296" t="s">
        <v>48</v>
      </c>
      <c r="K601" s="299">
        <v>18.028892854782207</v>
      </c>
      <c r="L601" s="299"/>
      <c r="M601" s="300">
        <v>1040</v>
      </c>
      <c r="N601" s="301">
        <f t="shared" si="86"/>
        <v>40</v>
      </c>
      <c r="O601" s="486">
        <v>1</v>
      </c>
      <c r="P601" s="486">
        <v>1</v>
      </c>
      <c r="Q601" s="293">
        <f t="shared" si="87"/>
        <v>0</v>
      </c>
      <c r="R601" s="293">
        <f t="shared" si="88"/>
        <v>0</v>
      </c>
      <c r="S601" s="302">
        <f t="shared" si="83"/>
        <v>0</v>
      </c>
      <c r="T601" s="302">
        <f t="shared" si="84"/>
        <v>0</v>
      </c>
      <c r="U601" s="773" t="str">
        <f t="shared" si="85"/>
        <v>V</v>
      </c>
      <c r="V601" s="304"/>
      <c r="W601" s="305">
        <f>(Q601+R601)*'1.0-Contractblad'!$L$37</f>
        <v>0</v>
      </c>
      <c r="X601" s="305">
        <f ca="1">VLOOKUP(E601,'1.1a-Jaarprijzen'!$B$33:$Q$51,16,FALSE)*K601</f>
        <v>0</v>
      </c>
      <c r="Z601" s="775">
        <f t="shared" si="89"/>
        <v>721.15571419128833</v>
      </c>
      <c r="AA601" s="494" t="str">
        <f t="shared" si="90"/>
        <v>1040-40</v>
      </c>
    </row>
    <row r="602" spans="2:27" s="492" customFormat="1" ht="15">
      <c r="B602" s="331"/>
      <c r="C602" s="332"/>
      <c r="D602" s="296">
        <f>VLOOKUP(E602,'1.1a-Jaarprijzen'!$B$13:$G$30,6,FALSE)</f>
        <v>1</v>
      </c>
      <c r="E602" s="772" t="s">
        <v>985</v>
      </c>
      <c r="F602" s="296" t="s">
        <v>675</v>
      </c>
      <c r="G602" s="297" t="s">
        <v>576</v>
      </c>
      <c r="H602" s="295" t="s">
        <v>579</v>
      </c>
      <c r="I602" s="298" t="str">
        <f t="shared" si="74"/>
        <v>administratieve -,  vergaderruimte</v>
      </c>
      <c r="J602" s="299" t="s">
        <v>48</v>
      </c>
      <c r="K602" s="299">
        <v>41.129651035093175</v>
      </c>
      <c r="L602" s="299"/>
      <c r="M602" s="300">
        <v>1040</v>
      </c>
      <c r="N602" s="301">
        <f t="shared" si="86"/>
        <v>40</v>
      </c>
      <c r="O602" s="486">
        <v>1</v>
      </c>
      <c r="P602" s="486">
        <v>1</v>
      </c>
      <c r="Q602" s="293">
        <f t="shared" si="87"/>
        <v>0</v>
      </c>
      <c r="R602" s="293">
        <f t="shared" si="88"/>
        <v>0</v>
      </c>
      <c r="S602" s="302">
        <f t="shared" si="83"/>
        <v>0</v>
      </c>
      <c r="T602" s="302">
        <f t="shared" si="84"/>
        <v>0</v>
      </c>
      <c r="U602" s="773" t="str">
        <f t="shared" si="85"/>
        <v>V</v>
      </c>
      <c r="V602" s="304"/>
      <c r="W602" s="305">
        <f>(Q602+R602)*'1.0-Contractblad'!$L$37</f>
        <v>0</v>
      </c>
      <c r="X602" s="305">
        <f ca="1">VLOOKUP(E602,'1.1a-Jaarprijzen'!$B$33:$Q$51,16,FALSE)*K602</f>
        <v>0</v>
      </c>
      <c r="Z602" s="775">
        <f t="shared" si="89"/>
        <v>1645.1860414037269</v>
      </c>
      <c r="AA602" s="494" t="str">
        <f t="shared" si="90"/>
        <v>1040-40</v>
      </c>
    </row>
    <row r="603" spans="2:27" s="492" customFormat="1" ht="15">
      <c r="B603" s="331"/>
      <c r="C603" s="332"/>
      <c r="D603" s="296">
        <f>VLOOKUP(E603,'1.1a-Jaarprijzen'!$B$13:$G$30,6,FALSE)</f>
        <v>1</v>
      </c>
      <c r="E603" s="772" t="s">
        <v>985</v>
      </c>
      <c r="F603" s="296" t="s">
        <v>675</v>
      </c>
      <c r="G603" s="297" t="s">
        <v>578</v>
      </c>
      <c r="H603" s="295" t="s">
        <v>577</v>
      </c>
      <c r="I603" s="298" t="str">
        <f t="shared" si="74"/>
        <v>administratieve -,  vergaderruimte</v>
      </c>
      <c r="J603" s="299" t="s">
        <v>48</v>
      </c>
      <c r="K603" s="299">
        <v>9.5704405436787106</v>
      </c>
      <c r="L603" s="299"/>
      <c r="M603" s="300">
        <v>1040</v>
      </c>
      <c r="N603" s="301">
        <f t="shared" si="86"/>
        <v>40</v>
      </c>
      <c r="O603" s="486">
        <v>1</v>
      </c>
      <c r="P603" s="486">
        <v>1</v>
      </c>
      <c r="Q603" s="293">
        <f t="shared" si="87"/>
        <v>0</v>
      </c>
      <c r="R603" s="293">
        <f t="shared" si="88"/>
        <v>0</v>
      </c>
      <c r="S603" s="302">
        <f t="shared" si="83"/>
        <v>0</v>
      </c>
      <c r="T603" s="302">
        <f t="shared" si="84"/>
        <v>0</v>
      </c>
      <c r="U603" s="773" t="str">
        <f t="shared" si="85"/>
        <v>V</v>
      </c>
      <c r="V603" s="304"/>
      <c r="W603" s="305">
        <f>(Q603+R603)*'1.0-Contractblad'!$L$37</f>
        <v>0</v>
      </c>
      <c r="X603" s="305">
        <f ca="1">VLOOKUP(E603,'1.1a-Jaarprijzen'!$B$33:$Q$51,16,FALSE)*K603</f>
        <v>0</v>
      </c>
      <c r="Z603" s="775">
        <f t="shared" si="89"/>
        <v>382.81762174714845</v>
      </c>
      <c r="AA603" s="494" t="str">
        <f t="shared" si="90"/>
        <v>1040-40</v>
      </c>
    </row>
    <row r="604" spans="2:27" s="492" customFormat="1" ht="15">
      <c r="B604" s="331"/>
      <c r="C604" s="332"/>
      <c r="D604" s="296">
        <f>VLOOKUP(E604,'1.1a-Jaarprijzen'!$B$13:$G$30,6,FALSE)</f>
        <v>1</v>
      </c>
      <c r="E604" s="772" t="s">
        <v>985</v>
      </c>
      <c r="F604" s="296" t="s">
        <v>675</v>
      </c>
      <c r="G604" s="297" t="s">
        <v>580</v>
      </c>
      <c r="H604" s="295" t="s">
        <v>582</v>
      </c>
      <c r="I604" s="298" t="str">
        <f t="shared" si="74"/>
        <v>pantry/keuken</v>
      </c>
      <c r="J604" s="299" t="s">
        <v>1002</v>
      </c>
      <c r="K604" s="299">
        <v>6.3953645833333335</v>
      </c>
      <c r="L604" s="299"/>
      <c r="M604" s="300">
        <v>5200</v>
      </c>
      <c r="N604" s="301">
        <f t="shared" si="86"/>
        <v>200</v>
      </c>
      <c r="O604" s="486">
        <v>1</v>
      </c>
      <c r="P604" s="486">
        <v>1</v>
      </c>
      <c r="Q604" s="293">
        <f t="shared" si="87"/>
        <v>0</v>
      </c>
      <c r="R604" s="293">
        <f t="shared" si="88"/>
        <v>0</v>
      </c>
      <c r="S604" s="302">
        <f t="shared" si="83"/>
        <v>0</v>
      </c>
      <c r="T604" s="302">
        <f t="shared" si="84"/>
        <v>0</v>
      </c>
      <c r="U604" s="773" t="str">
        <f t="shared" si="85"/>
        <v>V</v>
      </c>
      <c r="V604" s="304"/>
      <c r="W604" s="305">
        <f>(Q604+R604)*'1.0-Contractblad'!$L$37</f>
        <v>0</v>
      </c>
      <c r="X604" s="305">
        <f ca="1">VLOOKUP(E604,'1.1a-Jaarprijzen'!$B$33:$Q$51,16,FALSE)*K604</f>
        <v>0</v>
      </c>
      <c r="Z604" s="775">
        <f t="shared" si="89"/>
        <v>1279.0729166666667</v>
      </c>
      <c r="AA604" s="494" t="str">
        <f t="shared" si="90"/>
        <v>5200-200</v>
      </c>
    </row>
    <row r="605" spans="2:27" s="492" customFormat="1" ht="15">
      <c r="B605" s="331"/>
      <c r="C605" s="332"/>
      <c r="D605" s="296">
        <f>VLOOKUP(E605,'1.1a-Jaarprijzen'!$B$13:$G$30,6,FALSE)</f>
        <v>1</v>
      </c>
      <c r="E605" s="772" t="s">
        <v>985</v>
      </c>
      <c r="F605" s="296" t="s">
        <v>675</v>
      </c>
      <c r="G605" s="297" t="s">
        <v>581</v>
      </c>
      <c r="H605" s="295" t="s">
        <v>404</v>
      </c>
      <c r="I605" s="298" t="str">
        <f t="shared" si="74"/>
        <v>niet van toepassing</v>
      </c>
      <c r="J605" s="296" t="s">
        <v>1002</v>
      </c>
      <c r="K605" s="299">
        <v>0</v>
      </c>
      <c r="L605" s="299">
        <v>11.75</v>
      </c>
      <c r="M605" s="300" t="s">
        <v>17</v>
      </c>
      <c r="N605" s="301">
        <f t="shared" si="86"/>
        <v>0</v>
      </c>
      <c r="O605" s="486">
        <v>1</v>
      </c>
      <c r="P605" s="486">
        <v>1</v>
      </c>
      <c r="Q605" s="293">
        <f t="shared" si="87"/>
        <v>0</v>
      </c>
      <c r="R605" s="293">
        <f t="shared" si="88"/>
        <v>0</v>
      </c>
      <c r="S605" s="302">
        <f t="shared" si="83"/>
        <v>0</v>
      </c>
      <c r="T605" s="302">
        <f t="shared" si="84"/>
        <v>0</v>
      </c>
      <c r="U605" s="773">
        <f t="shared" si="85"/>
        <v>0</v>
      </c>
      <c r="V605" s="304"/>
      <c r="W605" s="305">
        <f>(Q605+R605)*'1.0-Contractblad'!$L$37</f>
        <v>0</v>
      </c>
      <c r="X605" s="305">
        <f ca="1">VLOOKUP(E605,'1.1a-Jaarprijzen'!$B$33:$Q$51,16,FALSE)*K605</f>
        <v>0</v>
      </c>
      <c r="Z605" s="775">
        <f t="shared" si="89"/>
        <v>0</v>
      </c>
      <c r="AA605" s="494" t="str">
        <f t="shared" si="90"/>
        <v>nvt-0</v>
      </c>
    </row>
    <row r="606" spans="2:27" s="492" customFormat="1" ht="15">
      <c r="B606" s="331"/>
      <c r="C606" s="332"/>
      <c r="D606" s="296">
        <f>VLOOKUP(E606,'1.1a-Jaarprijzen'!$B$13:$G$30,6,FALSE)</f>
        <v>1</v>
      </c>
      <c r="E606" s="772" t="s">
        <v>985</v>
      </c>
      <c r="F606" s="296" t="s">
        <v>675</v>
      </c>
      <c r="G606" s="297" t="s">
        <v>992</v>
      </c>
      <c r="H606" s="295" t="s">
        <v>403</v>
      </c>
      <c r="I606" s="298" t="str">
        <f t="shared" si="74"/>
        <v>administratieve -,  vergaderruimte</v>
      </c>
      <c r="J606" s="296" t="s">
        <v>48</v>
      </c>
      <c r="K606" s="299">
        <v>2.2863745498199273</v>
      </c>
      <c r="L606" s="299"/>
      <c r="M606" s="300">
        <v>1040</v>
      </c>
      <c r="N606" s="301">
        <f t="shared" si="86"/>
        <v>40</v>
      </c>
      <c r="O606" s="486">
        <v>1</v>
      </c>
      <c r="P606" s="486">
        <v>1</v>
      </c>
      <c r="Q606" s="293">
        <f t="shared" si="87"/>
        <v>0</v>
      </c>
      <c r="R606" s="293">
        <f t="shared" si="88"/>
        <v>0</v>
      </c>
      <c r="S606" s="302">
        <f t="shared" si="83"/>
        <v>0</v>
      </c>
      <c r="T606" s="302">
        <f t="shared" si="84"/>
        <v>0</v>
      </c>
      <c r="U606" s="773" t="str">
        <f t="shared" si="85"/>
        <v>V</v>
      </c>
      <c r="V606" s="304"/>
      <c r="W606" s="305">
        <f>(Q606+R606)*'1.0-Contractblad'!$L$37</f>
        <v>0</v>
      </c>
      <c r="X606" s="305">
        <f ca="1">VLOOKUP(E606,'1.1a-Jaarprijzen'!$B$33:$Q$51,16,FALSE)*K606</f>
        <v>0</v>
      </c>
      <c r="Z606" s="775">
        <f t="shared" si="89"/>
        <v>91.454981992797087</v>
      </c>
      <c r="AA606" s="494" t="str">
        <f t="shared" si="90"/>
        <v>1040-40</v>
      </c>
    </row>
    <row r="607" spans="2:27" s="492" customFormat="1" ht="15">
      <c r="B607" s="331"/>
      <c r="C607" s="332"/>
      <c r="D607" s="296">
        <f>VLOOKUP(E607,'1.1a-Jaarprijzen'!$B$13:$G$30,6,FALSE)</f>
        <v>1</v>
      </c>
      <c r="E607" s="772" t="s">
        <v>985</v>
      </c>
      <c r="F607" s="296" t="s">
        <v>675</v>
      </c>
      <c r="G607" s="297" t="s">
        <v>588</v>
      </c>
      <c r="H607" s="295" t="s">
        <v>993</v>
      </c>
      <c r="I607" s="298" t="str">
        <f t="shared" si="74"/>
        <v>niet van toepassing</v>
      </c>
      <c r="J607" s="296" t="s">
        <v>17</v>
      </c>
      <c r="K607" s="299">
        <v>0</v>
      </c>
      <c r="L607" s="299">
        <v>4.97</v>
      </c>
      <c r="M607" s="300" t="s">
        <v>17</v>
      </c>
      <c r="N607" s="301">
        <f t="shared" si="86"/>
        <v>0</v>
      </c>
      <c r="O607" s="486">
        <v>1</v>
      </c>
      <c r="P607" s="486">
        <v>1</v>
      </c>
      <c r="Q607" s="293">
        <f t="shared" si="87"/>
        <v>0</v>
      </c>
      <c r="R607" s="293">
        <f t="shared" si="88"/>
        <v>0</v>
      </c>
      <c r="S607" s="302">
        <f t="shared" si="83"/>
        <v>0</v>
      </c>
      <c r="T607" s="302">
        <f t="shared" si="84"/>
        <v>0</v>
      </c>
      <c r="U607" s="773">
        <f t="shared" si="85"/>
        <v>0</v>
      </c>
      <c r="V607" s="304"/>
      <c r="W607" s="305">
        <f>(Q607+R607)*'1.0-Contractblad'!$L$37</f>
        <v>0</v>
      </c>
      <c r="X607" s="305">
        <f ca="1">VLOOKUP(E607,'1.1a-Jaarprijzen'!$B$33:$Q$51,16,FALSE)*K607</f>
        <v>0</v>
      </c>
      <c r="Z607" s="775">
        <f t="shared" si="89"/>
        <v>0</v>
      </c>
      <c r="AA607" s="494" t="str">
        <f t="shared" si="90"/>
        <v>nvt-0</v>
      </c>
    </row>
    <row r="608" spans="2:27" s="492" customFormat="1" ht="15">
      <c r="B608" s="331"/>
      <c r="C608" s="332"/>
      <c r="D608" s="296">
        <f>VLOOKUP(E608,'1.1a-Jaarprijzen'!$B$13:$G$30,6,FALSE)</f>
        <v>1</v>
      </c>
      <c r="E608" s="772" t="s">
        <v>985</v>
      </c>
      <c r="F608" s="296" t="s">
        <v>675</v>
      </c>
      <c r="G608" s="297" t="s">
        <v>590</v>
      </c>
      <c r="H608" s="295" t="s">
        <v>589</v>
      </c>
      <c r="I608" s="298" t="str">
        <f t="shared" si="74"/>
        <v>niet van toepassing</v>
      </c>
      <c r="J608" s="296" t="s">
        <v>17</v>
      </c>
      <c r="K608" s="299">
        <v>0</v>
      </c>
      <c r="L608" s="299">
        <v>2.4700000000000002</v>
      </c>
      <c r="M608" s="300" t="s">
        <v>17</v>
      </c>
      <c r="N608" s="301">
        <f t="shared" si="86"/>
        <v>0</v>
      </c>
      <c r="O608" s="486">
        <v>1</v>
      </c>
      <c r="P608" s="486">
        <v>1</v>
      </c>
      <c r="Q608" s="293">
        <f t="shared" si="87"/>
        <v>0</v>
      </c>
      <c r="R608" s="293">
        <f t="shared" si="88"/>
        <v>0</v>
      </c>
      <c r="S608" s="302">
        <f t="shared" si="83"/>
        <v>0</v>
      </c>
      <c r="T608" s="302">
        <f t="shared" si="84"/>
        <v>0</v>
      </c>
      <c r="U608" s="773">
        <f t="shared" si="85"/>
        <v>0</v>
      </c>
      <c r="V608" s="304"/>
      <c r="W608" s="305">
        <f>(Q608+R608)*'1.0-Contractblad'!$L$37</f>
        <v>0</v>
      </c>
      <c r="X608" s="305">
        <f ca="1">VLOOKUP(E608,'1.1a-Jaarprijzen'!$B$33:$Q$51,16,FALSE)*K608</f>
        <v>0</v>
      </c>
      <c r="Z608" s="775">
        <f t="shared" si="89"/>
        <v>0</v>
      </c>
      <c r="AA608" s="494" t="str">
        <f t="shared" si="90"/>
        <v>nvt-0</v>
      </c>
    </row>
    <row r="609" spans="2:27" s="492" customFormat="1" ht="15">
      <c r="B609" s="331"/>
      <c r="C609" s="332"/>
      <c r="D609" s="296">
        <f>VLOOKUP(E609,'1.1a-Jaarprijzen'!$B$13:$G$30,6,FALSE)</f>
        <v>1</v>
      </c>
      <c r="E609" s="772" t="s">
        <v>985</v>
      </c>
      <c r="F609" s="296" t="s">
        <v>675</v>
      </c>
      <c r="G609" s="297" t="s">
        <v>994</v>
      </c>
      <c r="H609" s="295" t="s">
        <v>859</v>
      </c>
      <c r="I609" s="298" t="str">
        <f t="shared" si="74"/>
        <v>niet van toepassing</v>
      </c>
      <c r="J609" s="296" t="s">
        <v>17</v>
      </c>
      <c r="K609" s="299">
        <v>0</v>
      </c>
      <c r="L609" s="299">
        <v>3.42</v>
      </c>
      <c r="M609" s="300" t="s">
        <v>17</v>
      </c>
      <c r="N609" s="301">
        <f t="shared" si="86"/>
        <v>0</v>
      </c>
      <c r="O609" s="486">
        <v>1</v>
      </c>
      <c r="P609" s="486">
        <v>1</v>
      </c>
      <c r="Q609" s="293">
        <f t="shared" si="87"/>
        <v>0</v>
      </c>
      <c r="R609" s="293">
        <f t="shared" si="88"/>
        <v>0</v>
      </c>
      <c r="S609" s="302">
        <f t="shared" si="83"/>
        <v>0</v>
      </c>
      <c r="T609" s="302">
        <f t="shared" si="84"/>
        <v>0</v>
      </c>
      <c r="U609" s="773">
        <f t="shared" si="85"/>
        <v>0</v>
      </c>
      <c r="V609" s="304"/>
      <c r="W609" s="305">
        <f>(Q609+R609)*'1.0-Contractblad'!$L$37</f>
        <v>0</v>
      </c>
      <c r="X609" s="305">
        <f ca="1">VLOOKUP(E609,'1.1a-Jaarprijzen'!$B$33:$Q$51,16,FALSE)*K609</f>
        <v>0</v>
      </c>
      <c r="Z609" s="775">
        <f t="shared" si="89"/>
        <v>0</v>
      </c>
      <c r="AA609" s="494" t="str">
        <f t="shared" si="90"/>
        <v>nvt-0</v>
      </c>
    </row>
    <row r="610" spans="2:27" s="492" customFormat="1" ht="15">
      <c r="B610" s="331"/>
      <c r="C610" s="332"/>
      <c r="D610" s="296">
        <f>VLOOKUP(E610,'1.1a-Jaarprijzen'!$B$13:$G$30,6,FALSE)</f>
        <v>1</v>
      </c>
      <c r="E610" s="772" t="s">
        <v>985</v>
      </c>
      <c r="F610" s="296" t="s">
        <v>675</v>
      </c>
      <c r="G610" s="297" t="s">
        <v>599</v>
      </c>
      <c r="H610" s="295" t="s">
        <v>395</v>
      </c>
      <c r="I610" s="298" t="str">
        <f t="shared" si="74"/>
        <v>niet van toepassing</v>
      </c>
      <c r="J610" s="296" t="s">
        <v>17</v>
      </c>
      <c r="K610" s="299">
        <v>0</v>
      </c>
      <c r="L610" s="299">
        <v>2.97</v>
      </c>
      <c r="M610" s="300" t="s">
        <v>17</v>
      </c>
      <c r="N610" s="301">
        <f t="shared" si="86"/>
        <v>0</v>
      </c>
      <c r="O610" s="486">
        <v>1</v>
      </c>
      <c r="P610" s="486">
        <v>1</v>
      </c>
      <c r="Q610" s="293">
        <f t="shared" si="87"/>
        <v>0</v>
      </c>
      <c r="R610" s="293">
        <f t="shared" si="88"/>
        <v>0</v>
      </c>
      <c r="S610" s="302">
        <f t="shared" si="83"/>
        <v>0</v>
      </c>
      <c r="T610" s="302">
        <f t="shared" si="84"/>
        <v>0</v>
      </c>
      <c r="U610" s="773">
        <f t="shared" si="85"/>
        <v>0</v>
      </c>
      <c r="V610" s="304"/>
      <c r="W610" s="305">
        <f>(Q610+R610)*'1.0-Contractblad'!$L$37</f>
        <v>0</v>
      </c>
      <c r="X610" s="305">
        <f ca="1">VLOOKUP(E610,'1.1a-Jaarprijzen'!$B$33:$Q$51,16,FALSE)*K610</f>
        <v>0</v>
      </c>
      <c r="Z610" s="775">
        <f t="shared" si="89"/>
        <v>0</v>
      </c>
      <c r="AA610" s="494" t="str">
        <f t="shared" si="90"/>
        <v>nvt-0</v>
      </c>
    </row>
    <row r="611" spans="2:27" s="492" customFormat="1" ht="15">
      <c r="B611" s="331"/>
      <c r="C611" s="332"/>
      <c r="D611" s="296">
        <f>VLOOKUP(E611,'1.1a-Jaarprijzen'!$B$13:$G$30,6,FALSE)</f>
        <v>1</v>
      </c>
      <c r="E611" s="772" t="s">
        <v>985</v>
      </c>
      <c r="F611" s="296" t="s">
        <v>675</v>
      </c>
      <c r="G611" s="297" t="s">
        <v>632</v>
      </c>
      <c r="H611" s="295" t="s">
        <v>395</v>
      </c>
      <c r="I611" s="298" t="str">
        <f t="shared" si="74"/>
        <v>niet van toepassing</v>
      </c>
      <c r="J611" s="296" t="s">
        <v>17</v>
      </c>
      <c r="K611" s="299">
        <v>0</v>
      </c>
      <c r="L611" s="299">
        <v>4.46</v>
      </c>
      <c r="M611" s="300" t="s">
        <v>17</v>
      </c>
      <c r="N611" s="301">
        <f t="shared" si="86"/>
        <v>0</v>
      </c>
      <c r="O611" s="486">
        <v>1</v>
      </c>
      <c r="P611" s="486">
        <v>1</v>
      </c>
      <c r="Q611" s="293">
        <f t="shared" si="87"/>
        <v>0</v>
      </c>
      <c r="R611" s="293">
        <f t="shared" si="88"/>
        <v>0</v>
      </c>
      <c r="S611" s="302">
        <f t="shared" si="83"/>
        <v>0</v>
      </c>
      <c r="T611" s="302">
        <f t="shared" si="84"/>
        <v>0</v>
      </c>
      <c r="U611" s="773">
        <f t="shared" si="85"/>
        <v>0</v>
      </c>
      <c r="V611" s="304"/>
      <c r="W611" s="305">
        <f>(Q611+R611)*'1.0-Contractblad'!$L$37</f>
        <v>0</v>
      </c>
      <c r="X611" s="305">
        <f ca="1">VLOOKUP(E611,'1.1a-Jaarprijzen'!$B$33:$Q$51,16,FALSE)*K611</f>
        <v>0</v>
      </c>
      <c r="Z611" s="775">
        <f t="shared" si="89"/>
        <v>0</v>
      </c>
      <c r="AA611" s="494" t="str">
        <f t="shared" si="90"/>
        <v>nvt-0</v>
      </c>
    </row>
    <row r="612" spans="2:27" s="492" customFormat="1" ht="15">
      <c r="B612" s="331"/>
      <c r="C612" s="332"/>
      <c r="D612" s="296">
        <f>VLOOKUP(E612,'1.1a-Jaarprijzen'!$B$13:$G$30,6,FALSE)</f>
        <v>1</v>
      </c>
      <c r="E612" s="772" t="s">
        <v>985</v>
      </c>
      <c r="F612" s="296" t="s">
        <v>675</v>
      </c>
      <c r="G612" s="297" t="s">
        <v>632</v>
      </c>
      <c r="H612" s="295" t="s">
        <v>395</v>
      </c>
      <c r="I612" s="298" t="str">
        <f t="shared" si="74"/>
        <v>niet van toepassing</v>
      </c>
      <c r="J612" s="296" t="s">
        <v>17</v>
      </c>
      <c r="K612" s="299">
        <v>0</v>
      </c>
      <c r="L612" s="299">
        <v>4.46</v>
      </c>
      <c r="M612" s="300" t="s">
        <v>17</v>
      </c>
      <c r="N612" s="301">
        <f t="shared" si="86"/>
        <v>0</v>
      </c>
      <c r="O612" s="486">
        <v>1</v>
      </c>
      <c r="P612" s="486">
        <v>1</v>
      </c>
      <c r="Q612" s="293">
        <f t="shared" si="87"/>
        <v>0</v>
      </c>
      <c r="R612" s="293">
        <f t="shared" si="88"/>
        <v>0</v>
      </c>
      <c r="S612" s="302">
        <f t="shared" si="83"/>
        <v>0</v>
      </c>
      <c r="T612" s="302">
        <f t="shared" si="84"/>
        <v>0</v>
      </c>
      <c r="U612" s="773">
        <f t="shared" si="85"/>
        <v>0</v>
      </c>
      <c r="V612" s="304"/>
      <c r="W612" s="305">
        <f>(Q612+R612)*'1.0-Contractblad'!$L$37</f>
        <v>0</v>
      </c>
      <c r="X612" s="305">
        <f ca="1">VLOOKUP(E612,'1.1a-Jaarprijzen'!$B$33:$Q$51,16,FALSE)*K612</f>
        <v>0</v>
      </c>
      <c r="Z612" s="775">
        <f t="shared" si="89"/>
        <v>0</v>
      </c>
      <c r="AA612" s="494" t="str">
        <f t="shared" si="90"/>
        <v>nvt-0</v>
      </c>
    </row>
    <row r="613" spans="2:27" s="492" customFormat="1" ht="15">
      <c r="B613" s="331"/>
      <c r="C613" s="332"/>
      <c r="D613" s="296">
        <f>VLOOKUP(E613,'1.1a-Jaarprijzen'!$B$13:$G$30,6,FALSE)</f>
        <v>1</v>
      </c>
      <c r="E613" s="772" t="s">
        <v>985</v>
      </c>
      <c r="F613" s="296" t="s">
        <v>675</v>
      </c>
      <c r="G613" s="297" t="s">
        <v>633</v>
      </c>
      <c r="H613" s="295" t="s">
        <v>995</v>
      </c>
      <c r="I613" s="298" t="str">
        <f t="shared" si="74"/>
        <v>niet van toepassing</v>
      </c>
      <c r="J613" s="296" t="s">
        <v>17</v>
      </c>
      <c r="K613" s="299">
        <v>0</v>
      </c>
      <c r="L613" s="299">
        <v>3.88</v>
      </c>
      <c r="M613" s="300" t="s">
        <v>17</v>
      </c>
      <c r="N613" s="301">
        <f t="shared" si="86"/>
        <v>0</v>
      </c>
      <c r="O613" s="486">
        <v>1</v>
      </c>
      <c r="P613" s="486">
        <v>1</v>
      </c>
      <c r="Q613" s="293">
        <f t="shared" si="87"/>
        <v>0</v>
      </c>
      <c r="R613" s="293">
        <f t="shared" si="88"/>
        <v>0</v>
      </c>
      <c r="S613" s="302">
        <f t="shared" si="83"/>
        <v>0</v>
      </c>
      <c r="T613" s="302">
        <f t="shared" si="84"/>
        <v>0</v>
      </c>
      <c r="U613" s="773">
        <f t="shared" si="85"/>
        <v>0</v>
      </c>
      <c r="V613" s="304"/>
      <c r="W613" s="305">
        <f>(Q613+R613)*'1.0-Contractblad'!$L$37</f>
        <v>0</v>
      </c>
      <c r="X613" s="305">
        <f ca="1">VLOOKUP(E613,'1.1a-Jaarprijzen'!$B$33:$Q$51,16,FALSE)*K613</f>
        <v>0</v>
      </c>
      <c r="Z613" s="775">
        <f t="shared" si="89"/>
        <v>0</v>
      </c>
      <c r="AA613" s="494" t="str">
        <f t="shared" si="90"/>
        <v>nvt-0</v>
      </c>
    </row>
    <row r="614" spans="2:27" s="492" customFormat="1" ht="15">
      <c r="B614" s="331"/>
      <c r="C614" s="332"/>
      <c r="D614" s="296">
        <f>VLOOKUP(E614,'1.1a-Jaarprijzen'!$B$13:$G$30,6,FALSE)</f>
        <v>1</v>
      </c>
      <c r="E614" s="772" t="s">
        <v>985</v>
      </c>
      <c r="F614" s="296" t="s">
        <v>675</v>
      </c>
      <c r="G614" s="297" t="s">
        <v>633</v>
      </c>
      <c r="H614" s="295" t="s">
        <v>995</v>
      </c>
      <c r="I614" s="298" t="str">
        <f t="shared" si="74"/>
        <v>niet van toepassing</v>
      </c>
      <c r="J614" s="296" t="s">
        <v>17</v>
      </c>
      <c r="K614" s="299">
        <v>0</v>
      </c>
      <c r="L614" s="299">
        <v>3.88</v>
      </c>
      <c r="M614" s="300" t="s">
        <v>17</v>
      </c>
      <c r="N614" s="301">
        <f t="shared" si="86"/>
        <v>0</v>
      </c>
      <c r="O614" s="486">
        <v>1</v>
      </c>
      <c r="P614" s="486">
        <v>1</v>
      </c>
      <c r="Q614" s="293">
        <f t="shared" si="87"/>
        <v>0</v>
      </c>
      <c r="R614" s="293">
        <f t="shared" si="88"/>
        <v>0</v>
      </c>
      <c r="S614" s="302">
        <f t="shared" si="83"/>
        <v>0</v>
      </c>
      <c r="T614" s="302">
        <f t="shared" si="84"/>
        <v>0</v>
      </c>
      <c r="U614" s="773">
        <f t="shared" si="85"/>
        <v>0</v>
      </c>
      <c r="V614" s="304"/>
      <c r="W614" s="305">
        <f>(Q614+R614)*'1.0-Contractblad'!$L$37</f>
        <v>0</v>
      </c>
      <c r="X614" s="305">
        <f ca="1">VLOOKUP(E614,'1.1a-Jaarprijzen'!$B$33:$Q$51,16,FALSE)*K614</f>
        <v>0</v>
      </c>
      <c r="Z614" s="775">
        <f t="shared" si="89"/>
        <v>0</v>
      </c>
      <c r="AA614" s="494" t="str">
        <f t="shared" si="90"/>
        <v>nvt-0</v>
      </c>
    </row>
    <row r="615" spans="2:27" s="492" customFormat="1" ht="15">
      <c r="B615" s="331"/>
      <c r="C615" s="332"/>
      <c r="D615" s="296">
        <f>VLOOKUP(E615,'1.1a-Jaarprijzen'!$B$13:$G$30,6,FALSE)</f>
        <v>1</v>
      </c>
      <c r="E615" s="772" t="s">
        <v>985</v>
      </c>
      <c r="F615" s="296" t="s">
        <v>675</v>
      </c>
      <c r="G615" s="297" t="s">
        <v>634</v>
      </c>
      <c r="H615" s="295" t="s">
        <v>589</v>
      </c>
      <c r="I615" s="298" t="str">
        <f t="shared" si="74"/>
        <v>niet van toepassing</v>
      </c>
      <c r="J615" s="296" t="s">
        <v>17</v>
      </c>
      <c r="K615" s="299">
        <v>0</v>
      </c>
      <c r="L615" s="299">
        <v>0.83</v>
      </c>
      <c r="M615" s="300" t="s">
        <v>17</v>
      </c>
      <c r="N615" s="301">
        <f t="shared" si="86"/>
        <v>0</v>
      </c>
      <c r="O615" s="486">
        <v>1</v>
      </c>
      <c r="P615" s="486">
        <v>1</v>
      </c>
      <c r="Q615" s="293">
        <f t="shared" si="87"/>
        <v>0</v>
      </c>
      <c r="R615" s="293">
        <f t="shared" si="88"/>
        <v>0</v>
      </c>
      <c r="S615" s="302">
        <f t="shared" si="83"/>
        <v>0</v>
      </c>
      <c r="T615" s="302">
        <f t="shared" si="84"/>
        <v>0</v>
      </c>
      <c r="U615" s="773">
        <f t="shared" si="85"/>
        <v>0</v>
      </c>
      <c r="V615" s="304"/>
      <c r="W615" s="305">
        <f>(Q615+R615)*'1.0-Contractblad'!$L$37</f>
        <v>0</v>
      </c>
      <c r="X615" s="305">
        <f ca="1">VLOOKUP(E615,'1.1a-Jaarprijzen'!$B$33:$Q$51,16,FALSE)*K615</f>
        <v>0</v>
      </c>
      <c r="Z615" s="775">
        <f t="shared" si="89"/>
        <v>0</v>
      </c>
      <c r="AA615" s="494" t="str">
        <f t="shared" si="90"/>
        <v>nvt-0</v>
      </c>
    </row>
    <row r="616" spans="2:27" s="492" customFormat="1" ht="15">
      <c r="B616" s="331"/>
      <c r="C616" s="332"/>
      <c r="D616" s="296">
        <f>VLOOKUP(E616,'1.1a-Jaarprijzen'!$B$13:$G$30,6,FALSE)</f>
        <v>1</v>
      </c>
      <c r="E616" s="772" t="s">
        <v>985</v>
      </c>
      <c r="F616" s="296" t="s">
        <v>266</v>
      </c>
      <c r="G616" s="297" t="s">
        <v>592</v>
      </c>
      <c r="H616" s="295" t="s">
        <v>398</v>
      </c>
      <c r="I616" s="298" t="str">
        <f t="shared" si="74"/>
        <v>niet van toepassing</v>
      </c>
      <c r="J616" s="296" t="s">
        <v>17</v>
      </c>
      <c r="K616" s="299">
        <v>0</v>
      </c>
      <c r="L616" s="299">
        <v>3.42</v>
      </c>
      <c r="M616" s="300" t="s">
        <v>17</v>
      </c>
      <c r="N616" s="301">
        <f t="shared" si="86"/>
        <v>0</v>
      </c>
      <c r="O616" s="486">
        <v>1</v>
      </c>
      <c r="P616" s="486">
        <v>1</v>
      </c>
      <c r="Q616" s="293">
        <f t="shared" si="87"/>
        <v>0</v>
      </c>
      <c r="R616" s="293">
        <f t="shared" si="88"/>
        <v>0</v>
      </c>
      <c r="S616" s="302">
        <f t="shared" si="83"/>
        <v>0</v>
      </c>
      <c r="T616" s="302">
        <f t="shared" si="84"/>
        <v>0</v>
      </c>
      <c r="U616" s="773">
        <f t="shared" si="85"/>
        <v>0</v>
      </c>
      <c r="V616" s="304"/>
      <c r="W616" s="305">
        <f>(Q616+R616)*'1.0-Contractblad'!$L$37</f>
        <v>0</v>
      </c>
      <c r="X616" s="305">
        <f ca="1">VLOOKUP(E616,'1.1a-Jaarprijzen'!$B$33:$Q$51,16,FALSE)*K616</f>
        <v>0</v>
      </c>
      <c r="Z616" s="775">
        <f t="shared" si="89"/>
        <v>0</v>
      </c>
      <c r="AA616" s="494" t="str">
        <f t="shared" si="90"/>
        <v>nvt-0</v>
      </c>
    </row>
    <row r="617" spans="2:27" s="492" customFormat="1" ht="15">
      <c r="B617" s="331"/>
      <c r="C617" s="332"/>
      <c r="D617" s="296">
        <f>VLOOKUP(E617,'1.1a-Jaarprijzen'!$B$13:$G$30,6,FALSE)</f>
        <v>1</v>
      </c>
      <c r="E617" s="772" t="s">
        <v>985</v>
      </c>
      <c r="F617" s="296" t="s">
        <v>675</v>
      </c>
      <c r="G617" s="297" t="s">
        <v>594</v>
      </c>
      <c r="H617" s="295" t="s">
        <v>398</v>
      </c>
      <c r="I617" s="298" t="str">
        <f t="shared" si="74"/>
        <v>niet van toepassing</v>
      </c>
      <c r="J617" s="296" t="s">
        <v>17</v>
      </c>
      <c r="K617" s="299">
        <v>0</v>
      </c>
      <c r="L617" s="299">
        <v>4.92</v>
      </c>
      <c r="M617" s="300" t="s">
        <v>17</v>
      </c>
      <c r="N617" s="301">
        <f t="shared" si="86"/>
        <v>0</v>
      </c>
      <c r="O617" s="486">
        <v>1</v>
      </c>
      <c r="P617" s="486">
        <v>1</v>
      </c>
      <c r="Q617" s="293">
        <f t="shared" si="87"/>
        <v>0</v>
      </c>
      <c r="R617" s="293">
        <f t="shared" si="88"/>
        <v>0</v>
      </c>
      <c r="S617" s="302">
        <f t="shared" si="83"/>
        <v>0</v>
      </c>
      <c r="T617" s="302">
        <f t="shared" si="84"/>
        <v>0</v>
      </c>
      <c r="U617" s="773">
        <f t="shared" si="85"/>
        <v>0</v>
      </c>
      <c r="V617" s="304"/>
      <c r="W617" s="305">
        <f>(Q617+R617)*'1.0-Contractblad'!$L$37</f>
        <v>0</v>
      </c>
      <c r="X617" s="305">
        <f ca="1">VLOOKUP(E617,'1.1a-Jaarprijzen'!$B$33:$Q$51,16,FALSE)*K617</f>
        <v>0</v>
      </c>
      <c r="Z617" s="775">
        <f t="shared" si="89"/>
        <v>0</v>
      </c>
      <c r="AA617" s="494" t="str">
        <f t="shared" si="90"/>
        <v>nvt-0</v>
      </c>
    </row>
    <row r="618" spans="2:27" s="492" customFormat="1" ht="15">
      <c r="B618" s="331"/>
      <c r="C618" s="332"/>
      <c r="D618" s="296">
        <f>VLOOKUP(E618,'1.1a-Jaarprijzen'!$B$13:$G$30,6,FALSE)</f>
        <v>1</v>
      </c>
      <c r="E618" s="772" t="s">
        <v>985</v>
      </c>
      <c r="F618" s="296" t="s">
        <v>675</v>
      </c>
      <c r="G618" s="297" t="s">
        <v>595</v>
      </c>
      <c r="H618" s="295" t="s">
        <v>398</v>
      </c>
      <c r="I618" s="298" t="str">
        <f t="shared" si="74"/>
        <v>niet van toepassing</v>
      </c>
      <c r="J618" s="296" t="s">
        <v>17</v>
      </c>
      <c r="K618" s="299">
        <v>0</v>
      </c>
      <c r="L618" s="299">
        <v>4.5599999999999996</v>
      </c>
      <c r="M618" s="300" t="s">
        <v>17</v>
      </c>
      <c r="N618" s="301">
        <f t="shared" si="86"/>
        <v>0</v>
      </c>
      <c r="O618" s="486">
        <v>1</v>
      </c>
      <c r="P618" s="486">
        <v>1</v>
      </c>
      <c r="Q618" s="293">
        <f t="shared" si="87"/>
        <v>0</v>
      </c>
      <c r="R618" s="293">
        <f t="shared" si="88"/>
        <v>0</v>
      </c>
      <c r="S618" s="302">
        <f t="shared" si="83"/>
        <v>0</v>
      </c>
      <c r="T618" s="302">
        <f t="shared" si="84"/>
        <v>0</v>
      </c>
      <c r="U618" s="773">
        <f t="shared" si="85"/>
        <v>0</v>
      </c>
      <c r="V618" s="304"/>
      <c r="W618" s="305">
        <f>(Q618+R618)*'1.0-Contractblad'!$L$37</f>
        <v>0</v>
      </c>
      <c r="X618" s="305">
        <f ca="1">VLOOKUP(E618,'1.1a-Jaarprijzen'!$B$33:$Q$51,16,FALSE)*K618</f>
        <v>0</v>
      </c>
      <c r="Z618" s="775">
        <f t="shared" si="89"/>
        <v>0</v>
      </c>
      <c r="AA618" s="494" t="str">
        <f t="shared" si="90"/>
        <v>nvt-0</v>
      </c>
    </row>
    <row r="619" spans="2:27" s="492" customFormat="1" ht="15">
      <c r="B619" s="331"/>
      <c r="C619" s="332"/>
      <c r="D619" s="296">
        <f>VLOOKUP(E619,'1.1a-Jaarprijzen'!$B$13:$G$30,6,FALSE)</f>
        <v>1</v>
      </c>
      <c r="E619" s="772" t="s">
        <v>985</v>
      </c>
      <c r="F619" s="296" t="s">
        <v>675</v>
      </c>
      <c r="G619" s="297" t="s">
        <v>596</v>
      </c>
      <c r="H619" s="295" t="s">
        <v>398</v>
      </c>
      <c r="I619" s="298" t="str">
        <f t="shared" si="74"/>
        <v>niet van toepassing</v>
      </c>
      <c r="J619" s="296" t="s">
        <v>17</v>
      </c>
      <c r="K619" s="299">
        <v>0</v>
      </c>
      <c r="L619" s="299">
        <v>5.87</v>
      </c>
      <c r="M619" s="300" t="s">
        <v>17</v>
      </c>
      <c r="N619" s="301">
        <f t="shared" si="86"/>
        <v>0</v>
      </c>
      <c r="O619" s="486">
        <v>1</v>
      </c>
      <c r="P619" s="486">
        <v>1</v>
      </c>
      <c r="Q619" s="293">
        <f t="shared" si="87"/>
        <v>0</v>
      </c>
      <c r="R619" s="293">
        <f t="shared" si="88"/>
        <v>0</v>
      </c>
      <c r="S619" s="302">
        <f t="shared" si="83"/>
        <v>0</v>
      </c>
      <c r="T619" s="302">
        <f t="shared" si="84"/>
        <v>0</v>
      </c>
      <c r="U619" s="773">
        <f t="shared" si="85"/>
        <v>0</v>
      </c>
      <c r="V619" s="304"/>
      <c r="W619" s="305">
        <f>(Q619+R619)*'1.0-Contractblad'!$L$37</f>
        <v>0</v>
      </c>
      <c r="X619" s="305">
        <f ca="1">VLOOKUP(E619,'1.1a-Jaarprijzen'!$B$33:$Q$51,16,FALSE)*K619</f>
        <v>0</v>
      </c>
      <c r="Z619" s="775">
        <f t="shared" si="89"/>
        <v>0</v>
      </c>
      <c r="AA619" s="494" t="str">
        <f t="shared" si="90"/>
        <v>nvt-0</v>
      </c>
    </row>
    <row r="620" spans="2:27" s="492" customFormat="1" ht="15">
      <c r="B620" s="331"/>
      <c r="C620" s="332"/>
      <c r="D620" s="296">
        <f>VLOOKUP(E620,'1.1a-Jaarprijzen'!$B$13:$G$30,6,FALSE)</f>
        <v>1</v>
      </c>
      <c r="E620" s="772" t="s">
        <v>985</v>
      </c>
      <c r="F620" s="296" t="s">
        <v>675</v>
      </c>
      <c r="G620" s="297" t="s">
        <v>597</v>
      </c>
      <c r="H620" s="295" t="s">
        <v>398</v>
      </c>
      <c r="I620" s="298" t="str">
        <f t="shared" si="74"/>
        <v>niet van toepassing</v>
      </c>
      <c r="J620" s="296" t="s">
        <v>17</v>
      </c>
      <c r="K620" s="299">
        <v>0</v>
      </c>
      <c r="L620" s="299">
        <v>8.4</v>
      </c>
      <c r="M620" s="300" t="s">
        <v>17</v>
      </c>
      <c r="N620" s="301">
        <f t="shared" si="86"/>
        <v>0</v>
      </c>
      <c r="O620" s="486">
        <v>1</v>
      </c>
      <c r="P620" s="486">
        <v>1</v>
      </c>
      <c r="Q620" s="293">
        <f t="shared" si="87"/>
        <v>0</v>
      </c>
      <c r="R620" s="293">
        <f t="shared" si="88"/>
        <v>0</v>
      </c>
      <c r="S620" s="302">
        <f t="shared" si="83"/>
        <v>0</v>
      </c>
      <c r="T620" s="302">
        <f t="shared" si="84"/>
        <v>0</v>
      </c>
      <c r="U620" s="773">
        <f t="shared" si="85"/>
        <v>0</v>
      </c>
      <c r="V620" s="304"/>
      <c r="W620" s="305">
        <f>(Q620+R620)*'1.0-Contractblad'!$L$37</f>
        <v>0</v>
      </c>
      <c r="X620" s="305">
        <f ca="1">VLOOKUP(E620,'1.1a-Jaarprijzen'!$B$33:$Q$51,16,FALSE)*K620</f>
        <v>0</v>
      </c>
      <c r="Z620" s="775">
        <f t="shared" si="89"/>
        <v>0</v>
      </c>
      <c r="AA620" s="494" t="str">
        <f t="shared" si="90"/>
        <v>nvt-0</v>
      </c>
    </row>
    <row r="621" spans="2:27" s="492" customFormat="1" ht="15">
      <c r="B621" s="331"/>
      <c r="C621" s="332"/>
      <c r="D621" s="296">
        <f>VLOOKUP(E621,'1.1a-Jaarprijzen'!$B$13:$G$30,6,FALSE)</f>
        <v>1</v>
      </c>
      <c r="E621" s="772" t="s">
        <v>985</v>
      </c>
      <c r="F621" s="296" t="s">
        <v>675</v>
      </c>
      <c r="G621" s="297" t="s">
        <v>598</v>
      </c>
      <c r="H621" s="295" t="s">
        <v>398</v>
      </c>
      <c r="I621" s="298" t="str">
        <f t="shared" si="74"/>
        <v>niet van toepassing</v>
      </c>
      <c r="J621" s="296" t="s">
        <v>17</v>
      </c>
      <c r="K621" s="299">
        <v>0</v>
      </c>
      <c r="L621" s="299">
        <v>8.43</v>
      </c>
      <c r="M621" s="300" t="s">
        <v>17</v>
      </c>
      <c r="N621" s="301">
        <f t="shared" si="86"/>
        <v>0</v>
      </c>
      <c r="O621" s="486">
        <v>1</v>
      </c>
      <c r="P621" s="486">
        <v>1</v>
      </c>
      <c r="Q621" s="293">
        <f t="shared" si="87"/>
        <v>0</v>
      </c>
      <c r="R621" s="293">
        <f t="shared" si="88"/>
        <v>0</v>
      </c>
      <c r="S621" s="302">
        <f t="shared" si="83"/>
        <v>0</v>
      </c>
      <c r="T621" s="302">
        <f t="shared" si="84"/>
        <v>0</v>
      </c>
      <c r="U621" s="773">
        <f t="shared" si="85"/>
        <v>0</v>
      </c>
      <c r="V621" s="304"/>
      <c r="W621" s="305">
        <f>(Q621+R621)*'1.0-Contractblad'!$L$37</f>
        <v>0</v>
      </c>
      <c r="X621" s="305">
        <f ca="1">VLOOKUP(E621,'1.1a-Jaarprijzen'!$B$33:$Q$51,16,FALSE)*K621</f>
        <v>0</v>
      </c>
      <c r="Z621" s="775">
        <f t="shared" si="89"/>
        <v>0</v>
      </c>
      <c r="AA621" s="494" t="str">
        <f t="shared" si="90"/>
        <v>nvt-0</v>
      </c>
    </row>
    <row r="622" spans="2:27" s="492" customFormat="1" ht="15">
      <c r="B622" s="331"/>
      <c r="C622" s="332"/>
      <c r="D622" s="296">
        <f>VLOOKUP(E622,'1.1a-Jaarprijzen'!$B$13:$G$30,6,FALSE)</f>
        <v>1</v>
      </c>
      <c r="E622" s="772" t="s">
        <v>985</v>
      </c>
      <c r="F622" s="296" t="s">
        <v>675</v>
      </c>
      <c r="G622" s="297" t="s">
        <v>628</v>
      </c>
      <c r="H622" s="295" t="s">
        <v>398</v>
      </c>
      <c r="I622" s="298" t="str">
        <f t="shared" si="74"/>
        <v>niet van toepassing</v>
      </c>
      <c r="J622" s="296" t="s">
        <v>17</v>
      </c>
      <c r="K622" s="299">
        <v>0</v>
      </c>
      <c r="L622" s="299">
        <v>7.82</v>
      </c>
      <c r="M622" s="300" t="s">
        <v>17</v>
      </c>
      <c r="N622" s="301">
        <f t="shared" si="86"/>
        <v>0</v>
      </c>
      <c r="O622" s="486">
        <v>1</v>
      </c>
      <c r="P622" s="486">
        <v>1</v>
      </c>
      <c r="Q622" s="293">
        <f t="shared" si="87"/>
        <v>0</v>
      </c>
      <c r="R622" s="293">
        <f t="shared" si="88"/>
        <v>0</v>
      </c>
      <c r="S622" s="302">
        <f t="shared" si="83"/>
        <v>0</v>
      </c>
      <c r="T622" s="302">
        <f t="shared" si="84"/>
        <v>0</v>
      </c>
      <c r="U622" s="773">
        <f t="shared" si="85"/>
        <v>0</v>
      </c>
      <c r="V622" s="304"/>
      <c r="W622" s="305">
        <f>(Q622+R622)*'1.0-Contractblad'!$L$37</f>
        <v>0</v>
      </c>
      <c r="X622" s="305">
        <f ca="1">VLOOKUP(E622,'1.1a-Jaarprijzen'!$B$33:$Q$51,16,FALSE)*K622</f>
        <v>0</v>
      </c>
      <c r="Z622" s="775">
        <f t="shared" si="89"/>
        <v>0</v>
      </c>
      <c r="AA622" s="494" t="str">
        <f t="shared" si="90"/>
        <v>nvt-0</v>
      </c>
    </row>
    <row r="623" spans="2:27" s="492" customFormat="1" ht="15">
      <c r="B623" s="331"/>
      <c r="C623" s="332"/>
      <c r="D623" s="296">
        <f>VLOOKUP(E623,'1.1a-Jaarprijzen'!$B$13:$G$30,6,FALSE)</f>
        <v>1</v>
      </c>
      <c r="E623" s="772" t="s">
        <v>985</v>
      </c>
      <c r="F623" s="296" t="s">
        <v>675</v>
      </c>
      <c r="G623" s="297" t="s">
        <v>631</v>
      </c>
      <c r="H623" s="295" t="s">
        <v>398</v>
      </c>
      <c r="I623" s="298" t="str">
        <f t="shared" si="74"/>
        <v>niet van toepassing</v>
      </c>
      <c r="J623" s="296" t="s">
        <v>17</v>
      </c>
      <c r="K623" s="299">
        <v>0</v>
      </c>
      <c r="L623" s="299">
        <v>10.220000000000001</v>
      </c>
      <c r="M623" s="300" t="s">
        <v>17</v>
      </c>
      <c r="N623" s="301">
        <f t="shared" si="86"/>
        <v>0</v>
      </c>
      <c r="O623" s="486">
        <v>1</v>
      </c>
      <c r="P623" s="486">
        <v>1</v>
      </c>
      <c r="Q623" s="293">
        <f t="shared" si="87"/>
        <v>0</v>
      </c>
      <c r="R623" s="293">
        <f t="shared" si="88"/>
        <v>0</v>
      </c>
      <c r="S623" s="302">
        <f t="shared" si="83"/>
        <v>0</v>
      </c>
      <c r="T623" s="302">
        <f t="shared" si="84"/>
        <v>0</v>
      </c>
      <c r="U623" s="773">
        <f t="shared" si="85"/>
        <v>0</v>
      </c>
      <c r="V623" s="304"/>
      <c r="W623" s="305">
        <f>(Q623+R623)*'1.0-Contractblad'!$L$37</f>
        <v>0</v>
      </c>
      <c r="X623" s="305">
        <f ca="1">VLOOKUP(E623,'1.1a-Jaarprijzen'!$B$33:$Q$51,16,FALSE)*K623</f>
        <v>0</v>
      </c>
      <c r="Z623" s="775">
        <f t="shared" si="89"/>
        <v>0</v>
      </c>
      <c r="AA623" s="494" t="str">
        <f t="shared" si="90"/>
        <v>nvt-0</v>
      </c>
    </row>
    <row r="624" spans="2:27" s="492" customFormat="1" ht="15">
      <c r="B624" s="331"/>
      <c r="C624" s="332"/>
      <c r="D624" s="296">
        <f>VLOOKUP(E624,'1.1a-Jaarprijzen'!$B$13:$G$30,6,FALSE)</f>
        <v>1</v>
      </c>
      <c r="E624" s="772" t="s">
        <v>985</v>
      </c>
      <c r="F624" s="296" t="s">
        <v>675</v>
      </c>
      <c r="G624" s="297" t="s">
        <v>996</v>
      </c>
      <c r="H624" s="295" t="s">
        <v>398</v>
      </c>
      <c r="I624" s="298" t="str">
        <f t="shared" si="74"/>
        <v>niet van toepassing</v>
      </c>
      <c r="J624" s="296" t="s">
        <v>17</v>
      </c>
      <c r="K624" s="299">
        <v>0</v>
      </c>
      <c r="L624" s="299">
        <v>7.56</v>
      </c>
      <c r="M624" s="300" t="s">
        <v>17</v>
      </c>
      <c r="N624" s="301">
        <f t="shared" si="86"/>
        <v>0</v>
      </c>
      <c r="O624" s="486">
        <v>1</v>
      </c>
      <c r="P624" s="486">
        <v>1</v>
      </c>
      <c r="Q624" s="293">
        <f t="shared" si="87"/>
        <v>0</v>
      </c>
      <c r="R624" s="293">
        <f t="shared" si="88"/>
        <v>0</v>
      </c>
      <c r="S624" s="302">
        <f t="shared" si="83"/>
        <v>0</v>
      </c>
      <c r="T624" s="302">
        <f t="shared" si="84"/>
        <v>0</v>
      </c>
      <c r="U624" s="773">
        <f t="shared" si="85"/>
        <v>0</v>
      </c>
      <c r="V624" s="304"/>
      <c r="W624" s="305">
        <f>(Q624+R624)*'1.0-Contractblad'!$L$37</f>
        <v>0</v>
      </c>
      <c r="X624" s="305">
        <f ca="1">VLOOKUP(E624,'1.1a-Jaarprijzen'!$B$33:$Q$51,16,FALSE)*K624</f>
        <v>0</v>
      </c>
      <c r="Z624" s="775">
        <f t="shared" si="89"/>
        <v>0</v>
      </c>
      <c r="AA624" s="494" t="str">
        <f t="shared" si="90"/>
        <v>nvt-0</v>
      </c>
    </row>
    <row r="625" spans="2:27" s="492" customFormat="1" ht="15">
      <c r="B625" s="331"/>
      <c r="C625" s="332"/>
      <c r="D625" s="296">
        <f>VLOOKUP(E625,'1.1a-Jaarprijzen'!$B$13:$G$30,6,FALSE)</f>
        <v>1</v>
      </c>
      <c r="E625" s="772" t="s">
        <v>985</v>
      </c>
      <c r="F625" s="296" t="s">
        <v>675</v>
      </c>
      <c r="G625" s="297" t="s">
        <v>997</v>
      </c>
      <c r="H625" s="295" t="s">
        <v>398</v>
      </c>
      <c r="I625" s="298" t="str">
        <f t="shared" si="74"/>
        <v>niet van toepassing</v>
      </c>
      <c r="J625" s="299" t="s">
        <v>17</v>
      </c>
      <c r="K625" s="299">
        <v>0</v>
      </c>
      <c r="L625" s="299">
        <v>10.039999999999999</v>
      </c>
      <c r="M625" s="300" t="s">
        <v>17</v>
      </c>
      <c r="N625" s="301">
        <f t="shared" si="86"/>
        <v>0</v>
      </c>
      <c r="O625" s="486">
        <v>1</v>
      </c>
      <c r="P625" s="486">
        <v>1</v>
      </c>
      <c r="Q625" s="293">
        <f t="shared" si="87"/>
        <v>0</v>
      </c>
      <c r="R625" s="293">
        <f t="shared" si="88"/>
        <v>0</v>
      </c>
      <c r="S625" s="302">
        <f t="shared" si="83"/>
        <v>0</v>
      </c>
      <c r="T625" s="302">
        <f t="shared" si="84"/>
        <v>0</v>
      </c>
      <c r="U625" s="773">
        <f t="shared" si="85"/>
        <v>0</v>
      </c>
      <c r="V625" s="304"/>
      <c r="W625" s="305">
        <f>(Q625+R625)*'1.0-Contractblad'!$L$37</f>
        <v>0</v>
      </c>
      <c r="X625" s="305">
        <f ca="1">VLOOKUP(E625,'1.1a-Jaarprijzen'!$B$33:$Q$51,16,FALSE)*K625</f>
        <v>0</v>
      </c>
      <c r="Z625" s="775">
        <f t="shared" si="89"/>
        <v>0</v>
      </c>
      <c r="AA625" s="494" t="str">
        <f t="shared" si="90"/>
        <v>nvt-0</v>
      </c>
    </row>
    <row r="626" spans="2:27" s="492" customFormat="1" ht="15">
      <c r="B626" s="331"/>
      <c r="C626" s="332"/>
      <c r="D626" s="296">
        <f>VLOOKUP(E626,'1.1a-Jaarprijzen'!$B$13:$G$30,6,FALSE)</f>
        <v>1</v>
      </c>
      <c r="E626" s="737" t="s">
        <v>1065</v>
      </c>
      <c r="F626" s="296" t="s">
        <v>675</v>
      </c>
      <c r="G626" s="297" t="s">
        <v>1179</v>
      </c>
      <c r="H626" s="295" t="s">
        <v>411</v>
      </c>
      <c r="I626" s="298" t="str">
        <f t="shared" si="74"/>
        <v>kinderverblijf ruimte</v>
      </c>
      <c r="J626" s="299" t="s">
        <v>1002</v>
      </c>
      <c r="K626" s="299">
        <v>50.5</v>
      </c>
      <c r="L626" s="299"/>
      <c r="M626" s="300">
        <v>12260</v>
      </c>
      <c r="N626" s="301">
        <f t="shared" si="86"/>
        <v>260</v>
      </c>
      <c r="O626" s="486">
        <v>1</v>
      </c>
      <c r="P626" s="486">
        <v>1</v>
      </c>
      <c r="Q626" s="293">
        <f t="shared" si="87"/>
        <v>0</v>
      </c>
      <c r="R626" s="293">
        <f t="shared" si="88"/>
        <v>0</v>
      </c>
      <c r="S626" s="302">
        <f t="shared" si="83"/>
        <v>0</v>
      </c>
      <c r="T626" s="302">
        <f t="shared" si="84"/>
        <v>0</v>
      </c>
      <c r="U626" s="773" t="str">
        <f t="shared" si="85"/>
        <v>V</v>
      </c>
      <c r="V626" s="304"/>
      <c r="W626" s="305">
        <f>(Q626+R626)*'1.0-Contractblad'!$L$37</f>
        <v>0</v>
      </c>
      <c r="X626" s="305">
        <f ca="1">VLOOKUP(E626,'1.1a-Jaarprijzen'!$B$33:$Q$51,16,FALSE)*K626</f>
        <v>0</v>
      </c>
      <c r="Z626" s="775">
        <f t="shared" si="89"/>
        <v>13130</v>
      </c>
      <c r="AA626" s="494" t="str">
        <f t="shared" si="90"/>
        <v>12260-260</v>
      </c>
    </row>
    <row r="627" spans="2:27" s="492" customFormat="1" ht="15">
      <c r="B627" s="331"/>
      <c r="C627" s="332"/>
      <c r="D627" s="296">
        <f>VLOOKUP(E627,'1.1a-Jaarprijzen'!$B$13:$G$30,6,FALSE)</f>
        <v>1</v>
      </c>
      <c r="E627" s="737" t="s">
        <v>1065</v>
      </c>
      <c r="F627" s="296" t="s">
        <v>675</v>
      </c>
      <c r="G627" s="297" t="s">
        <v>1180</v>
      </c>
      <c r="H627" s="295" t="s">
        <v>411</v>
      </c>
      <c r="I627" s="298" t="str">
        <f t="shared" si="74"/>
        <v>niet van toepassing</v>
      </c>
      <c r="J627" s="299" t="s">
        <v>17</v>
      </c>
      <c r="K627" s="299"/>
      <c r="L627" s="299">
        <v>50.1</v>
      </c>
      <c r="M627" s="300" t="s">
        <v>17</v>
      </c>
      <c r="N627" s="301">
        <f t="shared" si="86"/>
        <v>0</v>
      </c>
      <c r="O627" s="486">
        <v>1</v>
      </c>
      <c r="P627" s="486">
        <v>1</v>
      </c>
      <c r="Q627" s="293">
        <f t="shared" si="87"/>
        <v>0</v>
      </c>
      <c r="R627" s="293">
        <f t="shared" si="88"/>
        <v>0</v>
      </c>
      <c r="S627" s="302">
        <f t="shared" si="83"/>
        <v>0</v>
      </c>
      <c r="T627" s="302">
        <f t="shared" si="84"/>
        <v>0</v>
      </c>
      <c r="U627" s="773">
        <f t="shared" si="85"/>
        <v>0</v>
      </c>
      <c r="V627" s="304"/>
      <c r="W627" s="305">
        <f>(Q627+R627)*'1.0-Contractblad'!$L$37</f>
        <v>0</v>
      </c>
      <c r="X627" s="305">
        <f ca="1">VLOOKUP(E627,'1.1a-Jaarprijzen'!$B$33:$Q$51,16,FALSE)*K627</f>
        <v>0</v>
      </c>
      <c r="Z627" s="775">
        <f t="shared" si="89"/>
        <v>0</v>
      </c>
      <c r="AA627" s="494" t="str">
        <f t="shared" si="90"/>
        <v>nvt-0</v>
      </c>
    </row>
    <row r="628" spans="2:27" s="492" customFormat="1" ht="15">
      <c r="B628" s="331"/>
      <c r="C628" s="332"/>
      <c r="D628" s="296">
        <f>VLOOKUP(E628,'1.1a-Jaarprijzen'!$B$13:$G$30,6,FALSE)</f>
        <v>1</v>
      </c>
      <c r="E628" s="737" t="s">
        <v>1065</v>
      </c>
      <c r="F628" s="296" t="s">
        <v>675</v>
      </c>
      <c r="G628" s="297" t="s">
        <v>1181</v>
      </c>
      <c r="H628" s="295" t="s">
        <v>1230</v>
      </c>
      <c r="I628" s="298" t="str">
        <f t="shared" si="74"/>
        <v>speellokaal</v>
      </c>
      <c r="J628" s="299" t="s">
        <v>1002</v>
      </c>
      <c r="K628" s="299">
        <v>75.400000000000006</v>
      </c>
      <c r="L628" s="299"/>
      <c r="M628" s="300">
        <v>8260</v>
      </c>
      <c r="N628" s="301">
        <f t="shared" si="86"/>
        <v>260</v>
      </c>
      <c r="O628" s="486">
        <v>1</v>
      </c>
      <c r="P628" s="486">
        <v>1</v>
      </c>
      <c r="Q628" s="293">
        <f t="shared" si="87"/>
        <v>0</v>
      </c>
      <c r="R628" s="293">
        <f t="shared" si="88"/>
        <v>0</v>
      </c>
      <c r="S628" s="302">
        <f t="shared" si="83"/>
        <v>0</v>
      </c>
      <c r="T628" s="302">
        <f t="shared" si="84"/>
        <v>0</v>
      </c>
      <c r="U628" s="773" t="str">
        <f t="shared" si="85"/>
        <v>L</v>
      </c>
      <c r="V628" s="304"/>
      <c r="W628" s="305">
        <f>(Q628+R628)*'1.0-Contractblad'!$L$37</f>
        <v>0</v>
      </c>
      <c r="X628" s="305">
        <f ca="1">VLOOKUP(E628,'1.1a-Jaarprijzen'!$B$33:$Q$51,16,FALSE)*K628</f>
        <v>0</v>
      </c>
      <c r="Z628" s="775">
        <f t="shared" si="89"/>
        <v>19604</v>
      </c>
      <c r="AA628" s="494" t="str">
        <f t="shared" si="90"/>
        <v>8260-260</v>
      </c>
    </row>
    <row r="629" spans="2:27" s="492" customFormat="1" ht="15">
      <c r="B629" s="331"/>
      <c r="C629" s="332"/>
      <c r="D629" s="296">
        <f>VLOOKUP(E629,'1.1a-Jaarprijzen'!$B$13:$G$30,6,FALSE)</f>
        <v>1</v>
      </c>
      <c r="E629" s="737" t="s">
        <v>1065</v>
      </c>
      <c r="F629" s="296" t="s">
        <v>675</v>
      </c>
      <c r="G629" s="297" t="s">
        <v>1182</v>
      </c>
      <c r="H629" s="295" t="s">
        <v>1231</v>
      </c>
      <c r="I629" s="298" t="str">
        <f t="shared" si="74"/>
        <v>niet van toepassing</v>
      </c>
      <c r="J629" s="299" t="s">
        <v>17</v>
      </c>
      <c r="K629" s="299"/>
      <c r="L629" s="299">
        <v>10.3</v>
      </c>
      <c r="M629" s="300" t="s">
        <v>17</v>
      </c>
      <c r="N629" s="301">
        <f t="shared" si="86"/>
        <v>0</v>
      </c>
      <c r="O629" s="486">
        <v>1</v>
      </c>
      <c r="P629" s="486">
        <v>1</v>
      </c>
      <c r="Q629" s="293">
        <f t="shared" si="87"/>
        <v>0</v>
      </c>
      <c r="R629" s="293">
        <f t="shared" si="88"/>
        <v>0</v>
      </c>
      <c r="S629" s="302">
        <f t="shared" si="83"/>
        <v>0</v>
      </c>
      <c r="T629" s="302">
        <f t="shared" si="84"/>
        <v>0</v>
      </c>
      <c r="U629" s="773">
        <f t="shared" si="85"/>
        <v>0</v>
      </c>
      <c r="V629" s="304"/>
      <c r="W629" s="305">
        <f>(Q629+R629)*'1.0-Contractblad'!$L$37</f>
        <v>0</v>
      </c>
      <c r="X629" s="305">
        <f ca="1">VLOOKUP(E629,'1.1a-Jaarprijzen'!$B$33:$Q$51,16,FALSE)*K629</f>
        <v>0</v>
      </c>
      <c r="Z629" s="775">
        <f t="shared" si="89"/>
        <v>0</v>
      </c>
      <c r="AA629" s="494" t="str">
        <f t="shared" si="90"/>
        <v>nvt-0</v>
      </c>
    </row>
    <row r="630" spans="2:27" s="492" customFormat="1" ht="15">
      <c r="B630" s="331"/>
      <c r="C630" s="332"/>
      <c r="D630" s="296">
        <f>VLOOKUP(E630,'1.1a-Jaarprijzen'!$B$13:$G$30,6,FALSE)</f>
        <v>1</v>
      </c>
      <c r="E630" s="737" t="s">
        <v>1065</v>
      </c>
      <c r="F630" s="296" t="s">
        <v>675</v>
      </c>
      <c r="G630" s="297" t="s">
        <v>1183</v>
      </c>
      <c r="H630" s="295" t="s">
        <v>1232</v>
      </c>
      <c r="I630" s="298" t="str">
        <f t="shared" si="74"/>
        <v>niet van toepassing</v>
      </c>
      <c r="J630" s="299" t="s">
        <v>17</v>
      </c>
      <c r="K630" s="299"/>
      <c r="L630" s="299">
        <v>4.9000000000000004</v>
      </c>
      <c r="M630" s="300" t="s">
        <v>17</v>
      </c>
      <c r="N630" s="301">
        <f t="shared" si="86"/>
        <v>0</v>
      </c>
      <c r="O630" s="486">
        <v>1</v>
      </c>
      <c r="P630" s="486">
        <v>1</v>
      </c>
      <c r="Q630" s="293">
        <f t="shared" si="87"/>
        <v>0</v>
      </c>
      <c r="R630" s="293">
        <f t="shared" si="88"/>
        <v>0</v>
      </c>
      <c r="S630" s="302">
        <f t="shared" si="83"/>
        <v>0</v>
      </c>
      <c r="T630" s="302">
        <f t="shared" si="84"/>
        <v>0</v>
      </c>
      <c r="U630" s="773">
        <f t="shared" si="85"/>
        <v>0</v>
      </c>
      <c r="V630" s="304"/>
      <c r="W630" s="305">
        <f>(Q630+R630)*'1.0-Contractblad'!$L$37</f>
        <v>0</v>
      </c>
      <c r="X630" s="305">
        <f ca="1">VLOOKUP(E630,'1.1a-Jaarprijzen'!$B$33:$Q$51,16,FALSE)*K630</f>
        <v>0</v>
      </c>
      <c r="Z630" s="775">
        <f t="shared" si="89"/>
        <v>0</v>
      </c>
      <c r="AA630" s="494" t="str">
        <f t="shared" si="90"/>
        <v>nvt-0</v>
      </c>
    </row>
    <row r="631" spans="2:27" s="492" customFormat="1" ht="15">
      <c r="B631" s="331"/>
      <c r="C631" s="332"/>
      <c r="D631" s="296">
        <f>VLOOKUP(E631,'1.1a-Jaarprijzen'!$B$13:$G$30,6,FALSE)</f>
        <v>1</v>
      </c>
      <c r="E631" s="737" t="s">
        <v>1065</v>
      </c>
      <c r="F631" s="296" t="s">
        <v>675</v>
      </c>
      <c r="G631" s="297" t="s">
        <v>1184</v>
      </c>
      <c r="H631" s="295" t="s">
        <v>677</v>
      </c>
      <c r="I631" s="298" t="str">
        <f t="shared" si="74"/>
        <v>Kinderopvang</v>
      </c>
      <c r="J631" s="299" t="s">
        <v>1002</v>
      </c>
      <c r="K631" s="299">
        <v>44</v>
      </c>
      <c r="L631" s="299"/>
      <c r="M631" s="300">
        <v>22260</v>
      </c>
      <c r="N631" s="301">
        <f t="shared" si="86"/>
        <v>260</v>
      </c>
      <c r="O631" s="486">
        <v>1</v>
      </c>
      <c r="P631" s="486">
        <v>1</v>
      </c>
      <c r="Q631" s="293">
        <f t="shared" si="87"/>
        <v>0</v>
      </c>
      <c r="R631" s="293">
        <f t="shared" si="88"/>
        <v>0</v>
      </c>
      <c r="S631" s="302">
        <f t="shared" si="83"/>
        <v>0</v>
      </c>
      <c r="T631" s="302">
        <f t="shared" si="84"/>
        <v>0</v>
      </c>
      <c r="U631" s="773" t="str">
        <f t="shared" si="85"/>
        <v>L</v>
      </c>
      <c r="V631" s="304"/>
      <c r="W631" s="305">
        <f>(Q631+R631)*'1.0-Contractblad'!$L$37</f>
        <v>0</v>
      </c>
      <c r="X631" s="305">
        <f ca="1">VLOOKUP(E631,'1.1a-Jaarprijzen'!$B$33:$Q$51,16,FALSE)*K631</f>
        <v>0</v>
      </c>
      <c r="Z631" s="775">
        <f t="shared" si="89"/>
        <v>11440</v>
      </c>
      <c r="AA631" s="494" t="str">
        <f t="shared" si="90"/>
        <v>22260-260</v>
      </c>
    </row>
    <row r="632" spans="2:27" s="492" customFormat="1" ht="15">
      <c r="B632" s="331"/>
      <c r="C632" s="332"/>
      <c r="D632" s="296">
        <f>VLOOKUP(E632,'1.1a-Jaarprijzen'!$B$13:$G$30,6,FALSE)</f>
        <v>1</v>
      </c>
      <c r="E632" s="737" t="s">
        <v>1065</v>
      </c>
      <c r="F632" s="296" t="s">
        <v>675</v>
      </c>
      <c r="G632" s="297" t="s">
        <v>1185</v>
      </c>
      <c r="H632" s="295" t="s">
        <v>394</v>
      </c>
      <c r="I632" s="298" t="str">
        <f t="shared" si="74"/>
        <v>sanitaire ruimte (toilet-/doucheruimte)</v>
      </c>
      <c r="J632" s="299" t="s">
        <v>1002</v>
      </c>
      <c r="K632" s="299">
        <v>17.5</v>
      </c>
      <c r="L632" s="299"/>
      <c r="M632" s="300">
        <v>4260</v>
      </c>
      <c r="N632" s="301">
        <f t="shared" si="86"/>
        <v>260</v>
      </c>
      <c r="O632" s="486">
        <v>1</v>
      </c>
      <c r="P632" s="486">
        <v>1</v>
      </c>
      <c r="Q632" s="293">
        <f t="shared" si="87"/>
        <v>0</v>
      </c>
      <c r="R632" s="293">
        <f t="shared" si="88"/>
        <v>0</v>
      </c>
      <c r="S632" s="302">
        <f t="shared" si="83"/>
        <v>0</v>
      </c>
      <c r="T632" s="302">
        <f t="shared" si="84"/>
        <v>0</v>
      </c>
      <c r="U632" s="773" t="str">
        <f t="shared" si="85"/>
        <v>S</v>
      </c>
      <c r="V632" s="304"/>
      <c r="W632" s="305">
        <f>(Q632+R632)*'1.0-Contractblad'!$L$37</f>
        <v>0</v>
      </c>
      <c r="X632" s="305">
        <f ca="1">VLOOKUP(E632,'1.1a-Jaarprijzen'!$B$33:$Q$51,16,FALSE)*K632</f>
        <v>0</v>
      </c>
      <c r="Z632" s="775">
        <f t="shared" si="89"/>
        <v>4550</v>
      </c>
      <c r="AA632" s="494" t="str">
        <f t="shared" si="90"/>
        <v>4260-260</v>
      </c>
    </row>
    <row r="633" spans="2:27" s="492" customFormat="1" ht="15">
      <c r="B633" s="331"/>
      <c r="C633" s="332"/>
      <c r="D633" s="296">
        <f>VLOOKUP(E633,'1.1a-Jaarprijzen'!$B$13:$G$30,6,FALSE)</f>
        <v>1</v>
      </c>
      <c r="E633" s="737" t="s">
        <v>1065</v>
      </c>
      <c r="F633" s="296" t="s">
        <v>675</v>
      </c>
      <c r="G633" s="297" t="s">
        <v>1186</v>
      </c>
      <c r="H633" s="295" t="s">
        <v>677</v>
      </c>
      <c r="I633" s="298" t="str">
        <f t="shared" si="74"/>
        <v>Kinderopvang</v>
      </c>
      <c r="J633" s="299" t="s">
        <v>1002</v>
      </c>
      <c r="K633" s="299">
        <v>51.3</v>
      </c>
      <c r="L633" s="299"/>
      <c r="M633" s="300">
        <v>22260</v>
      </c>
      <c r="N633" s="301">
        <f t="shared" si="86"/>
        <v>260</v>
      </c>
      <c r="O633" s="486">
        <v>1</v>
      </c>
      <c r="P633" s="486">
        <v>1</v>
      </c>
      <c r="Q633" s="293">
        <f t="shared" si="87"/>
        <v>0</v>
      </c>
      <c r="R633" s="293">
        <f t="shared" si="88"/>
        <v>0</v>
      </c>
      <c r="S633" s="302">
        <f t="shared" si="83"/>
        <v>0</v>
      </c>
      <c r="T633" s="302">
        <f t="shared" si="84"/>
        <v>0</v>
      </c>
      <c r="U633" s="773" t="str">
        <f t="shared" si="85"/>
        <v>L</v>
      </c>
      <c r="V633" s="304"/>
      <c r="W633" s="305">
        <f>(Q633+R633)*'1.0-Contractblad'!$L$37</f>
        <v>0</v>
      </c>
      <c r="X633" s="305">
        <f ca="1">VLOOKUP(E633,'1.1a-Jaarprijzen'!$B$33:$Q$51,16,FALSE)*K633</f>
        <v>0</v>
      </c>
      <c r="Z633" s="775">
        <f t="shared" si="89"/>
        <v>13338</v>
      </c>
      <c r="AA633" s="494" t="str">
        <f t="shared" si="90"/>
        <v>22260-260</v>
      </c>
    </row>
    <row r="634" spans="2:27" s="492" customFormat="1" ht="15">
      <c r="B634" s="331"/>
      <c r="C634" s="332"/>
      <c r="D634" s="296">
        <f>VLOOKUP(E634,'1.1a-Jaarprijzen'!$B$13:$G$30,6,FALSE)</f>
        <v>1</v>
      </c>
      <c r="E634" s="737" t="s">
        <v>1065</v>
      </c>
      <c r="F634" s="296" t="s">
        <v>675</v>
      </c>
      <c r="G634" s="297" t="s">
        <v>1187</v>
      </c>
      <c r="H634" s="295" t="s">
        <v>677</v>
      </c>
      <c r="I634" s="298" t="str">
        <f t="shared" si="74"/>
        <v>Kinderopvang</v>
      </c>
      <c r="J634" s="299" t="s">
        <v>1002</v>
      </c>
      <c r="K634" s="299">
        <v>52.4</v>
      </c>
      <c r="L634" s="299"/>
      <c r="M634" s="300">
        <v>22260</v>
      </c>
      <c r="N634" s="301">
        <f t="shared" si="86"/>
        <v>260</v>
      </c>
      <c r="O634" s="486">
        <v>1</v>
      </c>
      <c r="P634" s="486">
        <v>1</v>
      </c>
      <c r="Q634" s="293">
        <f t="shared" si="87"/>
        <v>0</v>
      </c>
      <c r="R634" s="293">
        <f t="shared" si="88"/>
        <v>0</v>
      </c>
      <c r="S634" s="302">
        <f t="shared" si="83"/>
        <v>0</v>
      </c>
      <c r="T634" s="302">
        <f t="shared" si="84"/>
        <v>0</v>
      </c>
      <c r="U634" s="773" t="str">
        <f t="shared" si="85"/>
        <v>L</v>
      </c>
      <c r="V634" s="304"/>
      <c r="W634" s="305">
        <f>(Q634+R634)*'1.0-Contractblad'!$L$37</f>
        <v>0</v>
      </c>
      <c r="X634" s="305">
        <f ca="1">VLOOKUP(E634,'1.1a-Jaarprijzen'!$B$33:$Q$51,16,FALSE)*K634</f>
        <v>0</v>
      </c>
      <c r="Z634" s="775">
        <f t="shared" si="89"/>
        <v>13624</v>
      </c>
      <c r="AA634" s="494" t="str">
        <f t="shared" si="90"/>
        <v>22260-260</v>
      </c>
    </row>
    <row r="635" spans="2:27" s="492" customFormat="1" ht="15">
      <c r="B635" s="331"/>
      <c r="C635" s="332"/>
      <c r="D635" s="296">
        <f>VLOOKUP(E635,'1.1a-Jaarprijzen'!$B$13:$G$30,6,FALSE)</f>
        <v>1</v>
      </c>
      <c r="E635" s="737" t="s">
        <v>1065</v>
      </c>
      <c r="F635" s="296" t="s">
        <v>675</v>
      </c>
      <c r="G635" s="297" t="s">
        <v>1188</v>
      </c>
      <c r="H635" s="295" t="s">
        <v>1231</v>
      </c>
      <c r="I635" s="298" t="str">
        <f t="shared" si="74"/>
        <v>niet van toepassing</v>
      </c>
      <c r="J635" s="299" t="s">
        <v>17</v>
      </c>
      <c r="K635" s="299"/>
      <c r="L635" s="299">
        <v>4.2</v>
      </c>
      <c r="M635" s="300" t="s">
        <v>17</v>
      </c>
      <c r="N635" s="301">
        <f t="shared" si="86"/>
        <v>0</v>
      </c>
      <c r="O635" s="486">
        <v>1</v>
      </c>
      <c r="P635" s="486">
        <v>1</v>
      </c>
      <c r="Q635" s="293">
        <f t="shared" si="87"/>
        <v>0</v>
      </c>
      <c r="R635" s="293">
        <f t="shared" si="88"/>
        <v>0</v>
      </c>
      <c r="S635" s="302">
        <f t="shared" si="83"/>
        <v>0</v>
      </c>
      <c r="T635" s="302">
        <f t="shared" si="84"/>
        <v>0</v>
      </c>
      <c r="U635" s="773">
        <f t="shared" si="85"/>
        <v>0</v>
      </c>
      <c r="V635" s="304"/>
      <c r="W635" s="305">
        <f>(Q635+R635)*'1.0-Contractblad'!$L$37</f>
        <v>0</v>
      </c>
      <c r="X635" s="305">
        <f ca="1">VLOOKUP(E635,'1.1a-Jaarprijzen'!$B$33:$Q$51,16,FALSE)*K635</f>
        <v>0</v>
      </c>
      <c r="Z635" s="775">
        <f t="shared" si="89"/>
        <v>0</v>
      </c>
      <c r="AA635" s="494" t="str">
        <f t="shared" si="90"/>
        <v>nvt-0</v>
      </c>
    </row>
    <row r="636" spans="2:27" s="492" customFormat="1" ht="15">
      <c r="B636" s="331"/>
      <c r="C636" s="332"/>
      <c r="D636" s="296">
        <f>VLOOKUP(E636,'1.1a-Jaarprijzen'!$B$13:$G$30,6,FALSE)</f>
        <v>1</v>
      </c>
      <c r="E636" s="737" t="s">
        <v>1065</v>
      </c>
      <c r="F636" s="296" t="s">
        <v>675</v>
      </c>
      <c r="G636" s="297" t="s">
        <v>1189</v>
      </c>
      <c r="H636" s="295" t="s">
        <v>394</v>
      </c>
      <c r="I636" s="298" t="str">
        <f t="shared" si="74"/>
        <v>sanitaire ruimte (toilet-/doucheruimte)</v>
      </c>
      <c r="J636" s="299" t="s">
        <v>1002</v>
      </c>
      <c r="K636" s="299">
        <v>24.5</v>
      </c>
      <c r="L636" s="299"/>
      <c r="M636" s="300">
        <v>4260</v>
      </c>
      <c r="N636" s="301">
        <f t="shared" si="86"/>
        <v>260</v>
      </c>
      <c r="O636" s="486">
        <v>1</v>
      </c>
      <c r="P636" s="486">
        <v>1</v>
      </c>
      <c r="Q636" s="293">
        <f t="shared" si="87"/>
        <v>0</v>
      </c>
      <c r="R636" s="293">
        <f t="shared" si="88"/>
        <v>0</v>
      </c>
      <c r="S636" s="302">
        <f t="shared" si="83"/>
        <v>0</v>
      </c>
      <c r="T636" s="302">
        <f t="shared" si="84"/>
        <v>0</v>
      </c>
      <c r="U636" s="773" t="str">
        <f t="shared" si="85"/>
        <v>S</v>
      </c>
      <c r="V636" s="304"/>
      <c r="W636" s="305">
        <f>(Q636+R636)*'1.0-Contractblad'!$L$37</f>
        <v>0</v>
      </c>
      <c r="X636" s="305">
        <f ca="1">VLOOKUP(E636,'1.1a-Jaarprijzen'!$B$33:$Q$51,16,FALSE)*K636</f>
        <v>0</v>
      </c>
      <c r="Z636" s="775">
        <f t="shared" si="89"/>
        <v>6370</v>
      </c>
      <c r="AA636" s="494" t="str">
        <f t="shared" si="90"/>
        <v>4260-260</v>
      </c>
    </row>
    <row r="637" spans="2:27" s="492" customFormat="1" ht="15">
      <c r="B637" s="331"/>
      <c r="C637" s="332"/>
      <c r="D637" s="296">
        <f>VLOOKUP(E637,'1.1a-Jaarprijzen'!$B$13:$G$30,6,FALSE)</f>
        <v>1</v>
      </c>
      <c r="E637" s="737" t="s">
        <v>1065</v>
      </c>
      <c r="F637" s="296" t="s">
        <v>675</v>
      </c>
      <c r="G637" s="297" t="s">
        <v>1190</v>
      </c>
      <c r="H637" s="295" t="s">
        <v>1233</v>
      </c>
      <c r="I637" s="298" t="str">
        <f t="shared" si="74"/>
        <v>kinderverblijf ruimte</v>
      </c>
      <c r="J637" s="299" t="s">
        <v>1002</v>
      </c>
      <c r="K637" s="299">
        <v>17.5</v>
      </c>
      <c r="L637" s="299"/>
      <c r="M637" s="300">
        <v>12260</v>
      </c>
      <c r="N637" s="301">
        <f t="shared" si="86"/>
        <v>260</v>
      </c>
      <c r="O637" s="486">
        <v>1</v>
      </c>
      <c r="P637" s="486">
        <v>1</v>
      </c>
      <c r="Q637" s="293">
        <f t="shared" si="87"/>
        <v>0</v>
      </c>
      <c r="R637" s="293">
        <f t="shared" si="88"/>
        <v>0</v>
      </c>
      <c r="S637" s="302">
        <f t="shared" si="83"/>
        <v>0</v>
      </c>
      <c r="T637" s="302">
        <f t="shared" si="84"/>
        <v>0</v>
      </c>
      <c r="U637" s="773" t="str">
        <f t="shared" si="85"/>
        <v>V</v>
      </c>
      <c r="V637" s="304"/>
      <c r="W637" s="305">
        <f>(Q637+R637)*'1.0-Contractblad'!$L$37</f>
        <v>0</v>
      </c>
      <c r="X637" s="305">
        <f ca="1">VLOOKUP(E637,'1.1a-Jaarprijzen'!$B$33:$Q$51,16,FALSE)*K637</f>
        <v>0</v>
      </c>
      <c r="Z637" s="775">
        <f t="shared" si="89"/>
        <v>4550</v>
      </c>
      <c r="AA637" s="494" t="str">
        <f t="shared" si="90"/>
        <v>12260-260</v>
      </c>
    </row>
    <row r="638" spans="2:27" s="492" customFormat="1" ht="15">
      <c r="B638" s="331"/>
      <c r="C638" s="332"/>
      <c r="D638" s="296">
        <f>VLOOKUP(E638,'1.1a-Jaarprijzen'!$B$13:$G$30,6,FALSE)</f>
        <v>1</v>
      </c>
      <c r="E638" s="737" t="s">
        <v>1065</v>
      </c>
      <c r="F638" s="296" t="s">
        <v>675</v>
      </c>
      <c r="G638" s="297" t="s">
        <v>1191</v>
      </c>
      <c r="H638" s="295" t="s">
        <v>393</v>
      </c>
      <c r="I638" s="298" t="str">
        <f t="shared" si="74"/>
        <v>entree, gang, hal, repro</v>
      </c>
      <c r="J638" s="299" t="s">
        <v>1002</v>
      </c>
      <c r="K638" s="299">
        <v>53.7</v>
      </c>
      <c r="L638" s="299"/>
      <c r="M638" s="300">
        <v>3260</v>
      </c>
      <c r="N638" s="301">
        <f t="shared" si="86"/>
        <v>260</v>
      </c>
      <c r="O638" s="486">
        <v>1</v>
      </c>
      <c r="P638" s="486">
        <v>1</v>
      </c>
      <c r="Q638" s="293">
        <f t="shared" si="87"/>
        <v>0</v>
      </c>
      <c r="R638" s="293">
        <f t="shared" si="88"/>
        <v>0</v>
      </c>
      <c r="S638" s="302">
        <f t="shared" si="83"/>
        <v>0</v>
      </c>
      <c r="T638" s="302">
        <f t="shared" si="84"/>
        <v>0</v>
      </c>
      <c r="U638" s="773" t="str">
        <f t="shared" si="85"/>
        <v>V</v>
      </c>
      <c r="V638" s="304"/>
      <c r="W638" s="305">
        <f>(Q638+R638)*'1.0-Contractblad'!$L$37</f>
        <v>0</v>
      </c>
      <c r="X638" s="305">
        <f ca="1">VLOOKUP(E638,'1.1a-Jaarprijzen'!$B$33:$Q$51,16,FALSE)*K638</f>
        <v>0</v>
      </c>
      <c r="Z638" s="775">
        <f t="shared" si="89"/>
        <v>13962</v>
      </c>
      <c r="AA638" s="494" t="str">
        <f t="shared" si="90"/>
        <v>3260-260</v>
      </c>
    </row>
    <row r="639" spans="2:27" s="492" customFormat="1" ht="15">
      <c r="B639" s="331"/>
      <c r="C639" s="332"/>
      <c r="D639" s="296">
        <f>VLOOKUP(E639,'1.1a-Jaarprijzen'!$B$13:$G$30,6,FALSE)</f>
        <v>1</v>
      </c>
      <c r="E639" s="737" t="s">
        <v>1065</v>
      </c>
      <c r="F639" s="296" t="s">
        <v>675</v>
      </c>
      <c r="G639" s="297" t="s">
        <v>1192</v>
      </c>
      <c r="H639" s="295" t="s">
        <v>1231</v>
      </c>
      <c r="I639" s="298" t="str">
        <f t="shared" si="74"/>
        <v>niet van toepassing</v>
      </c>
      <c r="J639" s="299" t="s">
        <v>17</v>
      </c>
      <c r="K639" s="299"/>
      <c r="L639" s="299">
        <v>3.8</v>
      </c>
      <c r="M639" s="300" t="s">
        <v>17</v>
      </c>
      <c r="N639" s="301">
        <f t="shared" si="86"/>
        <v>0</v>
      </c>
      <c r="O639" s="486">
        <v>1</v>
      </c>
      <c r="P639" s="486">
        <v>1</v>
      </c>
      <c r="Q639" s="293">
        <f t="shared" si="87"/>
        <v>0</v>
      </c>
      <c r="R639" s="293">
        <f t="shared" si="88"/>
        <v>0</v>
      </c>
      <c r="S639" s="302">
        <f t="shared" si="83"/>
        <v>0</v>
      </c>
      <c r="T639" s="302">
        <f t="shared" si="84"/>
        <v>0</v>
      </c>
      <c r="U639" s="773">
        <f t="shared" si="85"/>
        <v>0</v>
      </c>
      <c r="V639" s="304"/>
      <c r="W639" s="305">
        <f>(Q639+R639)*'1.0-Contractblad'!$L$37</f>
        <v>0</v>
      </c>
      <c r="X639" s="305">
        <f ca="1">VLOOKUP(E639,'1.1a-Jaarprijzen'!$B$33:$Q$51,16,FALSE)*K639</f>
        <v>0</v>
      </c>
      <c r="Z639" s="775">
        <f t="shared" si="89"/>
        <v>0</v>
      </c>
      <c r="AA639" s="494" t="str">
        <f t="shared" si="90"/>
        <v>nvt-0</v>
      </c>
    </row>
    <row r="640" spans="2:27" s="492" customFormat="1" ht="15">
      <c r="B640" s="331"/>
      <c r="C640" s="332"/>
      <c r="D640" s="296">
        <f>VLOOKUP(E640,'1.1a-Jaarprijzen'!$B$13:$G$30,6,FALSE)</f>
        <v>1</v>
      </c>
      <c r="E640" s="737" t="s">
        <v>1065</v>
      </c>
      <c r="F640" s="296" t="s">
        <v>675</v>
      </c>
      <c r="G640" s="297" t="s">
        <v>1193</v>
      </c>
      <c r="H640" s="295" t="s">
        <v>1233</v>
      </c>
      <c r="I640" s="298" t="str">
        <f t="shared" si="74"/>
        <v>kinderverblijf ruimte</v>
      </c>
      <c r="J640" s="299" t="s">
        <v>1002</v>
      </c>
      <c r="K640" s="299">
        <v>17.3</v>
      </c>
      <c r="L640" s="299"/>
      <c r="M640" s="300">
        <v>12260</v>
      </c>
      <c r="N640" s="301">
        <f t="shared" si="86"/>
        <v>260</v>
      </c>
      <c r="O640" s="486">
        <v>1</v>
      </c>
      <c r="P640" s="486">
        <v>1</v>
      </c>
      <c r="Q640" s="293">
        <f t="shared" si="87"/>
        <v>0</v>
      </c>
      <c r="R640" s="293">
        <f t="shared" si="88"/>
        <v>0</v>
      </c>
      <c r="S640" s="302">
        <f t="shared" si="83"/>
        <v>0</v>
      </c>
      <c r="T640" s="302">
        <f t="shared" si="84"/>
        <v>0</v>
      </c>
      <c r="U640" s="773" t="str">
        <f t="shared" si="85"/>
        <v>V</v>
      </c>
      <c r="V640" s="304"/>
      <c r="W640" s="305">
        <f>(Q640+R640)*'1.0-Contractblad'!$L$37</f>
        <v>0</v>
      </c>
      <c r="X640" s="305">
        <f ca="1">VLOOKUP(E640,'1.1a-Jaarprijzen'!$B$33:$Q$51,16,FALSE)*K640</f>
        <v>0</v>
      </c>
      <c r="Z640" s="775">
        <f t="shared" si="89"/>
        <v>4498</v>
      </c>
      <c r="AA640" s="494" t="str">
        <f t="shared" si="90"/>
        <v>12260-260</v>
      </c>
    </row>
    <row r="641" spans="2:27" s="492" customFormat="1" ht="15">
      <c r="B641" s="331"/>
      <c r="C641" s="332"/>
      <c r="D641" s="296">
        <f>VLOOKUP(E641,'1.1a-Jaarprijzen'!$B$13:$G$30,6,FALSE)</f>
        <v>1</v>
      </c>
      <c r="E641" s="737" t="s">
        <v>1065</v>
      </c>
      <c r="F641" s="296" t="s">
        <v>675</v>
      </c>
      <c r="G641" s="297" t="s">
        <v>1194</v>
      </c>
      <c r="H641" s="295" t="s">
        <v>407</v>
      </c>
      <c r="I641" s="298" t="str">
        <f t="shared" si="74"/>
        <v>niet van toepassing</v>
      </c>
      <c r="J641" s="299" t="s">
        <v>17</v>
      </c>
      <c r="K641" s="299"/>
      <c r="L641" s="299">
        <v>17.899999999999999</v>
      </c>
      <c r="M641" s="300" t="s">
        <v>17</v>
      </c>
      <c r="N641" s="301">
        <f t="shared" si="86"/>
        <v>0</v>
      </c>
      <c r="O641" s="486">
        <v>1</v>
      </c>
      <c r="P641" s="486">
        <v>1</v>
      </c>
      <c r="Q641" s="293">
        <f t="shared" si="87"/>
        <v>0</v>
      </c>
      <c r="R641" s="293">
        <f t="shared" si="88"/>
        <v>0</v>
      </c>
      <c r="S641" s="302">
        <f t="shared" si="83"/>
        <v>0</v>
      </c>
      <c r="T641" s="302">
        <f t="shared" si="84"/>
        <v>0</v>
      </c>
      <c r="U641" s="773">
        <f t="shared" si="85"/>
        <v>0</v>
      </c>
      <c r="V641" s="304"/>
      <c r="W641" s="305">
        <f>(Q641+R641)*'1.0-Contractblad'!$L$37</f>
        <v>0</v>
      </c>
      <c r="X641" s="305">
        <f ca="1">VLOOKUP(E641,'1.1a-Jaarprijzen'!$B$33:$Q$51,16,FALSE)*K641</f>
        <v>0</v>
      </c>
      <c r="Z641" s="775">
        <f t="shared" si="89"/>
        <v>0</v>
      </c>
      <c r="AA641" s="494" t="str">
        <f t="shared" si="90"/>
        <v>nvt-0</v>
      </c>
    </row>
    <row r="642" spans="2:27" s="492" customFormat="1" ht="15">
      <c r="B642" s="331"/>
      <c r="C642" s="332"/>
      <c r="D642" s="296">
        <f>VLOOKUP(E642,'1.1a-Jaarprijzen'!$B$13:$G$30,6,FALSE)</f>
        <v>1</v>
      </c>
      <c r="E642" s="737" t="s">
        <v>1065</v>
      </c>
      <c r="F642" s="296" t="s">
        <v>675</v>
      </c>
      <c r="G642" s="297" t="s">
        <v>1195</v>
      </c>
      <c r="H642" s="295" t="s">
        <v>1234</v>
      </c>
      <c r="I642" s="298" t="str">
        <f t="shared" si="74"/>
        <v>sanitaire ruimte (toilet-/doucheruimte)</v>
      </c>
      <c r="J642" s="299" t="s">
        <v>1002</v>
      </c>
      <c r="K642" s="299">
        <v>4.5999999999999996</v>
      </c>
      <c r="L642" s="299"/>
      <c r="M642" s="300">
        <v>4260</v>
      </c>
      <c r="N642" s="301">
        <f t="shared" si="86"/>
        <v>260</v>
      </c>
      <c r="O642" s="486">
        <v>1</v>
      </c>
      <c r="P642" s="486">
        <v>1</v>
      </c>
      <c r="Q642" s="293">
        <f t="shared" si="87"/>
        <v>0</v>
      </c>
      <c r="R642" s="293">
        <f t="shared" si="88"/>
        <v>0</v>
      </c>
      <c r="S642" s="302">
        <f t="shared" si="83"/>
        <v>0</v>
      </c>
      <c r="T642" s="302">
        <f t="shared" si="84"/>
        <v>0</v>
      </c>
      <c r="U642" s="773" t="str">
        <f t="shared" si="85"/>
        <v>S</v>
      </c>
      <c r="V642" s="304"/>
      <c r="W642" s="305">
        <f>(Q642+R642)*'1.0-Contractblad'!$L$37</f>
        <v>0</v>
      </c>
      <c r="X642" s="305">
        <f ca="1">VLOOKUP(E642,'1.1a-Jaarprijzen'!$B$33:$Q$51,16,FALSE)*K642</f>
        <v>0</v>
      </c>
      <c r="Z642" s="775">
        <f t="shared" si="89"/>
        <v>1196</v>
      </c>
      <c r="AA642" s="494" t="str">
        <f t="shared" si="90"/>
        <v>4260-260</v>
      </c>
    </row>
    <row r="643" spans="2:27" s="492" customFormat="1" ht="15">
      <c r="B643" s="331"/>
      <c r="C643" s="332"/>
      <c r="D643" s="296">
        <f>VLOOKUP(E643,'1.1a-Jaarprijzen'!$B$13:$G$30,6,FALSE)</f>
        <v>1</v>
      </c>
      <c r="E643" s="737" t="s">
        <v>1065</v>
      </c>
      <c r="F643" s="296" t="s">
        <v>675</v>
      </c>
      <c r="G643" s="297" t="s">
        <v>1196</v>
      </c>
      <c r="H643" s="295" t="s">
        <v>395</v>
      </c>
      <c r="I643" s="298" t="str">
        <f t="shared" si="74"/>
        <v>niet van toepassing</v>
      </c>
      <c r="J643" s="299" t="s">
        <v>17</v>
      </c>
      <c r="K643" s="299"/>
      <c r="L643" s="299">
        <v>1.4</v>
      </c>
      <c r="M643" s="300" t="s">
        <v>17</v>
      </c>
      <c r="N643" s="301">
        <f t="shared" si="86"/>
        <v>0</v>
      </c>
      <c r="O643" s="486">
        <v>1</v>
      </c>
      <c r="P643" s="486">
        <v>1</v>
      </c>
      <c r="Q643" s="293">
        <f t="shared" si="87"/>
        <v>0</v>
      </c>
      <c r="R643" s="293">
        <f t="shared" si="88"/>
        <v>0</v>
      </c>
      <c r="S643" s="302">
        <f t="shared" si="83"/>
        <v>0</v>
      </c>
      <c r="T643" s="302">
        <f t="shared" si="84"/>
        <v>0</v>
      </c>
      <c r="U643" s="773">
        <f t="shared" si="85"/>
        <v>0</v>
      </c>
      <c r="V643" s="304"/>
      <c r="W643" s="305">
        <f>(Q643+R643)*'1.0-Contractblad'!$L$37</f>
        <v>0</v>
      </c>
      <c r="X643" s="305">
        <f ca="1">VLOOKUP(E643,'1.1a-Jaarprijzen'!$B$33:$Q$51,16,FALSE)*K643</f>
        <v>0</v>
      </c>
      <c r="Z643" s="775">
        <f t="shared" si="89"/>
        <v>0</v>
      </c>
      <c r="AA643" s="494" t="str">
        <f t="shared" si="90"/>
        <v>nvt-0</v>
      </c>
    </row>
    <row r="644" spans="2:27" s="492" customFormat="1" ht="15">
      <c r="B644" s="331"/>
      <c r="C644" s="332"/>
      <c r="D644" s="296">
        <f>VLOOKUP(E644,'1.1a-Jaarprijzen'!$B$13:$G$30,6,FALSE)</f>
        <v>1</v>
      </c>
      <c r="E644" s="737" t="s">
        <v>1065</v>
      </c>
      <c r="F644" s="296" t="s">
        <v>675</v>
      </c>
      <c r="G644" s="297" t="s">
        <v>1197</v>
      </c>
      <c r="H644" s="295" t="s">
        <v>660</v>
      </c>
      <c r="I644" s="298" t="str">
        <f t="shared" si="74"/>
        <v>niet van toepassing</v>
      </c>
      <c r="J644" s="299" t="s">
        <v>17</v>
      </c>
      <c r="K644" s="299"/>
      <c r="L644" s="299">
        <v>0.6</v>
      </c>
      <c r="M644" s="300" t="s">
        <v>17</v>
      </c>
      <c r="N644" s="301">
        <f t="shared" si="86"/>
        <v>0</v>
      </c>
      <c r="O644" s="486">
        <v>1</v>
      </c>
      <c r="P644" s="486">
        <v>1</v>
      </c>
      <c r="Q644" s="293">
        <f t="shared" si="87"/>
        <v>0</v>
      </c>
      <c r="R644" s="293">
        <f t="shared" si="88"/>
        <v>0</v>
      </c>
      <c r="S644" s="302">
        <f t="shared" si="83"/>
        <v>0</v>
      </c>
      <c r="T644" s="302">
        <f t="shared" si="84"/>
        <v>0</v>
      </c>
      <c r="U644" s="773">
        <f t="shared" si="85"/>
        <v>0</v>
      </c>
      <c r="V644" s="304"/>
      <c r="W644" s="305">
        <f>(Q644+R644)*'1.0-Contractblad'!$L$37</f>
        <v>0</v>
      </c>
      <c r="X644" s="305">
        <f ca="1">VLOOKUP(E644,'1.1a-Jaarprijzen'!$B$33:$Q$51,16,FALSE)*K644</f>
        <v>0</v>
      </c>
      <c r="Z644" s="775">
        <f t="shared" si="89"/>
        <v>0</v>
      </c>
      <c r="AA644" s="494" t="str">
        <f t="shared" si="90"/>
        <v>nvt-0</v>
      </c>
    </row>
    <row r="645" spans="2:27" s="492" customFormat="1" ht="15">
      <c r="B645" s="331"/>
      <c r="C645" s="332"/>
      <c r="D645" s="296">
        <f>VLOOKUP(E645,'1.1a-Jaarprijzen'!$B$13:$G$30,6,FALSE)</f>
        <v>1</v>
      </c>
      <c r="E645" s="295" t="s">
        <v>1022</v>
      </c>
      <c r="F645" s="296" t="s">
        <v>675</v>
      </c>
      <c r="G645" s="297" t="s">
        <v>501</v>
      </c>
      <c r="H645" s="295" t="s">
        <v>411</v>
      </c>
      <c r="I645" s="298" t="str">
        <f t="shared" si="74"/>
        <v>leslokaal groep 1 t/m 3</v>
      </c>
      <c r="J645" s="299" t="s">
        <v>1002</v>
      </c>
      <c r="K645" s="299">
        <v>54.280213083315566</v>
      </c>
      <c r="L645" s="299"/>
      <c r="M645" s="300">
        <v>7200</v>
      </c>
      <c r="N645" s="301">
        <f t="shared" si="86"/>
        <v>200</v>
      </c>
      <c r="O645" s="486">
        <v>1</v>
      </c>
      <c r="P645" s="486">
        <v>1</v>
      </c>
      <c r="Q645" s="293">
        <f t="shared" si="87"/>
        <v>0</v>
      </c>
      <c r="R645" s="293">
        <f t="shared" si="88"/>
        <v>0</v>
      </c>
      <c r="S645" s="302">
        <f t="shared" si="83"/>
        <v>0</v>
      </c>
      <c r="T645" s="302">
        <f t="shared" si="84"/>
        <v>0</v>
      </c>
      <c r="U645" s="773" t="str">
        <f t="shared" si="85"/>
        <v>L</v>
      </c>
      <c r="V645" s="304"/>
      <c r="W645" s="305">
        <f>(Q645+R645)*'1.0-Contractblad'!$L$37</f>
        <v>0</v>
      </c>
      <c r="X645" s="305">
        <f ca="1">VLOOKUP(E645,'1.1a-Jaarprijzen'!$B$33:$Q$51,16,FALSE)*K645</f>
        <v>0</v>
      </c>
      <c r="Z645" s="775">
        <f t="shared" si="89"/>
        <v>10856.042616663113</v>
      </c>
      <c r="AA645" s="494" t="str">
        <f t="shared" si="90"/>
        <v>7200-200</v>
      </c>
    </row>
    <row r="646" spans="2:27" s="492" customFormat="1" ht="15">
      <c r="B646" s="331"/>
      <c r="C646" s="332"/>
      <c r="D646" s="296">
        <f>VLOOKUP(E646,'1.1a-Jaarprijzen'!$B$13:$G$30,6,FALSE)</f>
        <v>1</v>
      </c>
      <c r="E646" s="295" t="s">
        <v>1022</v>
      </c>
      <c r="F646" s="296" t="s">
        <v>675</v>
      </c>
      <c r="G646" s="297" t="s">
        <v>502</v>
      </c>
      <c r="H646" s="295" t="s">
        <v>411</v>
      </c>
      <c r="I646" s="298" t="str">
        <f t="shared" si="74"/>
        <v>leslokaal groep 1 t/m 3</v>
      </c>
      <c r="J646" s="296" t="s">
        <v>1002</v>
      </c>
      <c r="K646" s="299">
        <v>54.280213083315566</v>
      </c>
      <c r="L646" s="299"/>
      <c r="M646" s="300">
        <v>7200</v>
      </c>
      <c r="N646" s="301">
        <f t="shared" si="86"/>
        <v>200</v>
      </c>
      <c r="O646" s="486">
        <v>1</v>
      </c>
      <c r="P646" s="486">
        <v>1</v>
      </c>
      <c r="Q646" s="293">
        <f t="shared" si="87"/>
        <v>0</v>
      </c>
      <c r="R646" s="293">
        <f t="shared" si="88"/>
        <v>0</v>
      </c>
      <c r="S646" s="302">
        <f t="shared" si="83"/>
        <v>0</v>
      </c>
      <c r="T646" s="302">
        <f t="shared" si="84"/>
        <v>0</v>
      </c>
      <c r="U646" s="773" t="str">
        <f t="shared" si="85"/>
        <v>L</v>
      </c>
      <c r="V646" s="304"/>
      <c r="W646" s="305">
        <f>(Q646+R646)*'1.0-Contractblad'!$L$37</f>
        <v>0</v>
      </c>
      <c r="X646" s="305">
        <f ca="1">VLOOKUP(E646,'1.1a-Jaarprijzen'!$B$33:$Q$51,16,FALSE)*K646</f>
        <v>0</v>
      </c>
      <c r="Z646" s="775">
        <f t="shared" si="89"/>
        <v>10856.042616663113</v>
      </c>
      <c r="AA646" s="494" t="str">
        <f t="shared" si="90"/>
        <v>7200-200</v>
      </c>
    </row>
    <row r="647" spans="2:27" s="492" customFormat="1" ht="15">
      <c r="B647" s="331"/>
      <c r="C647" s="332"/>
      <c r="D647" s="296">
        <f>VLOOKUP(E647,'1.1a-Jaarprijzen'!$B$13:$G$30,6,FALSE)</f>
        <v>1</v>
      </c>
      <c r="E647" s="295" t="s">
        <v>1022</v>
      </c>
      <c r="F647" s="296" t="s">
        <v>675</v>
      </c>
      <c r="G647" s="297" t="s">
        <v>503</v>
      </c>
      <c r="H647" s="295" t="s">
        <v>411</v>
      </c>
      <c r="I647" s="298" t="str">
        <f t="shared" si="74"/>
        <v>leslokaal groep 1 t/m 3</v>
      </c>
      <c r="J647" s="296" t="s">
        <v>1002</v>
      </c>
      <c r="K647" s="299">
        <v>54.280213083315566</v>
      </c>
      <c r="L647" s="299"/>
      <c r="M647" s="300">
        <v>7200</v>
      </c>
      <c r="N647" s="301">
        <f t="shared" si="86"/>
        <v>200</v>
      </c>
      <c r="O647" s="486">
        <v>1</v>
      </c>
      <c r="P647" s="486">
        <v>1</v>
      </c>
      <c r="Q647" s="293">
        <f t="shared" si="87"/>
        <v>0</v>
      </c>
      <c r="R647" s="293">
        <f t="shared" si="88"/>
        <v>0</v>
      </c>
      <c r="S647" s="302">
        <f t="shared" ref="S647:S710" si="91">IF($M647=0,0,VLOOKUP($M647,Kengetal,6,FALSE))</f>
        <v>0</v>
      </c>
      <c r="T647" s="302">
        <f t="shared" ref="T647:T710" si="92">IF($M647=0,0,VLOOKUP($M647,Kengetal,7,FALSE))</f>
        <v>0</v>
      </c>
      <c r="U647" s="773" t="str">
        <f t="shared" si="85"/>
        <v>L</v>
      </c>
      <c r="V647" s="304"/>
      <c r="W647" s="305">
        <f>(Q647+R647)*'1.0-Contractblad'!$L$37</f>
        <v>0</v>
      </c>
      <c r="X647" s="305">
        <f ca="1">VLOOKUP(E647,'1.1a-Jaarprijzen'!$B$33:$Q$51,16,FALSE)*K647</f>
        <v>0</v>
      </c>
      <c r="Z647" s="775">
        <f t="shared" si="89"/>
        <v>10856.042616663113</v>
      </c>
      <c r="AA647" s="494" t="str">
        <f t="shared" si="90"/>
        <v>7200-200</v>
      </c>
    </row>
    <row r="648" spans="2:27" s="492" customFormat="1" ht="15">
      <c r="B648" s="331"/>
      <c r="C648" s="332"/>
      <c r="D648" s="296">
        <f>VLOOKUP(E648,'1.1a-Jaarprijzen'!$B$13:$G$30,6,FALSE)</f>
        <v>1</v>
      </c>
      <c r="E648" s="295" t="s">
        <v>1022</v>
      </c>
      <c r="F648" s="296" t="s">
        <v>675</v>
      </c>
      <c r="G648" s="297" t="s">
        <v>504</v>
      </c>
      <c r="H648" s="295" t="s">
        <v>411</v>
      </c>
      <c r="I648" s="298" t="str">
        <f t="shared" si="74"/>
        <v>leslokaal groep 1 t/m 3</v>
      </c>
      <c r="J648" s="296" t="s">
        <v>1002</v>
      </c>
      <c r="K648" s="299">
        <v>54.348502352111979</v>
      </c>
      <c r="L648" s="299"/>
      <c r="M648" s="300">
        <v>7200</v>
      </c>
      <c r="N648" s="301">
        <f t="shared" si="86"/>
        <v>200</v>
      </c>
      <c r="O648" s="486">
        <v>1</v>
      </c>
      <c r="P648" s="486">
        <v>1</v>
      </c>
      <c r="Q648" s="293">
        <f t="shared" si="87"/>
        <v>0</v>
      </c>
      <c r="R648" s="293">
        <f t="shared" si="88"/>
        <v>0</v>
      </c>
      <c r="S648" s="302">
        <f t="shared" si="91"/>
        <v>0</v>
      </c>
      <c r="T648" s="302">
        <f t="shared" si="92"/>
        <v>0</v>
      </c>
      <c r="U648" s="773" t="str">
        <f t="shared" si="85"/>
        <v>L</v>
      </c>
      <c r="V648" s="304"/>
      <c r="W648" s="305">
        <f>(Q648+R648)*'1.0-Contractblad'!$L$37</f>
        <v>0</v>
      </c>
      <c r="X648" s="305">
        <f ca="1">VLOOKUP(E648,'1.1a-Jaarprijzen'!$B$33:$Q$51,16,FALSE)*K648</f>
        <v>0</v>
      </c>
      <c r="Z648" s="775">
        <f t="shared" si="89"/>
        <v>10869.700470422396</v>
      </c>
      <c r="AA648" s="494" t="str">
        <f t="shared" si="90"/>
        <v>7200-200</v>
      </c>
    </row>
    <row r="649" spans="2:27" s="492" customFormat="1" ht="15">
      <c r="B649" s="331"/>
      <c r="C649" s="332"/>
      <c r="D649" s="296">
        <f>VLOOKUP(E649,'1.1a-Jaarprijzen'!$B$13:$G$30,6,FALSE)</f>
        <v>1</v>
      </c>
      <c r="E649" s="295" t="s">
        <v>1022</v>
      </c>
      <c r="F649" s="296" t="s">
        <v>675</v>
      </c>
      <c r="G649" s="297" t="s">
        <v>505</v>
      </c>
      <c r="H649" s="295" t="s">
        <v>411</v>
      </c>
      <c r="I649" s="298" t="str">
        <f t="shared" si="74"/>
        <v>leslokaal groep 1 t/m 3</v>
      </c>
      <c r="J649" s="296" t="s">
        <v>1002</v>
      </c>
      <c r="K649" s="299">
        <v>54.280213083315566</v>
      </c>
      <c r="L649" s="299"/>
      <c r="M649" s="300">
        <v>7200</v>
      </c>
      <c r="N649" s="301">
        <f t="shared" si="86"/>
        <v>200</v>
      </c>
      <c r="O649" s="486">
        <v>1</v>
      </c>
      <c r="P649" s="486">
        <v>1</v>
      </c>
      <c r="Q649" s="293">
        <f t="shared" si="87"/>
        <v>0</v>
      </c>
      <c r="R649" s="293">
        <f t="shared" si="88"/>
        <v>0</v>
      </c>
      <c r="S649" s="302">
        <f t="shared" si="91"/>
        <v>0</v>
      </c>
      <c r="T649" s="302">
        <f t="shared" si="92"/>
        <v>0</v>
      </c>
      <c r="U649" s="773" t="str">
        <f t="shared" si="85"/>
        <v>L</v>
      </c>
      <c r="V649" s="304"/>
      <c r="W649" s="305">
        <f>(Q649+R649)*'1.0-Contractblad'!$L$37</f>
        <v>0</v>
      </c>
      <c r="X649" s="305">
        <f ca="1">VLOOKUP(E649,'1.1a-Jaarprijzen'!$B$33:$Q$51,16,FALSE)*K649</f>
        <v>0</v>
      </c>
      <c r="Z649" s="775">
        <f t="shared" si="89"/>
        <v>10856.042616663113</v>
      </c>
      <c r="AA649" s="494" t="str">
        <f t="shared" si="90"/>
        <v>7200-200</v>
      </c>
    </row>
    <row r="650" spans="2:27" s="492" customFormat="1" ht="15">
      <c r="B650" s="331"/>
      <c r="C650" s="332"/>
      <c r="D650" s="296">
        <f>VLOOKUP(E650,'1.1a-Jaarprijzen'!$B$13:$G$30,6,FALSE)</f>
        <v>1</v>
      </c>
      <c r="E650" s="295" t="s">
        <v>1022</v>
      </c>
      <c r="F650" s="296" t="s">
        <v>675</v>
      </c>
      <c r="G650" s="297" t="s">
        <v>506</v>
      </c>
      <c r="H650" s="295" t="s">
        <v>411</v>
      </c>
      <c r="I650" s="298" t="str">
        <f t="shared" si="74"/>
        <v>leslokaal/leerplein groep 4 t/m 8</v>
      </c>
      <c r="J650" s="296" t="s">
        <v>1002</v>
      </c>
      <c r="K650" s="299">
        <v>54.260701863659449</v>
      </c>
      <c r="L650" s="299"/>
      <c r="M650" s="300">
        <v>18200</v>
      </c>
      <c r="N650" s="301">
        <f t="shared" si="86"/>
        <v>200</v>
      </c>
      <c r="O650" s="486">
        <v>1</v>
      </c>
      <c r="P650" s="486">
        <v>1</v>
      </c>
      <c r="Q650" s="293">
        <f t="shared" si="87"/>
        <v>0</v>
      </c>
      <c r="R650" s="293">
        <f t="shared" si="88"/>
        <v>0</v>
      </c>
      <c r="S650" s="302">
        <f t="shared" si="91"/>
        <v>0</v>
      </c>
      <c r="T650" s="302">
        <f t="shared" si="92"/>
        <v>0</v>
      </c>
      <c r="U650" s="773" t="str">
        <f t="shared" si="85"/>
        <v>L</v>
      </c>
      <c r="V650" s="304"/>
      <c r="W650" s="305">
        <f>(Q650+R650)*'1.0-Contractblad'!$L$37</f>
        <v>0</v>
      </c>
      <c r="X650" s="305">
        <f ca="1">VLOOKUP(E650,'1.1a-Jaarprijzen'!$B$33:$Q$51,16,FALSE)*K650</f>
        <v>0</v>
      </c>
      <c r="Z650" s="775">
        <f t="shared" si="89"/>
        <v>10852.14037273189</v>
      </c>
      <c r="AA650" s="494" t="str">
        <f t="shared" si="90"/>
        <v>18200-200</v>
      </c>
    </row>
    <row r="651" spans="2:27" s="492" customFormat="1" ht="15">
      <c r="B651" s="331"/>
      <c r="C651" s="332"/>
      <c r="D651" s="296">
        <f>VLOOKUP(E651,'1.1a-Jaarprijzen'!$B$13:$G$30,6,FALSE)</f>
        <v>1</v>
      </c>
      <c r="E651" s="295" t="s">
        <v>1022</v>
      </c>
      <c r="F651" s="296" t="s">
        <v>675</v>
      </c>
      <c r="G651" s="297" t="s">
        <v>507</v>
      </c>
      <c r="H651" s="295" t="s">
        <v>411</v>
      </c>
      <c r="I651" s="298" t="str">
        <f t="shared" si="74"/>
        <v>leslokaal/leerplein groep 4 t/m 8</v>
      </c>
      <c r="J651" s="296" t="s">
        <v>1002</v>
      </c>
      <c r="K651" s="299">
        <v>54.767993574718474</v>
      </c>
      <c r="L651" s="299"/>
      <c r="M651" s="300">
        <v>18200</v>
      </c>
      <c r="N651" s="301">
        <f t="shared" si="86"/>
        <v>200</v>
      </c>
      <c r="O651" s="486">
        <v>1</v>
      </c>
      <c r="P651" s="486">
        <v>1</v>
      </c>
      <c r="Q651" s="293">
        <f t="shared" si="87"/>
        <v>0</v>
      </c>
      <c r="R651" s="293">
        <f t="shared" si="88"/>
        <v>0</v>
      </c>
      <c r="S651" s="302">
        <f t="shared" si="91"/>
        <v>0</v>
      </c>
      <c r="T651" s="302">
        <f t="shared" si="92"/>
        <v>0</v>
      </c>
      <c r="U651" s="773" t="str">
        <f t="shared" si="85"/>
        <v>L</v>
      </c>
      <c r="V651" s="304"/>
      <c r="W651" s="305">
        <f>(Q651+R651)*'1.0-Contractblad'!$L$37</f>
        <v>0</v>
      </c>
      <c r="X651" s="305">
        <f ca="1">VLOOKUP(E651,'1.1a-Jaarprijzen'!$B$33:$Q$51,16,FALSE)*K651</f>
        <v>0</v>
      </c>
      <c r="Z651" s="775">
        <f t="shared" si="89"/>
        <v>10953.598714943695</v>
      </c>
      <c r="AA651" s="494" t="str">
        <f t="shared" si="90"/>
        <v>18200-200</v>
      </c>
    </row>
    <row r="652" spans="2:27" s="492" customFormat="1" ht="15">
      <c r="B652" s="331"/>
      <c r="C652" s="332"/>
      <c r="D652" s="296">
        <f>VLOOKUP(E652,'1.1a-Jaarprijzen'!$B$13:$G$30,6,FALSE)</f>
        <v>1</v>
      </c>
      <c r="E652" s="295" t="s">
        <v>1022</v>
      </c>
      <c r="F652" s="296" t="s">
        <v>675</v>
      </c>
      <c r="G652" s="297" t="s">
        <v>508</v>
      </c>
      <c r="H652" s="295" t="s">
        <v>411</v>
      </c>
      <c r="I652" s="298" t="str">
        <f t="shared" si="74"/>
        <v>Kinderopvang</v>
      </c>
      <c r="J652" s="296" t="s">
        <v>1002</v>
      </c>
      <c r="K652" s="299">
        <v>55.567953580619246</v>
      </c>
      <c r="L652" s="299"/>
      <c r="M652" s="300">
        <v>22260</v>
      </c>
      <c r="N652" s="301">
        <f t="shared" si="86"/>
        <v>260</v>
      </c>
      <c r="O652" s="486">
        <v>1</v>
      </c>
      <c r="P652" s="486">
        <v>1</v>
      </c>
      <c r="Q652" s="293">
        <f t="shared" si="87"/>
        <v>0</v>
      </c>
      <c r="R652" s="293">
        <f t="shared" si="88"/>
        <v>0</v>
      </c>
      <c r="S652" s="302">
        <f t="shared" si="91"/>
        <v>0</v>
      </c>
      <c r="T652" s="302">
        <f t="shared" si="92"/>
        <v>0</v>
      </c>
      <c r="U652" s="773" t="str">
        <f t="shared" si="85"/>
        <v>L</v>
      </c>
      <c r="V652" s="304"/>
      <c r="W652" s="305">
        <f>(Q652+R652)*'1.0-Contractblad'!$L$37</f>
        <v>0</v>
      </c>
      <c r="X652" s="305">
        <f ca="1">VLOOKUP(E652,'1.1a-Jaarprijzen'!$B$33:$Q$51,16,FALSE)*K652</f>
        <v>0</v>
      </c>
      <c r="Z652" s="775">
        <f t="shared" si="89"/>
        <v>14447.667930961004</v>
      </c>
      <c r="AA652" s="494" t="str">
        <f t="shared" si="90"/>
        <v>22260-260</v>
      </c>
    </row>
    <row r="653" spans="2:27" s="492" customFormat="1" ht="15">
      <c r="B653" s="331"/>
      <c r="C653" s="332"/>
      <c r="D653" s="296">
        <f>VLOOKUP(E653,'1.1a-Jaarprijzen'!$B$13:$G$30,6,FALSE)</f>
        <v>1</v>
      </c>
      <c r="E653" s="295" t="s">
        <v>1022</v>
      </c>
      <c r="F653" s="296" t="s">
        <v>675</v>
      </c>
      <c r="G653" s="297" t="s">
        <v>522</v>
      </c>
      <c r="H653" s="295" t="s">
        <v>397</v>
      </c>
      <c r="I653" s="298" t="str">
        <f t="shared" si="74"/>
        <v>speellokaal</v>
      </c>
      <c r="J653" s="296" t="s">
        <v>1002</v>
      </c>
      <c r="K653" s="299">
        <v>84.707960137028948</v>
      </c>
      <c r="L653" s="299"/>
      <c r="M653" s="300">
        <v>8200</v>
      </c>
      <c r="N653" s="301">
        <f t="shared" si="86"/>
        <v>200</v>
      </c>
      <c r="O653" s="486">
        <v>1</v>
      </c>
      <c r="P653" s="486">
        <v>1</v>
      </c>
      <c r="Q653" s="293">
        <f t="shared" si="87"/>
        <v>0</v>
      </c>
      <c r="R653" s="293">
        <f t="shared" si="88"/>
        <v>0</v>
      </c>
      <c r="S653" s="302">
        <f t="shared" si="91"/>
        <v>0</v>
      </c>
      <c r="T653" s="302">
        <f t="shared" si="92"/>
        <v>0</v>
      </c>
      <c r="U653" s="773" t="str">
        <f t="shared" si="85"/>
        <v>L</v>
      </c>
      <c r="V653" s="304"/>
      <c r="W653" s="305">
        <f>(Q653+R653)*'1.0-Contractblad'!$L$37</f>
        <v>0</v>
      </c>
      <c r="X653" s="305">
        <f ca="1">VLOOKUP(E653,'1.1a-Jaarprijzen'!$B$33:$Q$51,16,FALSE)*K653</f>
        <v>0</v>
      </c>
      <c r="Z653" s="775">
        <f t="shared" si="89"/>
        <v>16941.59202740579</v>
      </c>
      <c r="AA653" s="494" t="str">
        <f t="shared" si="90"/>
        <v>8200-200</v>
      </c>
    </row>
    <row r="654" spans="2:27" s="492" customFormat="1" ht="15">
      <c r="B654" s="331"/>
      <c r="C654" s="332"/>
      <c r="D654" s="296">
        <f>VLOOKUP(E654,'1.1a-Jaarprijzen'!$B$13:$G$30,6,FALSE)</f>
        <v>1</v>
      </c>
      <c r="E654" s="295" t="s">
        <v>1022</v>
      </c>
      <c r="F654" s="296" t="s">
        <v>675</v>
      </c>
      <c r="G654" s="297" t="s">
        <v>523</v>
      </c>
      <c r="H654" s="295" t="s">
        <v>397</v>
      </c>
      <c r="I654" s="298" t="str">
        <f t="shared" si="74"/>
        <v>speellokaal</v>
      </c>
      <c r="J654" s="296" t="s">
        <v>1002</v>
      </c>
      <c r="K654" s="299">
        <v>87.800488452523382</v>
      </c>
      <c r="L654" s="299"/>
      <c r="M654" s="300">
        <v>8200</v>
      </c>
      <c r="N654" s="301">
        <f t="shared" si="86"/>
        <v>200</v>
      </c>
      <c r="O654" s="486">
        <v>1</v>
      </c>
      <c r="P654" s="486">
        <v>1</v>
      </c>
      <c r="Q654" s="293">
        <f t="shared" si="87"/>
        <v>0</v>
      </c>
      <c r="R654" s="293">
        <f t="shared" si="88"/>
        <v>0</v>
      </c>
      <c r="S654" s="302">
        <f t="shared" si="91"/>
        <v>0</v>
      </c>
      <c r="T654" s="302">
        <f t="shared" si="92"/>
        <v>0</v>
      </c>
      <c r="U654" s="773" t="str">
        <f t="shared" ref="U654:U717" si="93">IF(M654="","",VLOOKUP(M654,Kengetal,14,FALSE))</f>
        <v>L</v>
      </c>
      <c r="V654" s="304"/>
      <c r="W654" s="305">
        <f>(Q654+R654)*'1.0-Contractblad'!$L$37</f>
        <v>0</v>
      </c>
      <c r="X654" s="305">
        <f ca="1">VLOOKUP(E654,'1.1a-Jaarprijzen'!$B$33:$Q$51,16,FALSE)*K654</f>
        <v>0</v>
      </c>
      <c r="Z654" s="775">
        <f t="shared" si="89"/>
        <v>17560.097690504677</v>
      </c>
      <c r="AA654" s="494" t="str">
        <f t="shared" si="90"/>
        <v>8200-200</v>
      </c>
    </row>
    <row r="655" spans="2:27" s="492" customFormat="1" ht="15">
      <c r="B655" s="331"/>
      <c r="C655" s="332"/>
      <c r="D655" s="296">
        <f>VLOOKUP(E655,'1.1a-Jaarprijzen'!$B$13:$G$30,6,FALSE)</f>
        <v>1</v>
      </c>
      <c r="E655" s="295" t="s">
        <v>1022</v>
      </c>
      <c r="F655" s="296" t="s">
        <v>675</v>
      </c>
      <c r="G655" s="297" t="s">
        <v>524</v>
      </c>
      <c r="H655" s="295" t="s">
        <v>986</v>
      </c>
      <c r="I655" s="298" t="str">
        <f t="shared" si="74"/>
        <v>entree, gang, hal, repro</v>
      </c>
      <c r="J655" s="296" t="s">
        <v>1002</v>
      </c>
      <c r="K655" s="299">
        <v>53.568053565867316</v>
      </c>
      <c r="L655" s="299"/>
      <c r="M655" s="300">
        <v>3200</v>
      </c>
      <c r="N655" s="301">
        <f t="shared" ref="N655:N718" si="94">VLOOKUP(M655,Kengetal,3,FALSE)</f>
        <v>200</v>
      </c>
      <c r="O655" s="486">
        <v>1</v>
      </c>
      <c r="P655" s="486">
        <v>1</v>
      </c>
      <c r="Q655" s="293">
        <f t="shared" ref="Q655:Q718" si="95">S655*K655*O655</f>
        <v>0</v>
      </c>
      <c r="R655" s="293">
        <f t="shared" ref="R655:R718" si="96">T655*K655*P655</f>
        <v>0</v>
      </c>
      <c r="S655" s="302">
        <f t="shared" si="91"/>
        <v>0</v>
      </c>
      <c r="T655" s="302">
        <f t="shared" si="92"/>
        <v>0</v>
      </c>
      <c r="U655" s="773" t="str">
        <f t="shared" si="93"/>
        <v>V</v>
      </c>
      <c r="V655" s="304"/>
      <c r="W655" s="305">
        <f>(Q655+R655)*'1.0-Contractblad'!$L$37</f>
        <v>0</v>
      </c>
      <c r="X655" s="305">
        <f ca="1">VLOOKUP(E655,'1.1a-Jaarprijzen'!$B$33:$Q$51,16,FALSE)*K655</f>
        <v>0</v>
      </c>
      <c r="Z655" s="775">
        <f t="shared" ref="Z655:Z718" si="97">K655*N655</f>
        <v>10713.610713173462</v>
      </c>
      <c r="AA655" s="494" t="str">
        <f t="shared" ref="AA655:AA718" si="98">CONCATENATE(M655,"-",N655)</f>
        <v>3200-200</v>
      </c>
    </row>
    <row r="656" spans="2:27" s="492" customFormat="1" ht="15">
      <c r="B656" s="331"/>
      <c r="C656" s="332"/>
      <c r="D656" s="296">
        <f>VLOOKUP(E656,'1.1a-Jaarprijzen'!$B$13:$G$30,6,FALSE)</f>
        <v>1</v>
      </c>
      <c r="E656" s="295" t="s">
        <v>1022</v>
      </c>
      <c r="F656" s="296" t="s">
        <v>675</v>
      </c>
      <c r="G656" s="297" t="s">
        <v>848</v>
      </c>
      <c r="H656" s="295" t="s">
        <v>1023</v>
      </c>
      <c r="I656" s="298" t="str">
        <f t="shared" si="74"/>
        <v>leslokaal/bevo/handvaardigheid</v>
      </c>
      <c r="J656" s="296" t="s">
        <v>1002</v>
      </c>
      <c r="K656" s="299">
        <v>40.563825665065799</v>
      </c>
      <c r="L656" s="299"/>
      <c r="M656" s="300">
        <v>7040</v>
      </c>
      <c r="N656" s="301">
        <f t="shared" si="94"/>
        <v>40</v>
      </c>
      <c r="O656" s="486">
        <v>1</v>
      </c>
      <c r="P656" s="486">
        <v>1</v>
      </c>
      <c r="Q656" s="293">
        <f t="shared" si="95"/>
        <v>0</v>
      </c>
      <c r="R656" s="293">
        <f t="shared" si="96"/>
        <v>0</v>
      </c>
      <c r="S656" s="302">
        <f t="shared" si="91"/>
        <v>0</v>
      </c>
      <c r="T656" s="302">
        <f t="shared" si="92"/>
        <v>0</v>
      </c>
      <c r="U656" s="773" t="str">
        <f t="shared" si="93"/>
        <v>L</v>
      </c>
      <c r="V656" s="304"/>
      <c r="W656" s="305">
        <f>(Q656+R656)*'1.0-Contractblad'!$L$37</f>
        <v>0</v>
      </c>
      <c r="X656" s="305">
        <f ca="1">VLOOKUP(E656,'1.1a-Jaarprijzen'!$B$33:$Q$51,16,FALSE)*K656</f>
        <v>0</v>
      </c>
      <c r="Z656" s="775">
        <f t="shared" si="97"/>
        <v>1622.5530266026319</v>
      </c>
      <c r="AA656" s="494" t="str">
        <f t="shared" si="98"/>
        <v>7040-40</v>
      </c>
    </row>
    <row r="657" spans="2:27" s="492" customFormat="1" ht="15">
      <c r="B657" s="331"/>
      <c r="C657" s="332"/>
      <c r="D657" s="296">
        <f>VLOOKUP(E657,'1.1a-Jaarprijzen'!$B$13:$G$30,6,FALSE)</f>
        <v>1</v>
      </c>
      <c r="E657" s="295" t="s">
        <v>1022</v>
      </c>
      <c r="F657" s="296" t="s">
        <v>675</v>
      </c>
      <c r="G657" s="297" t="s">
        <v>526</v>
      </c>
      <c r="H657" s="295" t="s">
        <v>296</v>
      </c>
      <c r="I657" s="298" t="str">
        <f t="shared" si="74"/>
        <v>trappenhuis</v>
      </c>
      <c r="J657" s="296" t="s">
        <v>1002</v>
      </c>
      <c r="K657" s="299">
        <v>9.6730476060378372</v>
      </c>
      <c r="L657" s="299"/>
      <c r="M657" s="300">
        <v>9200</v>
      </c>
      <c r="N657" s="301">
        <f t="shared" si="94"/>
        <v>200</v>
      </c>
      <c r="O657" s="486">
        <v>1</v>
      </c>
      <c r="P657" s="486">
        <v>1</v>
      </c>
      <c r="Q657" s="293">
        <f t="shared" si="95"/>
        <v>0</v>
      </c>
      <c r="R657" s="293">
        <f t="shared" si="96"/>
        <v>0</v>
      </c>
      <c r="S657" s="302">
        <f t="shared" si="91"/>
        <v>0</v>
      </c>
      <c r="T657" s="302">
        <f t="shared" si="92"/>
        <v>0</v>
      </c>
      <c r="U657" s="773" t="str">
        <f t="shared" si="93"/>
        <v>V</v>
      </c>
      <c r="V657" s="304"/>
      <c r="W657" s="305">
        <f>(Q657+R657)*'1.0-Contractblad'!$L$37</f>
        <v>0</v>
      </c>
      <c r="X657" s="305">
        <f ca="1">VLOOKUP(E657,'1.1a-Jaarprijzen'!$B$33:$Q$51,16,FALSE)*K657</f>
        <v>0</v>
      </c>
      <c r="Z657" s="775">
        <f t="shared" si="97"/>
        <v>1934.6095212075675</v>
      </c>
      <c r="AA657" s="494" t="str">
        <f t="shared" si="98"/>
        <v>9200-200</v>
      </c>
    </row>
    <row r="658" spans="2:27" s="492" customFormat="1" ht="15">
      <c r="B658" s="331"/>
      <c r="C658" s="332"/>
      <c r="D658" s="296">
        <f>VLOOKUP(E658,'1.1a-Jaarprijzen'!$B$13:$G$30,6,FALSE)</f>
        <v>1</v>
      </c>
      <c r="E658" s="295" t="s">
        <v>1022</v>
      </c>
      <c r="F658" s="296" t="s">
        <v>675</v>
      </c>
      <c r="G658" s="297" t="s">
        <v>527</v>
      </c>
      <c r="H658" s="295" t="s">
        <v>296</v>
      </c>
      <c r="I658" s="298" t="str">
        <f t="shared" si="74"/>
        <v>trappenhuis</v>
      </c>
      <c r="J658" s="296" t="s">
        <v>1002</v>
      </c>
      <c r="K658" s="299">
        <v>9.6170801174783147</v>
      </c>
      <c r="L658" s="299"/>
      <c r="M658" s="300">
        <v>9200</v>
      </c>
      <c r="N658" s="301">
        <f t="shared" si="94"/>
        <v>200</v>
      </c>
      <c r="O658" s="486">
        <v>1</v>
      </c>
      <c r="P658" s="486">
        <v>1</v>
      </c>
      <c r="Q658" s="293">
        <f t="shared" si="95"/>
        <v>0</v>
      </c>
      <c r="R658" s="293">
        <f t="shared" si="96"/>
        <v>0</v>
      </c>
      <c r="S658" s="302">
        <f t="shared" si="91"/>
        <v>0</v>
      </c>
      <c r="T658" s="302">
        <f t="shared" si="92"/>
        <v>0</v>
      </c>
      <c r="U658" s="773" t="str">
        <f t="shared" si="93"/>
        <v>V</v>
      </c>
      <c r="V658" s="304"/>
      <c r="W658" s="305">
        <f>(Q658+R658)*'1.0-Contractblad'!$L$37</f>
        <v>0</v>
      </c>
      <c r="X658" s="305">
        <f ca="1">VLOOKUP(E658,'1.1a-Jaarprijzen'!$B$33:$Q$51,16,FALSE)*K658</f>
        <v>0</v>
      </c>
      <c r="Z658" s="775">
        <f t="shared" si="97"/>
        <v>1923.416023495663</v>
      </c>
      <c r="AA658" s="494" t="str">
        <f t="shared" si="98"/>
        <v>9200-200</v>
      </c>
    </row>
    <row r="659" spans="2:27" s="492" customFormat="1" ht="15">
      <c r="B659" s="331"/>
      <c r="C659" s="332"/>
      <c r="D659" s="296">
        <f>VLOOKUP(E659,'1.1a-Jaarprijzen'!$B$13:$G$30,6,FALSE)</f>
        <v>1</v>
      </c>
      <c r="E659" s="295" t="s">
        <v>1022</v>
      </c>
      <c r="F659" s="296" t="s">
        <v>675</v>
      </c>
      <c r="G659" s="297" t="s">
        <v>528</v>
      </c>
      <c r="H659" s="295" t="s">
        <v>296</v>
      </c>
      <c r="I659" s="298" t="str">
        <f t="shared" si="74"/>
        <v>trappenhuis</v>
      </c>
      <c r="J659" s="296" t="s">
        <v>1002</v>
      </c>
      <c r="K659" s="299">
        <v>18.038565007601292</v>
      </c>
      <c r="L659" s="299"/>
      <c r="M659" s="300">
        <v>9200</v>
      </c>
      <c r="N659" s="301">
        <f t="shared" si="94"/>
        <v>200</v>
      </c>
      <c r="O659" s="486">
        <v>1</v>
      </c>
      <c r="P659" s="486">
        <v>1</v>
      </c>
      <c r="Q659" s="293">
        <f t="shared" si="95"/>
        <v>0</v>
      </c>
      <c r="R659" s="293">
        <f t="shared" si="96"/>
        <v>0</v>
      </c>
      <c r="S659" s="302">
        <f t="shared" si="91"/>
        <v>0</v>
      </c>
      <c r="T659" s="302">
        <f t="shared" si="92"/>
        <v>0</v>
      </c>
      <c r="U659" s="773" t="str">
        <f t="shared" si="93"/>
        <v>V</v>
      </c>
      <c r="V659" s="304"/>
      <c r="W659" s="305">
        <f>(Q659+R659)*'1.0-Contractblad'!$L$37</f>
        <v>0</v>
      </c>
      <c r="X659" s="305">
        <f ca="1">VLOOKUP(E659,'1.1a-Jaarprijzen'!$B$33:$Q$51,16,FALSE)*K659</f>
        <v>0</v>
      </c>
      <c r="Z659" s="775">
        <f t="shared" si="97"/>
        <v>3607.7130015202583</v>
      </c>
      <c r="AA659" s="494" t="str">
        <f t="shared" si="98"/>
        <v>9200-200</v>
      </c>
    </row>
    <row r="660" spans="2:27" s="492" customFormat="1" ht="15">
      <c r="B660" s="331"/>
      <c r="C660" s="332"/>
      <c r="D660" s="296">
        <f>VLOOKUP(E660,'1.1a-Jaarprijzen'!$B$13:$G$30,6,FALSE)</f>
        <v>1</v>
      </c>
      <c r="E660" s="295" t="s">
        <v>1022</v>
      </c>
      <c r="F660" s="296" t="s">
        <v>675</v>
      </c>
      <c r="G660" s="297" t="s">
        <v>540</v>
      </c>
      <c r="H660" s="295" t="s">
        <v>402</v>
      </c>
      <c r="I660" s="298" t="str">
        <f t="shared" si="74"/>
        <v>entree, gang, hal, repro</v>
      </c>
      <c r="J660" s="296" t="s">
        <v>1002</v>
      </c>
      <c r="K660" s="299">
        <v>3.1723611495677471</v>
      </c>
      <c r="L660" s="299"/>
      <c r="M660" s="300">
        <v>3200</v>
      </c>
      <c r="N660" s="301">
        <f t="shared" si="94"/>
        <v>200</v>
      </c>
      <c r="O660" s="486">
        <v>1</v>
      </c>
      <c r="P660" s="486">
        <v>1</v>
      </c>
      <c r="Q660" s="293">
        <f t="shared" si="95"/>
        <v>0</v>
      </c>
      <c r="R660" s="293">
        <f t="shared" si="96"/>
        <v>0</v>
      </c>
      <c r="S660" s="302">
        <f t="shared" si="91"/>
        <v>0</v>
      </c>
      <c r="T660" s="302">
        <f t="shared" si="92"/>
        <v>0</v>
      </c>
      <c r="U660" s="773" t="str">
        <f t="shared" si="93"/>
        <v>V</v>
      </c>
      <c r="V660" s="304"/>
      <c r="W660" s="305">
        <f>(Q660+R660)*'1.0-Contractblad'!$L$37</f>
        <v>0</v>
      </c>
      <c r="X660" s="305">
        <f ca="1">VLOOKUP(E660,'1.1a-Jaarprijzen'!$B$33:$Q$51,16,FALSE)*K660</f>
        <v>0</v>
      </c>
      <c r="Z660" s="775">
        <f t="shared" si="97"/>
        <v>634.47222991354943</v>
      </c>
      <c r="AA660" s="494" t="str">
        <f t="shared" si="98"/>
        <v>3200-200</v>
      </c>
    </row>
    <row r="661" spans="2:27" s="492" customFormat="1" ht="15">
      <c r="B661" s="331"/>
      <c r="C661" s="332"/>
      <c r="D661" s="296">
        <f>VLOOKUP(E661,'1.1a-Jaarprijzen'!$B$13:$G$30,6,FALSE)</f>
        <v>1</v>
      </c>
      <c r="E661" s="295" t="s">
        <v>1022</v>
      </c>
      <c r="F661" s="296" t="s">
        <v>675</v>
      </c>
      <c r="G661" s="297" t="s">
        <v>541</v>
      </c>
      <c r="H661" s="295" t="s">
        <v>402</v>
      </c>
      <c r="I661" s="298" t="str">
        <f t="shared" si="74"/>
        <v>entree, gang, hal, repro</v>
      </c>
      <c r="J661" s="296" t="s">
        <v>1002</v>
      </c>
      <c r="K661" s="299">
        <v>3.1723611495677471</v>
      </c>
      <c r="L661" s="299"/>
      <c r="M661" s="300">
        <v>3200</v>
      </c>
      <c r="N661" s="301">
        <f t="shared" si="94"/>
        <v>200</v>
      </c>
      <c r="O661" s="486">
        <v>1</v>
      </c>
      <c r="P661" s="486">
        <v>1</v>
      </c>
      <c r="Q661" s="293">
        <f t="shared" si="95"/>
        <v>0</v>
      </c>
      <c r="R661" s="293">
        <f t="shared" si="96"/>
        <v>0</v>
      </c>
      <c r="S661" s="302">
        <f t="shared" si="91"/>
        <v>0</v>
      </c>
      <c r="T661" s="302">
        <f t="shared" si="92"/>
        <v>0</v>
      </c>
      <c r="U661" s="773" t="str">
        <f t="shared" si="93"/>
        <v>V</v>
      </c>
      <c r="V661" s="304"/>
      <c r="W661" s="305">
        <f>(Q661+R661)*'1.0-Contractblad'!$L$37</f>
        <v>0</v>
      </c>
      <c r="X661" s="305">
        <f ca="1">VLOOKUP(E661,'1.1a-Jaarprijzen'!$B$33:$Q$51,16,FALSE)*K661</f>
        <v>0</v>
      </c>
      <c r="Z661" s="775">
        <f t="shared" si="97"/>
        <v>634.47222991354943</v>
      </c>
      <c r="AA661" s="494" t="str">
        <f t="shared" si="98"/>
        <v>3200-200</v>
      </c>
    </row>
    <row r="662" spans="2:27" s="492" customFormat="1" ht="15">
      <c r="B662" s="331"/>
      <c r="C662" s="332"/>
      <c r="D662" s="296">
        <f>VLOOKUP(E662,'1.1a-Jaarprijzen'!$B$13:$G$30,6,FALSE)</f>
        <v>1</v>
      </c>
      <c r="E662" s="295" t="s">
        <v>1022</v>
      </c>
      <c r="F662" s="296" t="s">
        <v>675</v>
      </c>
      <c r="G662" s="297" t="s">
        <v>543</v>
      </c>
      <c r="H662" s="295" t="s">
        <v>393</v>
      </c>
      <c r="I662" s="298" t="str">
        <f t="shared" si="74"/>
        <v>entree, gang, hal, repro</v>
      </c>
      <c r="J662" s="296" t="s">
        <v>1002</v>
      </c>
      <c r="K662" s="299">
        <v>17.729056117390439</v>
      </c>
      <c r="L662" s="299"/>
      <c r="M662" s="300">
        <v>3200</v>
      </c>
      <c r="N662" s="301">
        <f t="shared" si="94"/>
        <v>200</v>
      </c>
      <c r="O662" s="486">
        <v>1</v>
      </c>
      <c r="P662" s="486">
        <v>1</v>
      </c>
      <c r="Q662" s="293">
        <f t="shared" si="95"/>
        <v>0</v>
      </c>
      <c r="R662" s="293">
        <f t="shared" si="96"/>
        <v>0</v>
      </c>
      <c r="S662" s="302">
        <f t="shared" si="91"/>
        <v>0</v>
      </c>
      <c r="T662" s="302">
        <f t="shared" si="92"/>
        <v>0</v>
      </c>
      <c r="U662" s="773" t="str">
        <f t="shared" si="93"/>
        <v>V</v>
      </c>
      <c r="V662" s="304"/>
      <c r="W662" s="305">
        <f>(Q662+R662)*'1.0-Contractblad'!$L$37</f>
        <v>0</v>
      </c>
      <c r="X662" s="305">
        <f ca="1">VLOOKUP(E662,'1.1a-Jaarprijzen'!$B$33:$Q$51,16,FALSE)*K662</f>
        <v>0</v>
      </c>
      <c r="Z662" s="775">
        <f t="shared" si="97"/>
        <v>3545.8112234780879</v>
      </c>
      <c r="AA662" s="494" t="str">
        <f t="shared" si="98"/>
        <v>3200-200</v>
      </c>
    </row>
    <row r="663" spans="2:27" s="492" customFormat="1" ht="15">
      <c r="B663" s="331"/>
      <c r="C663" s="332"/>
      <c r="D663" s="296">
        <f>VLOOKUP(E663,'1.1a-Jaarprijzen'!$B$13:$G$30,6,FALSE)</f>
        <v>1</v>
      </c>
      <c r="E663" s="295" t="s">
        <v>1022</v>
      </c>
      <c r="F663" s="296" t="s">
        <v>675</v>
      </c>
      <c r="G663" s="297" t="s">
        <v>544</v>
      </c>
      <c r="H663" s="295" t="s">
        <v>393</v>
      </c>
      <c r="I663" s="298" t="str">
        <f t="shared" si="74"/>
        <v>entree, gang, hal, repro</v>
      </c>
      <c r="J663" s="296" t="s">
        <v>1002</v>
      </c>
      <c r="K663" s="299">
        <v>72.400000000000006</v>
      </c>
      <c r="L663" s="299"/>
      <c r="M663" s="300">
        <v>3200</v>
      </c>
      <c r="N663" s="301">
        <f t="shared" si="94"/>
        <v>200</v>
      </c>
      <c r="O663" s="486">
        <v>1</v>
      </c>
      <c r="P663" s="486">
        <v>1</v>
      </c>
      <c r="Q663" s="293">
        <f t="shared" si="95"/>
        <v>0</v>
      </c>
      <c r="R663" s="293">
        <f t="shared" si="96"/>
        <v>0</v>
      </c>
      <c r="S663" s="302">
        <f t="shared" si="91"/>
        <v>0</v>
      </c>
      <c r="T663" s="302">
        <f t="shared" si="92"/>
        <v>0</v>
      </c>
      <c r="U663" s="773" t="str">
        <f t="shared" si="93"/>
        <v>V</v>
      </c>
      <c r="V663" s="304"/>
      <c r="W663" s="305">
        <f>(Q663+R663)*'1.0-Contractblad'!$L$37</f>
        <v>0</v>
      </c>
      <c r="X663" s="305">
        <f ca="1">VLOOKUP(E663,'1.1a-Jaarprijzen'!$B$33:$Q$51,16,FALSE)*K663</f>
        <v>0</v>
      </c>
      <c r="Z663" s="775">
        <f t="shared" si="97"/>
        <v>14480.000000000002</v>
      </c>
      <c r="AA663" s="494" t="str">
        <f t="shared" si="98"/>
        <v>3200-200</v>
      </c>
    </row>
    <row r="664" spans="2:27" s="492" customFormat="1" ht="15">
      <c r="B664" s="331"/>
      <c r="C664" s="332"/>
      <c r="D664" s="296">
        <f>VLOOKUP(E664,'1.1a-Jaarprijzen'!$B$13:$G$30,6,FALSE)</f>
        <v>1</v>
      </c>
      <c r="E664" s="295" t="s">
        <v>1022</v>
      </c>
      <c r="F664" s="296" t="s">
        <v>675</v>
      </c>
      <c r="G664" s="297" t="s">
        <v>545</v>
      </c>
      <c r="H664" s="295" t="s">
        <v>393</v>
      </c>
      <c r="I664" s="298" t="str">
        <f t="shared" si="74"/>
        <v>entree, gang, hal, repro</v>
      </c>
      <c r="J664" s="296" t="s">
        <v>1002</v>
      </c>
      <c r="K664" s="299">
        <v>58.2</v>
      </c>
      <c r="L664" s="299"/>
      <c r="M664" s="300">
        <v>3200</v>
      </c>
      <c r="N664" s="301">
        <f t="shared" si="94"/>
        <v>200</v>
      </c>
      <c r="O664" s="486">
        <v>1</v>
      </c>
      <c r="P664" s="486">
        <v>1</v>
      </c>
      <c r="Q664" s="293">
        <f t="shared" si="95"/>
        <v>0</v>
      </c>
      <c r="R664" s="293">
        <f t="shared" si="96"/>
        <v>0</v>
      </c>
      <c r="S664" s="302">
        <f t="shared" si="91"/>
        <v>0</v>
      </c>
      <c r="T664" s="302">
        <f t="shared" si="92"/>
        <v>0</v>
      </c>
      <c r="U664" s="773" t="str">
        <f t="shared" si="93"/>
        <v>V</v>
      </c>
      <c r="V664" s="304"/>
      <c r="W664" s="305">
        <f>(Q664+R664)*'1.0-Contractblad'!$L$37</f>
        <v>0</v>
      </c>
      <c r="X664" s="305">
        <f ca="1">VLOOKUP(E664,'1.1a-Jaarprijzen'!$B$33:$Q$51,16,FALSE)*K664</f>
        <v>0</v>
      </c>
      <c r="Z664" s="775">
        <f t="shared" si="97"/>
        <v>11640</v>
      </c>
      <c r="AA664" s="494" t="str">
        <f t="shared" si="98"/>
        <v>3200-200</v>
      </c>
    </row>
    <row r="665" spans="2:27" s="492" customFormat="1" ht="15">
      <c r="B665" s="331"/>
      <c r="C665" s="332"/>
      <c r="D665" s="296">
        <f>VLOOKUP(E665,'1.1a-Jaarprijzen'!$B$13:$G$30,6,FALSE)</f>
        <v>1</v>
      </c>
      <c r="E665" s="295" t="s">
        <v>1022</v>
      </c>
      <c r="F665" s="296" t="s">
        <v>675</v>
      </c>
      <c r="G665" s="297" t="s">
        <v>988</v>
      </c>
      <c r="H665" s="295" t="s">
        <v>393</v>
      </c>
      <c r="I665" s="298" t="str">
        <f t="shared" si="74"/>
        <v>entree, gang, hal, repro</v>
      </c>
      <c r="J665" s="296" t="s">
        <v>1002</v>
      </c>
      <c r="K665" s="299">
        <v>50.22187939484337</v>
      </c>
      <c r="L665" s="299"/>
      <c r="M665" s="300">
        <v>3200</v>
      </c>
      <c r="N665" s="301">
        <f t="shared" si="94"/>
        <v>200</v>
      </c>
      <c r="O665" s="486">
        <v>1</v>
      </c>
      <c r="P665" s="486">
        <v>1</v>
      </c>
      <c r="Q665" s="293">
        <f t="shared" si="95"/>
        <v>0</v>
      </c>
      <c r="R665" s="293">
        <f t="shared" si="96"/>
        <v>0</v>
      </c>
      <c r="S665" s="302">
        <f t="shared" si="91"/>
        <v>0</v>
      </c>
      <c r="T665" s="302">
        <f t="shared" si="92"/>
        <v>0</v>
      </c>
      <c r="U665" s="773" t="str">
        <f t="shared" si="93"/>
        <v>V</v>
      </c>
      <c r="V665" s="304"/>
      <c r="W665" s="305">
        <f>(Q665+R665)*'1.0-Contractblad'!$L$37</f>
        <v>0</v>
      </c>
      <c r="X665" s="305">
        <f ca="1">VLOOKUP(E665,'1.1a-Jaarprijzen'!$B$33:$Q$51,16,FALSE)*K665</f>
        <v>0</v>
      </c>
      <c r="Z665" s="775">
        <f t="shared" si="97"/>
        <v>10044.375878968674</v>
      </c>
      <c r="AA665" s="494" t="str">
        <f t="shared" si="98"/>
        <v>3200-200</v>
      </c>
    </row>
    <row r="666" spans="2:27" s="492" customFormat="1" ht="15">
      <c r="B666" s="331"/>
      <c r="C666" s="332"/>
      <c r="D666" s="296">
        <f>VLOOKUP(E666,'1.1a-Jaarprijzen'!$B$13:$G$30,6,FALSE)</f>
        <v>1</v>
      </c>
      <c r="E666" s="295" t="s">
        <v>1022</v>
      </c>
      <c r="F666" s="296" t="s">
        <v>266</v>
      </c>
      <c r="G666" s="297" t="s">
        <v>501</v>
      </c>
      <c r="H666" s="295" t="s">
        <v>411</v>
      </c>
      <c r="I666" s="298" t="str">
        <f t="shared" si="74"/>
        <v>leslokaal/leerplein groep 4 t/m 8</v>
      </c>
      <c r="J666" s="296" t="s">
        <v>1002</v>
      </c>
      <c r="K666" s="299">
        <v>64.543114622432739</v>
      </c>
      <c r="L666" s="299"/>
      <c r="M666" s="300">
        <v>18200</v>
      </c>
      <c r="N666" s="301">
        <f t="shared" si="94"/>
        <v>200</v>
      </c>
      <c r="O666" s="486">
        <v>1</v>
      </c>
      <c r="P666" s="486">
        <v>1</v>
      </c>
      <c r="Q666" s="293">
        <f t="shared" si="95"/>
        <v>0</v>
      </c>
      <c r="R666" s="293">
        <f t="shared" si="96"/>
        <v>0</v>
      </c>
      <c r="S666" s="302">
        <f t="shared" si="91"/>
        <v>0</v>
      </c>
      <c r="T666" s="302">
        <f t="shared" si="92"/>
        <v>0</v>
      </c>
      <c r="U666" s="773" t="str">
        <f t="shared" si="93"/>
        <v>L</v>
      </c>
      <c r="V666" s="304"/>
      <c r="W666" s="305">
        <f>(Q666+R666)*'1.0-Contractblad'!$L$37</f>
        <v>0</v>
      </c>
      <c r="X666" s="305">
        <f ca="1">VLOOKUP(E666,'1.1a-Jaarprijzen'!$B$33:$Q$51,16,FALSE)*K666</f>
        <v>0</v>
      </c>
      <c r="Z666" s="775">
        <f t="shared" si="97"/>
        <v>12908.622924486548</v>
      </c>
      <c r="AA666" s="494" t="str">
        <f t="shared" si="98"/>
        <v>18200-200</v>
      </c>
    </row>
    <row r="667" spans="2:27" s="492" customFormat="1" ht="15">
      <c r="B667" s="331"/>
      <c r="C667" s="332"/>
      <c r="D667" s="296">
        <f>VLOOKUP(E667,'1.1a-Jaarprijzen'!$B$13:$G$30,6,FALSE)</f>
        <v>1</v>
      </c>
      <c r="E667" s="295" t="s">
        <v>1022</v>
      </c>
      <c r="F667" s="296" t="s">
        <v>675</v>
      </c>
      <c r="G667" s="297" t="s">
        <v>551</v>
      </c>
      <c r="H667" s="295" t="s">
        <v>991</v>
      </c>
      <c r="I667" s="298" t="str">
        <f t="shared" si="74"/>
        <v>sanitaire ruimte (toilet-/doucheruimte)</v>
      </c>
      <c r="J667" s="296" t="s">
        <v>1002</v>
      </c>
      <c r="K667" s="299">
        <v>8.3645940442969842</v>
      </c>
      <c r="L667" s="299"/>
      <c r="M667" s="300">
        <v>4200</v>
      </c>
      <c r="N667" s="301">
        <f t="shared" si="94"/>
        <v>200</v>
      </c>
      <c r="O667" s="486">
        <v>1</v>
      </c>
      <c r="P667" s="486">
        <v>1</v>
      </c>
      <c r="Q667" s="293">
        <f t="shared" si="95"/>
        <v>0</v>
      </c>
      <c r="R667" s="293">
        <f t="shared" si="96"/>
        <v>0</v>
      </c>
      <c r="S667" s="302">
        <f t="shared" si="91"/>
        <v>0</v>
      </c>
      <c r="T667" s="302">
        <f t="shared" si="92"/>
        <v>0</v>
      </c>
      <c r="U667" s="773" t="str">
        <f t="shared" si="93"/>
        <v>S</v>
      </c>
      <c r="V667" s="304"/>
      <c r="W667" s="305">
        <f>(Q667+R667)*'1.0-Contractblad'!$L$37</f>
        <v>0</v>
      </c>
      <c r="X667" s="305">
        <f ca="1">VLOOKUP(E667,'1.1a-Jaarprijzen'!$B$33:$Q$51,16,FALSE)*K667</f>
        <v>0</v>
      </c>
      <c r="Z667" s="775">
        <f t="shared" si="97"/>
        <v>1672.9188088593969</v>
      </c>
      <c r="AA667" s="494" t="str">
        <f t="shared" si="98"/>
        <v>4200-200</v>
      </c>
    </row>
    <row r="668" spans="2:27" s="492" customFormat="1" ht="15">
      <c r="B668" s="331"/>
      <c r="C668" s="332"/>
      <c r="D668" s="296">
        <f>VLOOKUP(E668,'1.1a-Jaarprijzen'!$B$13:$G$30,6,FALSE)</f>
        <v>1</v>
      </c>
      <c r="E668" s="295" t="s">
        <v>1022</v>
      </c>
      <c r="F668" s="296" t="s">
        <v>675</v>
      </c>
      <c r="G668" s="297" t="s">
        <v>553</v>
      </c>
      <c r="H668" s="295" t="s">
        <v>991</v>
      </c>
      <c r="I668" s="298" t="str">
        <f t="shared" si="74"/>
        <v>sanitaire ruimte (toilet-/doucheruimte)</v>
      </c>
      <c r="J668" s="296" t="s">
        <v>1002</v>
      </c>
      <c r="K668" s="299">
        <v>8.1674227372118242</v>
      </c>
      <c r="L668" s="299"/>
      <c r="M668" s="300">
        <v>4200</v>
      </c>
      <c r="N668" s="301">
        <f t="shared" si="94"/>
        <v>200</v>
      </c>
      <c r="O668" s="486">
        <v>1</v>
      </c>
      <c r="P668" s="486">
        <v>1</v>
      </c>
      <c r="Q668" s="293">
        <f t="shared" si="95"/>
        <v>0</v>
      </c>
      <c r="R668" s="293">
        <f t="shared" si="96"/>
        <v>0</v>
      </c>
      <c r="S668" s="302">
        <f t="shared" si="91"/>
        <v>0</v>
      </c>
      <c r="T668" s="302">
        <f t="shared" si="92"/>
        <v>0</v>
      </c>
      <c r="U668" s="773" t="str">
        <f t="shared" si="93"/>
        <v>S</v>
      </c>
      <c r="V668" s="304"/>
      <c r="W668" s="305">
        <f>(Q668+R668)*'1.0-Contractblad'!$L$37</f>
        <v>0</v>
      </c>
      <c r="X668" s="305">
        <f ca="1">VLOOKUP(E668,'1.1a-Jaarprijzen'!$B$33:$Q$51,16,FALSE)*K668</f>
        <v>0</v>
      </c>
      <c r="Z668" s="775">
        <f t="shared" si="97"/>
        <v>1633.4845474423648</v>
      </c>
      <c r="AA668" s="494" t="str">
        <f t="shared" si="98"/>
        <v>4200-200</v>
      </c>
    </row>
    <row r="669" spans="2:27" s="492" customFormat="1" ht="15">
      <c r="B669" s="331"/>
      <c r="C669" s="332"/>
      <c r="D669" s="296">
        <f>VLOOKUP(E669,'1.1a-Jaarprijzen'!$B$13:$G$30,6,FALSE)</f>
        <v>1</v>
      </c>
      <c r="E669" s="295" t="s">
        <v>1022</v>
      </c>
      <c r="F669" s="296" t="s">
        <v>675</v>
      </c>
      <c r="G669" s="297" t="s">
        <v>554</v>
      </c>
      <c r="H669" s="295" t="s">
        <v>991</v>
      </c>
      <c r="I669" s="298" t="str">
        <f t="shared" si="74"/>
        <v>sanitaire ruimte (toilet-/doucheruimte)</v>
      </c>
      <c r="J669" s="299" t="s">
        <v>1002</v>
      </c>
      <c r="K669" s="299">
        <v>8.3738777224815539</v>
      </c>
      <c r="L669" s="299"/>
      <c r="M669" s="300">
        <v>4200</v>
      </c>
      <c r="N669" s="301">
        <f t="shared" si="94"/>
        <v>200</v>
      </c>
      <c r="O669" s="486">
        <v>1</v>
      </c>
      <c r="P669" s="486">
        <v>1</v>
      </c>
      <c r="Q669" s="293">
        <f t="shared" si="95"/>
        <v>0</v>
      </c>
      <c r="R669" s="293">
        <f t="shared" si="96"/>
        <v>0</v>
      </c>
      <c r="S669" s="302">
        <f t="shared" si="91"/>
        <v>0</v>
      </c>
      <c r="T669" s="302">
        <f t="shared" si="92"/>
        <v>0</v>
      </c>
      <c r="U669" s="773" t="str">
        <f t="shared" si="93"/>
        <v>S</v>
      </c>
      <c r="V669" s="304"/>
      <c r="W669" s="305">
        <f>(Q669+R669)*'1.0-Contractblad'!$L$37</f>
        <v>0</v>
      </c>
      <c r="X669" s="305">
        <f ca="1">VLOOKUP(E669,'1.1a-Jaarprijzen'!$B$33:$Q$51,16,FALSE)*K669</f>
        <v>0</v>
      </c>
      <c r="Z669" s="775">
        <f t="shared" si="97"/>
        <v>1674.7755444963109</v>
      </c>
      <c r="AA669" s="494" t="str">
        <f t="shared" si="98"/>
        <v>4200-200</v>
      </c>
    </row>
    <row r="670" spans="2:27" s="492" customFormat="1" ht="15">
      <c r="B670" s="331"/>
      <c r="C670" s="332"/>
      <c r="D670" s="296">
        <f>VLOOKUP(E670,'1.1a-Jaarprijzen'!$B$13:$G$30,6,FALSE)</f>
        <v>1</v>
      </c>
      <c r="E670" s="295" t="s">
        <v>1022</v>
      </c>
      <c r="F670" s="296" t="s">
        <v>675</v>
      </c>
      <c r="G670" s="297" t="s">
        <v>555</v>
      </c>
      <c r="H670" s="295" t="s">
        <v>991</v>
      </c>
      <c r="I670" s="298" t="str">
        <f t="shared" si="74"/>
        <v>sanitaire ruimte (toilet-/doucheruimte)</v>
      </c>
      <c r="J670" s="299" t="s">
        <v>1002</v>
      </c>
      <c r="K670" s="299">
        <v>2.7217416680950559</v>
      </c>
      <c r="L670" s="299"/>
      <c r="M670" s="300">
        <v>4200</v>
      </c>
      <c r="N670" s="301">
        <f t="shared" si="94"/>
        <v>200</v>
      </c>
      <c r="O670" s="486">
        <v>1</v>
      </c>
      <c r="P670" s="486">
        <v>1</v>
      </c>
      <c r="Q670" s="293">
        <f t="shared" si="95"/>
        <v>0</v>
      </c>
      <c r="R670" s="293">
        <f t="shared" si="96"/>
        <v>0</v>
      </c>
      <c r="S670" s="302">
        <f t="shared" si="91"/>
        <v>0</v>
      </c>
      <c r="T670" s="302">
        <f t="shared" si="92"/>
        <v>0</v>
      </c>
      <c r="U670" s="773" t="str">
        <f t="shared" si="93"/>
        <v>S</v>
      </c>
      <c r="V670" s="304"/>
      <c r="W670" s="305">
        <f>(Q670+R670)*'1.0-Contractblad'!$L$37</f>
        <v>0</v>
      </c>
      <c r="X670" s="305">
        <f ca="1">VLOOKUP(E670,'1.1a-Jaarprijzen'!$B$33:$Q$51,16,FALSE)*K670</f>
        <v>0</v>
      </c>
      <c r="Z670" s="775">
        <f t="shared" si="97"/>
        <v>544.34833361901121</v>
      </c>
      <c r="AA670" s="494" t="str">
        <f t="shared" si="98"/>
        <v>4200-200</v>
      </c>
    </row>
    <row r="671" spans="2:27" s="492" customFormat="1" ht="15">
      <c r="B671" s="331"/>
      <c r="C671" s="332"/>
      <c r="D671" s="296">
        <f>VLOOKUP(E671,'1.1a-Jaarprijzen'!$B$13:$G$30,6,FALSE)</f>
        <v>1</v>
      </c>
      <c r="E671" s="295" t="s">
        <v>1022</v>
      </c>
      <c r="F671" s="296" t="s">
        <v>675</v>
      </c>
      <c r="G671" s="297" t="s">
        <v>556</v>
      </c>
      <c r="H671" s="295" t="s">
        <v>991</v>
      </c>
      <c r="I671" s="298" t="str">
        <f t="shared" si="74"/>
        <v>sanitaire ruimte (toilet-/doucheruimte)</v>
      </c>
      <c r="J671" s="296" t="s">
        <v>1002</v>
      </c>
      <c r="K671" s="299">
        <v>2.7217416680950559</v>
      </c>
      <c r="L671" s="299"/>
      <c r="M671" s="300">
        <v>4200</v>
      </c>
      <c r="N671" s="301">
        <f t="shared" si="94"/>
        <v>200</v>
      </c>
      <c r="O671" s="486">
        <v>1</v>
      </c>
      <c r="P671" s="486">
        <v>1</v>
      </c>
      <c r="Q671" s="293">
        <f t="shared" si="95"/>
        <v>0</v>
      </c>
      <c r="R671" s="293">
        <f t="shared" si="96"/>
        <v>0</v>
      </c>
      <c r="S671" s="302">
        <f t="shared" si="91"/>
        <v>0</v>
      </c>
      <c r="T671" s="302">
        <f t="shared" si="92"/>
        <v>0</v>
      </c>
      <c r="U671" s="773" t="str">
        <f t="shared" si="93"/>
        <v>S</v>
      </c>
      <c r="V671" s="304"/>
      <c r="W671" s="305">
        <f>(Q671+R671)*'1.0-Contractblad'!$L$37</f>
        <v>0</v>
      </c>
      <c r="X671" s="305">
        <f ca="1">VLOOKUP(E671,'1.1a-Jaarprijzen'!$B$33:$Q$51,16,FALSE)*K671</f>
        <v>0</v>
      </c>
      <c r="Z671" s="775">
        <f t="shared" si="97"/>
        <v>544.34833361901121</v>
      </c>
      <c r="AA671" s="494" t="str">
        <f t="shared" si="98"/>
        <v>4200-200</v>
      </c>
    </row>
    <row r="672" spans="2:27" s="492" customFormat="1" ht="15">
      <c r="B672" s="331"/>
      <c r="C672" s="332"/>
      <c r="D672" s="296">
        <f>VLOOKUP(E672,'1.1a-Jaarprijzen'!$B$13:$G$30,6,FALSE)</f>
        <v>1</v>
      </c>
      <c r="E672" s="295" t="s">
        <v>1022</v>
      </c>
      <c r="F672" s="296" t="s">
        <v>675</v>
      </c>
      <c r="G672" s="297" t="s">
        <v>574</v>
      </c>
      <c r="H672" s="295" t="s">
        <v>403</v>
      </c>
      <c r="I672" s="298" t="str">
        <f t="shared" si="74"/>
        <v>administratieve -,  vergaderruimte</v>
      </c>
      <c r="J672" s="296" t="s">
        <v>1002</v>
      </c>
      <c r="K672" s="299">
        <v>18.592611860159884</v>
      </c>
      <c r="L672" s="299"/>
      <c r="M672" s="300">
        <v>1200</v>
      </c>
      <c r="N672" s="301">
        <f t="shared" si="94"/>
        <v>200</v>
      </c>
      <c r="O672" s="486">
        <v>1</v>
      </c>
      <c r="P672" s="486">
        <v>1</v>
      </c>
      <c r="Q672" s="293">
        <f t="shared" si="95"/>
        <v>0</v>
      </c>
      <c r="R672" s="293">
        <f t="shared" si="96"/>
        <v>0</v>
      </c>
      <c r="S672" s="302">
        <f t="shared" si="91"/>
        <v>0</v>
      </c>
      <c r="T672" s="302">
        <f t="shared" si="92"/>
        <v>0</v>
      </c>
      <c r="U672" s="773" t="str">
        <f t="shared" si="93"/>
        <v>V</v>
      </c>
      <c r="V672" s="304"/>
      <c r="W672" s="305">
        <f>(Q672+R672)*'1.0-Contractblad'!$L$37</f>
        <v>0</v>
      </c>
      <c r="X672" s="305">
        <f ca="1">VLOOKUP(E672,'1.1a-Jaarprijzen'!$B$33:$Q$51,16,FALSE)*K672</f>
        <v>0</v>
      </c>
      <c r="Z672" s="775">
        <f t="shared" si="97"/>
        <v>3718.5223720319768</v>
      </c>
      <c r="AA672" s="494" t="str">
        <f t="shared" si="98"/>
        <v>1200-200</v>
      </c>
    </row>
    <row r="673" spans="2:27" s="492" customFormat="1" ht="15">
      <c r="B673" s="331"/>
      <c r="C673" s="332"/>
      <c r="D673" s="296">
        <f>VLOOKUP(E673,'1.1a-Jaarprijzen'!$B$13:$G$30,6,FALSE)</f>
        <v>1</v>
      </c>
      <c r="E673" s="295" t="s">
        <v>1022</v>
      </c>
      <c r="F673" s="296" t="s">
        <v>675</v>
      </c>
      <c r="G673" s="297" t="s">
        <v>576</v>
      </c>
      <c r="H673" s="295" t="s">
        <v>403</v>
      </c>
      <c r="I673" s="298" t="str">
        <f t="shared" si="74"/>
        <v>administratieve -,  vergaderruimte</v>
      </c>
      <c r="J673" s="296" t="s">
        <v>1002</v>
      </c>
      <c r="K673" s="299">
        <v>13.863636791185165</v>
      </c>
      <c r="L673" s="299"/>
      <c r="M673" s="300">
        <v>1200</v>
      </c>
      <c r="N673" s="301">
        <f t="shared" si="94"/>
        <v>200</v>
      </c>
      <c r="O673" s="486">
        <v>1</v>
      </c>
      <c r="P673" s="486">
        <v>1</v>
      </c>
      <c r="Q673" s="293">
        <f t="shared" si="95"/>
        <v>0</v>
      </c>
      <c r="R673" s="293">
        <f t="shared" si="96"/>
        <v>0</v>
      </c>
      <c r="S673" s="302">
        <f t="shared" si="91"/>
        <v>0</v>
      </c>
      <c r="T673" s="302">
        <f t="shared" si="92"/>
        <v>0</v>
      </c>
      <c r="U673" s="773" t="str">
        <f t="shared" si="93"/>
        <v>V</v>
      </c>
      <c r="V673" s="304"/>
      <c r="W673" s="305">
        <f>(Q673+R673)*'1.0-Contractblad'!$L$37</f>
        <v>0</v>
      </c>
      <c r="X673" s="305">
        <f ca="1">VLOOKUP(E673,'1.1a-Jaarprijzen'!$B$33:$Q$51,16,FALSE)*K673</f>
        <v>0</v>
      </c>
      <c r="Z673" s="775">
        <f t="shared" si="97"/>
        <v>2772.7273582370331</v>
      </c>
      <c r="AA673" s="494" t="str">
        <f t="shared" si="98"/>
        <v>1200-200</v>
      </c>
    </row>
    <row r="674" spans="2:27" s="492" customFormat="1" ht="15">
      <c r="B674" s="331"/>
      <c r="C674" s="332"/>
      <c r="D674" s="296">
        <f>VLOOKUP(E674,'1.1a-Jaarprijzen'!$B$13:$G$30,6,FALSE)</f>
        <v>1</v>
      </c>
      <c r="E674" s="295" t="s">
        <v>1022</v>
      </c>
      <c r="F674" s="296" t="s">
        <v>675</v>
      </c>
      <c r="G674" s="297" t="s">
        <v>578</v>
      </c>
      <c r="H674" s="295" t="s">
        <v>403</v>
      </c>
      <c r="I674" s="298" t="str">
        <f t="shared" si="74"/>
        <v>administratieve -,  vergaderruimte</v>
      </c>
      <c r="J674" s="296" t="s">
        <v>1002</v>
      </c>
      <c r="K674" s="299">
        <v>12.608838170249903</v>
      </c>
      <c r="L674" s="299"/>
      <c r="M674" s="300">
        <v>1200</v>
      </c>
      <c r="N674" s="301">
        <f t="shared" si="94"/>
        <v>200</v>
      </c>
      <c r="O674" s="486">
        <v>1</v>
      </c>
      <c r="P674" s="486">
        <v>1</v>
      </c>
      <c r="Q674" s="293">
        <f t="shared" si="95"/>
        <v>0</v>
      </c>
      <c r="R674" s="293">
        <f t="shared" si="96"/>
        <v>0</v>
      </c>
      <c r="S674" s="302">
        <f t="shared" si="91"/>
        <v>0</v>
      </c>
      <c r="T674" s="302">
        <f t="shared" si="92"/>
        <v>0</v>
      </c>
      <c r="U674" s="773" t="str">
        <f t="shared" si="93"/>
        <v>V</v>
      </c>
      <c r="V674" s="304"/>
      <c r="W674" s="305">
        <f>(Q674+R674)*'1.0-Contractblad'!$L$37</f>
        <v>0</v>
      </c>
      <c r="X674" s="305">
        <f ca="1">VLOOKUP(E674,'1.1a-Jaarprijzen'!$B$33:$Q$51,16,FALSE)*K674</f>
        <v>0</v>
      </c>
      <c r="Z674" s="775">
        <f t="shared" si="97"/>
        <v>2521.7676340499806</v>
      </c>
      <c r="AA674" s="494" t="str">
        <f t="shared" si="98"/>
        <v>1200-200</v>
      </c>
    </row>
    <row r="675" spans="2:27" s="492" customFormat="1" ht="15">
      <c r="B675" s="331"/>
      <c r="C675" s="332"/>
      <c r="D675" s="296">
        <f>VLOOKUP(E675,'1.1a-Jaarprijzen'!$B$13:$G$30,6,FALSE)</f>
        <v>1</v>
      </c>
      <c r="E675" s="295" t="s">
        <v>1022</v>
      </c>
      <c r="F675" s="296" t="s">
        <v>675</v>
      </c>
      <c r="G675" s="297" t="s">
        <v>580</v>
      </c>
      <c r="H675" s="295" t="s">
        <v>851</v>
      </c>
      <c r="I675" s="298" t="str">
        <f t="shared" si="74"/>
        <v>administratieve -,  vergaderruimte</v>
      </c>
      <c r="J675" s="296" t="s">
        <v>1002</v>
      </c>
      <c r="K675" s="299">
        <v>11.430502125353518</v>
      </c>
      <c r="L675" s="299"/>
      <c r="M675" s="300">
        <v>1200</v>
      </c>
      <c r="N675" s="301">
        <f t="shared" si="94"/>
        <v>200</v>
      </c>
      <c r="O675" s="486">
        <v>1</v>
      </c>
      <c r="P675" s="486">
        <v>1</v>
      </c>
      <c r="Q675" s="293">
        <f t="shared" si="95"/>
        <v>0</v>
      </c>
      <c r="R675" s="293">
        <f t="shared" si="96"/>
        <v>0</v>
      </c>
      <c r="S675" s="302">
        <f t="shared" si="91"/>
        <v>0</v>
      </c>
      <c r="T675" s="302">
        <f t="shared" si="92"/>
        <v>0</v>
      </c>
      <c r="U675" s="773" t="str">
        <f t="shared" si="93"/>
        <v>V</v>
      </c>
      <c r="V675" s="304"/>
      <c r="W675" s="305">
        <f>(Q675+R675)*'1.0-Contractblad'!$L$37</f>
        <v>0</v>
      </c>
      <c r="X675" s="305">
        <f ca="1">VLOOKUP(E675,'1.1a-Jaarprijzen'!$B$33:$Q$51,16,FALSE)*K675</f>
        <v>0</v>
      </c>
      <c r="Z675" s="775">
        <f t="shared" si="97"/>
        <v>2286.1004250707037</v>
      </c>
      <c r="AA675" s="494" t="str">
        <f t="shared" si="98"/>
        <v>1200-200</v>
      </c>
    </row>
    <row r="676" spans="2:27" s="492" customFormat="1" ht="15">
      <c r="B676" s="331"/>
      <c r="C676" s="332"/>
      <c r="D676" s="296">
        <f>VLOOKUP(E676,'1.1a-Jaarprijzen'!$B$13:$G$30,6,FALSE)</f>
        <v>1</v>
      </c>
      <c r="E676" s="295" t="s">
        <v>1022</v>
      </c>
      <c r="F676" s="296" t="s">
        <v>675</v>
      </c>
      <c r="G676" s="297" t="s">
        <v>628</v>
      </c>
      <c r="H676" s="295" t="s">
        <v>589</v>
      </c>
      <c r="I676" s="298" t="str">
        <f t="shared" si="74"/>
        <v>niet van toepassing</v>
      </c>
      <c r="J676" s="296" t="s">
        <v>17</v>
      </c>
      <c r="K676" s="299"/>
      <c r="L676" s="299">
        <v>0.63</v>
      </c>
      <c r="M676" s="300" t="s">
        <v>17</v>
      </c>
      <c r="N676" s="301">
        <f t="shared" si="94"/>
        <v>0</v>
      </c>
      <c r="O676" s="486">
        <v>1</v>
      </c>
      <c r="P676" s="486">
        <v>1</v>
      </c>
      <c r="Q676" s="293">
        <f t="shared" si="95"/>
        <v>0</v>
      </c>
      <c r="R676" s="293">
        <f t="shared" si="96"/>
        <v>0</v>
      </c>
      <c r="S676" s="302">
        <f t="shared" si="91"/>
        <v>0</v>
      </c>
      <c r="T676" s="302">
        <f t="shared" si="92"/>
        <v>0</v>
      </c>
      <c r="U676" s="773">
        <f t="shared" si="93"/>
        <v>0</v>
      </c>
      <c r="V676" s="304"/>
      <c r="W676" s="305">
        <f>(Q676+R676)*'1.0-Contractblad'!$L$37</f>
        <v>0</v>
      </c>
      <c r="X676" s="305">
        <f ca="1">VLOOKUP(E676,'1.1a-Jaarprijzen'!$B$33:$Q$51,16,FALSE)*K676</f>
        <v>0</v>
      </c>
      <c r="Z676" s="775">
        <f t="shared" si="97"/>
        <v>0</v>
      </c>
      <c r="AA676" s="494" t="str">
        <f t="shared" si="98"/>
        <v>nvt-0</v>
      </c>
    </row>
    <row r="677" spans="2:27" s="492" customFormat="1" ht="15">
      <c r="B677" s="331"/>
      <c r="C677" s="332"/>
      <c r="D677" s="296">
        <f>VLOOKUP(E677,'1.1a-Jaarprijzen'!$B$13:$G$30,6,FALSE)</f>
        <v>1</v>
      </c>
      <c r="E677" s="295" t="s">
        <v>1022</v>
      </c>
      <c r="F677" s="296" t="s">
        <v>675</v>
      </c>
      <c r="G677" s="297" t="s">
        <v>631</v>
      </c>
      <c r="H677" s="295" t="s">
        <v>395</v>
      </c>
      <c r="I677" s="298" t="str">
        <f t="shared" si="74"/>
        <v>niet van toepassing</v>
      </c>
      <c r="J677" s="296" t="s">
        <v>17</v>
      </c>
      <c r="K677" s="299"/>
      <c r="L677" s="299">
        <v>3.18</v>
      </c>
      <c r="M677" s="300" t="s">
        <v>17</v>
      </c>
      <c r="N677" s="301">
        <f t="shared" si="94"/>
        <v>0</v>
      </c>
      <c r="O677" s="486">
        <v>1</v>
      </c>
      <c r="P677" s="486">
        <v>1</v>
      </c>
      <c r="Q677" s="293">
        <f t="shared" si="95"/>
        <v>0</v>
      </c>
      <c r="R677" s="293">
        <f t="shared" si="96"/>
        <v>0</v>
      </c>
      <c r="S677" s="302">
        <f t="shared" si="91"/>
        <v>0</v>
      </c>
      <c r="T677" s="302">
        <f t="shared" si="92"/>
        <v>0</v>
      </c>
      <c r="U677" s="773">
        <f t="shared" si="93"/>
        <v>0</v>
      </c>
      <c r="V677" s="304"/>
      <c r="W677" s="305">
        <f>(Q677+R677)*'1.0-Contractblad'!$L$37</f>
        <v>0</v>
      </c>
      <c r="X677" s="305">
        <f ca="1">VLOOKUP(E677,'1.1a-Jaarprijzen'!$B$33:$Q$51,16,FALSE)*K677</f>
        <v>0</v>
      </c>
      <c r="Z677" s="775">
        <f t="shared" si="97"/>
        <v>0</v>
      </c>
      <c r="AA677" s="494" t="str">
        <f t="shared" si="98"/>
        <v>nvt-0</v>
      </c>
    </row>
    <row r="678" spans="2:27" s="492" customFormat="1" ht="15">
      <c r="B678" s="331"/>
      <c r="C678" s="332"/>
      <c r="D678" s="296">
        <f>VLOOKUP(E678,'1.1a-Jaarprijzen'!$B$13:$G$30,6,FALSE)</f>
        <v>1</v>
      </c>
      <c r="E678" s="295" t="s">
        <v>1022</v>
      </c>
      <c r="F678" s="296" t="s">
        <v>675</v>
      </c>
      <c r="G678" s="297" t="s">
        <v>599</v>
      </c>
      <c r="H678" s="295" t="s">
        <v>1201</v>
      </c>
      <c r="I678" s="298" t="str">
        <f t="shared" si="74"/>
        <v>niet van toepassing</v>
      </c>
      <c r="J678" s="296" t="s">
        <v>17</v>
      </c>
      <c r="K678" s="299"/>
      <c r="L678" s="299">
        <v>20.7</v>
      </c>
      <c r="M678" s="300" t="s">
        <v>17</v>
      </c>
      <c r="N678" s="301">
        <f t="shared" si="94"/>
        <v>0</v>
      </c>
      <c r="O678" s="486">
        <v>1</v>
      </c>
      <c r="P678" s="486">
        <v>1</v>
      </c>
      <c r="Q678" s="293">
        <f t="shared" si="95"/>
        <v>0</v>
      </c>
      <c r="R678" s="293">
        <f t="shared" si="96"/>
        <v>0</v>
      </c>
      <c r="S678" s="302">
        <f t="shared" si="91"/>
        <v>0</v>
      </c>
      <c r="T678" s="302">
        <f t="shared" si="92"/>
        <v>0</v>
      </c>
      <c r="U678" s="773">
        <f t="shared" si="93"/>
        <v>0</v>
      </c>
      <c r="V678" s="304"/>
      <c r="W678" s="305">
        <f>(Q678+R678)*'1.0-Contractblad'!$L$37</f>
        <v>0</v>
      </c>
      <c r="X678" s="305">
        <f ca="1">VLOOKUP(E678,'1.1a-Jaarprijzen'!$B$33:$Q$51,16,FALSE)*K678</f>
        <v>0</v>
      </c>
      <c r="Z678" s="775">
        <f t="shared" si="97"/>
        <v>0</v>
      </c>
      <c r="AA678" s="494" t="str">
        <f t="shared" si="98"/>
        <v>nvt-0</v>
      </c>
    </row>
    <row r="679" spans="2:27" s="492" customFormat="1" ht="15">
      <c r="B679" s="331"/>
      <c r="C679" s="332"/>
      <c r="D679" s="296">
        <f>VLOOKUP(E679,'1.1a-Jaarprijzen'!$B$13:$G$30,6,FALSE)</f>
        <v>1</v>
      </c>
      <c r="E679" s="295" t="s">
        <v>1022</v>
      </c>
      <c r="F679" s="296" t="s">
        <v>675</v>
      </c>
      <c r="G679" s="297" t="s">
        <v>588</v>
      </c>
      <c r="H679" s="295" t="s">
        <v>398</v>
      </c>
      <c r="I679" s="298" t="str">
        <f t="shared" si="74"/>
        <v>niet van toepassing</v>
      </c>
      <c r="J679" s="296" t="s">
        <v>17</v>
      </c>
      <c r="K679" s="299"/>
      <c r="L679" s="299">
        <v>9.08</v>
      </c>
      <c r="M679" s="300" t="s">
        <v>17</v>
      </c>
      <c r="N679" s="301">
        <f t="shared" si="94"/>
        <v>0</v>
      </c>
      <c r="O679" s="486">
        <v>1</v>
      </c>
      <c r="P679" s="486">
        <v>1</v>
      </c>
      <c r="Q679" s="293">
        <f t="shared" si="95"/>
        <v>0</v>
      </c>
      <c r="R679" s="293">
        <f t="shared" si="96"/>
        <v>0</v>
      </c>
      <c r="S679" s="302">
        <f t="shared" si="91"/>
        <v>0</v>
      </c>
      <c r="T679" s="302">
        <f t="shared" si="92"/>
        <v>0</v>
      </c>
      <c r="U679" s="773">
        <f t="shared" si="93"/>
        <v>0</v>
      </c>
      <c r="V679" s="304"/>
      <c r="W679" s="305">
        <f>(Q679+R679)*'1.0-Contractblad'!$L$37</f>
        <v>0</v>
      </c>
      <c r="X679" s="305">
        <f ca="1">VLOOKUP(E679,'1.1a-Jaarprijzen'!$B$33:$Q$51,16,FALSE)*K679</f>
        <v>0</v>
      </c>
      <c r="Z679" s="775">
        <f t="shared" si="97"/>
        <v>0</v>
      </c>
      <c r="AA679" s="494" t="str">
        <f t="shared" si="98"/>
        <v>nvt-0</v>
      </c>
    </row>
    <row r="680" spans="2:27" s="492" customFormat="1" ht="15">
      <c r="B680" s="331"/>
      <c r="C680" s="332"/>
      <c r="D680" s="296">
        <f>VLOOKUP(E680,'1.1a-Jaarprijzen'!$B$13:$G$30,6,FALSE)</f>
        <v>1</v>
      </c>
      <c r="E680" s="295" t="s">
        <v>1022</v>
      </c>
      <c r="F680" s="296" t="s">
        <v>675</v>
      </c>
      <c r="G680" s="297" t="s">
        <v>590</v>
      </c>
      <c r="H680" s="295" t="s">
        <v>398</v>
      </c>
      <c r="I680" s="298" t="str">
        <f t="shared" si="74"/>
        <v>niet van toepassing</v>
      </c>
      <c r="J680" s="296" t="s">
        <v>17</v>
      </c>
      <c r="K680" s="299"/>
      <c r="L680" s="299">
        <v>9.0399999999999991</v>
      </c>
      <c r="M680" s="300" t="s">
        <v>17</v>
      </c>
      <c r="N680" s="301">
        <f t="shared" si="94"/>
        <v>0</v>
      </c>
      <c r="O680" s="486">
        <v>1</v>
      </c>
      <c r="P680" s="486">
        <v>1</v>
      </c>
      <c r="Q680" s="293">
        <f t="shared" si="95"/>
        <v>0</v>
      </c>
      <c r="R680" s="293">
        <f t="shared" si="96"/>
        <v>0</v>
      </c>
      <c r="S680" s="302">
        <f t="shared" si="91"/>
        <v>0</v>
      </c>
      <c r="T680" s="302">
        <f t="shared" si="92"/>
        <v>0</v>
      </c>
      <c r="U680" s="773">
        <f t="shared" si="93"/>
        <v>0</v>
      </c>
      <c r="V680" s="304"/>
      <c r="W680" s="305">
        <f>(Q680+R680)*'1.0-Contractblad'!$L$37</f>
        <v>0</v>
      </c>
      <c r="X680" s="305">
        <f ca="1">VLOOKUP(E680,'1.1a-Jaarprijzen'!$B$33:$Q$51,16,FALSE)*K680</f>
        <v>0</v>
      </c>
      <c r="Z680" s="775">
        <f t="shared" si="97"/>
        <v>0</v>
      </c>
      <c r="AA680" s="494" t="str">
        <f t="shared" si="98"/>
        <v>nvt-0</v>
      </c>
    </row>
    <row r="681" spans="2:27" s="492" customFormat="1" ht="15">
      <c r="B681" s="331"/>
      <c r="C681" s="332"/>
      <c r="D681" s="296">
        <f>VLOOKUP(E681,'1.1a-Jaarprijzen'!$B$13:$G$30,6,FALSE)</f>
        <v>1</v>
      </c>
      <c r="E681" s="295" t="s">
        <v>1022</v>
      </c>
      <c r="F681" s="296" t="s">
        <v>675</v>
      </c>
      <c r="G681" s="297" t="s">
        <v>592</v>
      </c>
      <c r="H681" s="295" t="s">
        <v>398</v>
      </c>
      <c r="I681" s="298" t="str">
        <f t="shared" si="74"/>
        <v>niet van toepassing</v>
      </c>
      <c r="J681" s="296" t="s">
        <v>17</v>
      </c>
      <c r="K681" s="299"/>
      <c r="L681" s="299">
        <v>2.73</v>
      </c>
      <c r="M681" s="300" t="s">
        <v>17</v>
      </c>
      <c r="N681" s="301">
        <f t="shared" si="94"/>
        <v>0</v>
      </c>
      <c r="O681" s="486">
        <v>1</v>
      </c>
      <c r="P681" s="486">
        <v>1</v>
      </c>
      <c r="Q681" s="293">
        <f t="shared" si="95"/>
        <v>0</v>
      </c>
      <c r="R681" s="293">
        <f t="shared" si="96"/>
        <v>0</v>
      </c>
      <c r="S681" s="302">
        <f t="shared" si="91"/>
        <v>0</v>
      </c>
      <c r="T681" s="302">
        <f t="shared" si="92"/>
        <v>0</v>
      </c>
      <c r="U681" s="773">
        <f t="shared" si="93"/>
        <v>0</v>
      </c>
      <c r="V681" s="304"/>
      <c r="W681" s="305">
        <f>(Q681+R681)*'1.0-Contractblad'!$L$37</f>
        <v>0</v>
      </c>
      <c r="X681" s="305">
        <f ca="1">VLOOKUP(E681,'1.1a-Jaarprijzen'!$B$33:$Q$51,16,FALSE)*K681</f>
        <v>0</v>
      </c>
      <c r="Z681" s="775">
        <f t="shared" si="97"/>
        <v>0</v>
      </c>
      <c r="AA681" s="494" t="str">
        <f t="shared" si="98"/>
        <v>nvt-0</v>
      </c>
    </row>
    <row r="682" spans="2:27" s="492" customFormat="1" ht="15">
      <c r="B682" s="331"/>
      <c r="C682" s="332"/>
      <c r="D682" s="296">
        <f>VLOOKUP(E682,'1.1a-Jaarprijzen'!$B$13:$G$30,6,FALSE)</f>
        <v>1</v>
      </c>
      <c r="E682" s="295" t="s">
        <v>1022</v>
      </c>
      <c r="F682" s="296" t="s">
        <v>675</v>
      </c>
      <c r="G682" s="297" t="s">
        <v>994</v>
      </c>
      <c r="H682" s="295" t="s">
        <v>398</v>
      </c>
      <c r="I682" s="298" t="str">
        <f t="shared" si="74"/>
        <v>niet van toepassing</v>
      </c>
      <c r="J682" s="296" t="s">
        <v>17</v>
      </c>
      <c r="K682" s="299"/>
      <c r="L682" s="299">
        <v>2.2999999999999998</v>
      </c>
      <c r="M682" s="300" t="s">
        <v>17</v>
      </c>
      <c r="N682" s="301">
        <f t="shared" si="94"/>
        <v>0</v>
      </c>
      <c r="O682" s="486">
        <v>1</v>
      </c>
      <c r="P682" s="486">
        <v>1</v>
      </c>
      <c r="Q682" s="293">
        <f t="shared" si="95"/>
        <v>0</v>
      </c>
      <c r="R682" s="293">
        <f t="shared" si="96"/>
        <v>0</v>
      </c>
      <c r="S682" s="302">
        <f t="shared" si="91"/>
        <v>0</v>
      </c>
      <c r="T682" s="302">
        <f t="shared" si="92"/>
        <v>0</v>
      </c>
      <c r="U682" s="773">
        <f t="shared" si="93"/>
        <v>0</v>
      </c>
      <c r="V682" s="304"/>
      <c r="W682" s="305">
        <f>(Q682+R682)*'1.0-Contractblad'!$L$37</f>
        <v>0</v>
      </c>
      <c r="X682" s="305">
        <f ca="1">VLOOKUP(E682,'1.1a-Jaarprijzen'!$B$33:$Q$51,16,FALSE)*K682</f>
        <v>0</v>
      </c>
      <c r="Z682" s="775">
        <f t="shared" si="97"/>
        <v>0</v>
      </c>
      <c r="AA682" s="494" t="str">
        <f t="shared" si="98"/>
        <v>nvt-0</v>
      </c>
    </row>
    <row r="683" spans="2:27" s="492" customFormat="1" ht="15">
      <c r="B683" s="331"/>
      <c r="C683" s="332"/>
      <c r="D683" s="296">
        <f>VLOOKUP(E683,'1.1a-Jaarprijzen'!$B$13:$G$30,6,FALSE)</f>
        <v>1</v>
      </c>
      <c r="E683" s="295" t="s">
        <v>1022</v>
      </c>
      <c r="F683" s="296" t="s">
        <v>675</v>
      </c>
      <c r="G683" s="297" t="s">
        <v>594</v>
      </c>
      <c r="H683" s="295" t="s">
        <v>398</v>
      </c>
      <c r="I683" s="298" t="str">
        <f t="shared" si="74"/>
        <v>niet van toepassing</v>
      </c>
      <c r="J683" s="296" t="s">
        <v>17</v>
      </c>
      <c r="K683" s="299"/>
      <c r="L683" s="299">
        <v>2.29</v>
      </c>
      <c r="M683" s="300" t="s">
        <v>17</v>
      </c>
      <c r="N683" s="301">
        <f t="shared" si="94"/>
        <v>0</v>
      </c>
      <c r="O683" s="486">
        <v>1</v>
      </c>
      <c r="P683" s="486">
        <v>1</v>
      </c>
      <c r="Q683" s="293">
        <f t="shared" si="95"/>
        <v>0</v>
      </c>
      <c r="R683" s="293">
        <f t="shared" si="96"/>
        <v>0</v>
      </c>
      <c r="S683" s="302">
        <f t="shared" si="91"/>
        <v>0</v>
      </c>
      <c r="T683" s="302">
        <f t="shared" si="92"/>
        <v>0</v>
      </c>
      <c r="U683" s="773">
        <f t="shared" si="93"/>
        <v>0</v>
      </c>
      <c r="V683" s="304"/>
      <c r="W683" s="305">
        <f>(Q683+R683)*'1.0-Contractblad'!$L$37</f>
        <v>0</v>
      </c>
      <c r="X683" s="305">
        <f ca="1">VLOOKUP(E683,'1.1a-Jaarprijzen'!$B$33:$Q$51,16,FALSE)*K683</f>
        <v>0</v>
      </c>
      <c r="Z683" s="775">
        <f t="shared" si="97"/>
        <v>0</v>
      </c>
      <c r="AA683" s="494" t="str">
        <f t="shared" si="98"/>
        <v>nvt-0</v>
      </c>
    </row>
    <row r="684" spans="2:27" s="492" customFormat="1" ht="15">
      <c r="B684" s="331"/>
      <c r="C684" s="332"/>
      <c r="D684" s="296">
        <f>VLOOKUP(E684,'1.1a-Jaarprijzen'!$B$13:$G$30,6,FALSE)</f>
        <v>1</v>
      </c>
      <c r="E684" s="295" t="s">
        <v>1022</v>
      </c>
      <c r="F684" s="296" t="s">
        <v>675</v>
      </c>
      <c r="G684" s="297" t="s">
        <v>595</v>
      </c>
      <c r="H684" s="295" t="s">
        <v>398</v>
      </c>
      <c r="I684" s="298" t="str">
        <f t="shared" si="74"/>
        <v>niet van toepassing</v>
      </c>
      <c r="J684" s="296" t="s">
        <v>17</v>
      </c>
      <c r="K684" s="299"/>
      <c r="L684" s="299">
        <v>1.81</v>
      </c>
      <c r="M684" s="300" t="s">
        <v>17</v>
      </c>
      <c r="N684" s="301">
        <f t="shared" si="94"/>
        <v>0</v>
      </c>
      <c r="O684" s="486">
        <v>1</v>
      </c>
      <c r="P684" s="486">
        <v>1</v>
      </c>
      <c r="Q684" s="293">
        <f t="shared" si="95"/>
        <v>0</v>
      </c>
      <c r="R684" s="293">
        <f t="shared" si="96"/>
        <v>0</v>
      </c>
      <c r="S684" s="302">
        <f t="shared" si="91"/>
        <v>0</v>
      </c>
      <c r="T684" s="302">
        <f t="shared" si="92"/>
        <v>0</v>
      </c>
      <c r="U684" s="773">
        <f t="shared" si="93"/>
        <v>0</v>
      </c>
      <c r="V684" s="304"/>
      <c r="W684" s="305">
        <f>(Q684+R684)*'1.0-Contractblad'!$L$37</f>
        <v>0</v>
      </c>
      <c r="X684" s="305">
        <f ca="1">VLOOKUP(E684,'1.1a-Jaarprijzen'!$B$33:$Q$51,16,FALSE)*K684</f>
        <v>0</v>
      </c>
      <c r="Z684" s="775">
        <f t="shared" si="97"/>
        <v>0</v>
      </c>
      <c r="AA684" s="494" t="str">
        <f t="shared" si="98"/>
        <v>nvt-0</v>
      </c>
    </row>
    <row r="685" spans="2:27" s="492" customFormat="1" ht="15">
      <c r="B685" s="331"/>
      <c r="C685" s="332"/>
      <c r="D685" s="296">
        <f>VLOOKUP(E685,'1.1a-Jaarprijzen'!$B$13:$G$30,6,FALSE)</f>
        <v>1</v>
      </c>
      <c r="E685" s="295" t="s">
        <v>1022</v>
      </c>
      <c r="F685" s="296" t="s">
        <v>675</v>
      </c>
      <c r="G685" s="297" t="s">
        <v>596</v>
      </c>
      <c r="H685" s="295" t="s">
        <v>398</v>
      </c>
      <c r="I685" s="298" t="str">
        <f t="shared" si="74"/>
        <v>niet van toepassing</v>
      </c>
      <c r="J685" s="296" t="s">
        <v>17</v>
      </c>
      <c r="K685" s="299"/>
      <c r="L685" s="299">
        <v>2.39</v>
      </c>
      <c r="M685" s="300" t="s">
        <v>17</v>
      </c>
      <c r="N685" s="301">
        <f t="shared" si="94"/>
        <v>0</v>
      </c>
      <c r="O685" s="486">
        <v>1</v>
      </c>
      <c r="P685" s="486">
        <v>1</v>
      </c>
      <c r="Q685" s="293">
        <f t="shared" si="95"/>
        <v>0</v>
      </c>
      <c r="R685" s="293">
        <f t="shared" si="96"/>
        <v>0</v>
      </c>
      <c r="S685" s="302">
        <f t="shared" si="91"/>
        <v>0</v>
      </c>
      <c r="T685" s="302">
        <f t="shared" si="92"/>
        <v>0</v>
      </c>
      <c r="U685" s="773">
        <f t="shared" si="93"/>
        <v>0</v>
      </c>
      <c r="V685" s="304"/>
      <c r="W685" s="305">
        <f>(Q685+R685)*'1.0-Contractblad'!$L$37</f>
        <v>0</v>
      </c>
      <c r="X685" s="305">
        <f ca="1">VLOOKUP(E685,'1.1a-Jaarprijzen'!$B$33:$Q$51,16,FALSE)*K685</f>
        <v>0</v>
      </c>
      <c r="Z685" s="775">
        <f t="shared" si="97"/>
        <v>0</v>
      </c>
      <c r="AA685" s="494" t="str">
        <f t="shared" si="98"/>
        <v>nvt-0</v>
      </c>
    </row>
    <row r="686" spans="2:27" s="492" customFormat="1" ht="15">
      <c r="B686" s="331"/>
      <c r="C686" s="332"/>
      <c r="D686" s="296">
        <f>VLOOKUP(E686,'1.1a-Jaarprijzen'!$B$13:$G$30,6,FALSE)</f>
        <v>1</v>
      </c>
      <c r="E686" s="295" t="s">
        <v>1022</v>
      </c>
      <c r="F686" s="296" t="s">
        <v>675</v>
      </c>
      <c r="G686" s="297" t="s">
        <v>597</v>
      </c>
      <c r="H686" s="295" t="s">
        <v>398</v>
      </c>
      <c r="I686" s="298" t="str">
        <f t="shared" si="74"/>
        <v>niet van toepassing</v>
      </c>
      <c r="J686" s="296" t="s">
        <v>17</v>
      </c>
      <c r="K686" s="299"/>
      <c r="L686" s="299">
        <v>2.84</v>
      </c>
      <c r="M686" s="300" t="s">
        <v>17</v>
      </c>
      <c r="N686" s="301">
        <f t="shared" si="94"/>
        <v>0</v>
      </c>
      <c r="O686" s="486">
        <v>1</v>
      </c>
      <c r="P686" s="486">
        <v>1</v>
      </c>
      <c r="Q686" s="293">
        <f t="shared" si="95"/>
        <v>0</v>
      </c>
      <c r="R686" s="293">
        <f t="shared" si="96"/>
        <v>0</v>
      </c>
      <c r="S686" s="302">
        <f t="shared" si="91"/>
        <v>0</v>
      </c>
      <c r="T686" s="302">
        <f t="shared" si="92"/>
        <v>0</v>
      </c>
      <c r="U686" s="773">
        <f t="shared" si="93"/>
        <v>0</v>
      </c>
      <c r="V686" s="304"/>
      <c r="W686" s="305">
        <f>(Q686+R686)*'1.0-Contractblad'!$L$37</f>
        <v>0</v>
      </c>
      <c r="X686" s="305">
        <f ca="1">VLOOKUP(E686,'1.1a-Jaarprijzen'!$B$33:$Q$51,16,FALSE)*K686</f>
        <v>0</v>
      </c>
      <c r="Z686" s="775">
        <f t="shared" si="97"/>
        <v>0</v>
      </c>
      <c r="AA686" s="494" t="str">
        <f t="shared" si="98"/>
        <v>nvt-0</v>
      </c>
    </row>
    <row r="687" spans="2:27" s="492" customFormat="1" ht="15">
      <c r="B687" s="331"/>
      <c r="C687" s="332"/>
      <c r="D687" s="296">
        <f>VLOOKUP(E687,'1.1a-Jaarprijzen'!$B$13:$G$30,6,FALSE)</f>
        <v>1</v>
      </c>
      <c r="E687" s="295" t="s">
        <v>1022</v>
      </c>
      <c r="F687" s="296" t="s">
        <v>675</v>
      </c>
      <c r="G687" s="297" t="s">
        <v>598</v>
      </c>
      <c r="H687" s="295" t="s">
        <v>398</v>
      </c>
      <c r="I687" s="298" t="str">
        <f t="shared" si="74"/>
        <v>niet van toepassing</v>
      </c>
      <c r="J687" s="296" t="s">
        <v>17</v>
      </c>
      <c r="K687" s="299"/>
      <c r="L687" s="299">
        <v>15.51</v>
      </c>
      <c r="M687" s="300" t="s">
        <v>17</v>
      </c>
      <c r="N687" s="301">
        <f t="shared" si="94"/>
        <v>0</v>
      </c>
      <c r="O687" s="486">
        <v>1</v>
      </c>
      <c r="P687" s="486">
        <v>1</v>
      </c>
      <c r="Q687" s="293">
        <f t="shared" si="95"/>
        <v>0</v>
      </c>
      <c r="R687" s="293">
        <f t="shared" si="96"/>
        <v>0</v>
      </c>
      <c r="S687" s="302">
        <f t="shared" si="91"/>
        <v>0</v>
      </c>
      <c r="T687" s="302">
        <f t="shared" si="92"/>
        <v>0</v>
      </c>
      <c r="U687" s="773">
        <f t="shared" si="93"/>
        <v>0</v>
      </c>
      <c r="V687" s="304"/>
      <c r="W687" s="305">
        <f>(Q687+R687)*'1.0-Contractblad'!$L$37</f>
        <v>0</v>
      </c>
      <c r="X687" s="305">
        <f ca="1">VLOOKUP(E687,'1.1a-Jaarprijzen'!$B$33:$Q$51,16,FALSE)*K687</f>
        <v>0</v>
      </c>
      <c r="Z687" s="775">
        <f t="shared" si="97"/>
        <v>0</v>
      </c>
      <c r="AA687" s="494" t="str">
        <f t="shared" si="98"/>
        <v>nvt-0</v>
      </c>
    </row>
    <row r="688" spans="2:27" s="492" customFormat="1" ht="15">
      <c r="B688" s="331"/>
      <c r="C688" s="332"/>
      <c r="D688" s="296">
        <f>VLOOKUP(E688,'1.1a-Jaarprijzen'!$B$13:$G$30,6,FALSE)</f>
        <v>1</v>
      </c>
      <c r="E688" s="295" t="s">
        <v>1022</v>
      </c>
      <c r="F688" s="296" t="s">
        <v>266</v>
      </c>
      <c r="G688" s="297" t="s">
        <v>1024</v>
      </c>
      <c r="H688" s="295" t="s">
        <v>411</v>
      </c>
      <c r="I688" s="298" t="str">
        <f t="shared" si="74"/>
        <v>leslokaal/leerplein groep 4 t/m 8</v>
      </c>
      <c r="J688" s="296" t="s">
        <v>1002</v>
      </c>
      <c r="K688" s="299">
        <v>56.23</v>
      </c>
      <c r="L688" s="299"/>
      <c r="M688" s="300">
        <v>18200</v>
      </c>
      <c r="N688" s="301">
        <f t="shared" si="94"/>
        <v>200</v>
      </c>
      <c r="O688" s="486">
        <v>1</v>
      </c>
      <c r="P688" s="486">
        <v>1</v>
      </c>
      <c r="Q688" s="293">
        <f t="shared" si="95"/>
        <v>0</v>
      </c>
      <c r="R688" s="293">
        <f t="shared" si="96"/>
        <v>0</v>
      </c>
      <c r="S688" s="302">
        <f t="shared" si="91"/>
        <v>0</v>
      </c>
      <c r="T688" s="302">
        <f t="shared" si="92"/>
        <v>0</v>
      </c>
      <c r="U688" s="773" t="str">
        <f t="shared" si="93"/>
        <v>L</v>
      </c>
      <c r="V688" s="304"/>
      <c r="W688" s="305">
        <f>(Q688+R688)*'1.0-Contractblad'!$L$37</f>
        <v>0</v>
      </c>
      <c r="X688" s="305">
        <f ca="1">VLOOKUP(E688,'1.1a-Jaarprijzen'!$B$33:$Q$51,16,FALSE)*K688</f>
        <v>0</v>
      </c>
      <c r="Z688" s="775">
        <f t="shared" si="97"/>
        <v>11246</v>
      </c>
      <c r="AA688" s="494" t="str">
        <f t="shared" si="98"/>
        <v>18200-200</v>
      </c>
    </row>
    <row r="689" spans="2:27" s="492" customFormat="1" ht="15">
      <c r="B689" s="331"/>
      <c r="C689" s="332"/>
      <c r="D689" s="296">
        <f>VLOOKUP(E689,'1.1a-Jaarprijzen'!$B$13:$G$30,6,FALSE)</f>
        <v>1</v>
      </c>
      <c r="E689" s="295" t="s">
        <v>1022</v>
      </c>
      <c r="F689" s="296" t="s">
        <v>266</v>
      </c>
      <c r="G689" s="297" t="s">
        <v>1025</v>
      </c>
      <c r="H689" s="295" t="s">
        <v>411</v>
      </c>
      <c r="I689" s="298" t="str">
        <f t="shared" si="74"/>
        <v>leslokaal/leerplein groep 4 t/m 8</v>
      </c>
      <c r="J689" s="296" t="s">
        <v>1002</v>
      </c>
      <c r="K689" s="299">
        <v>54.387524791424205</v>
      </c>
      <c r="L689" s="299"/>
      <c r="M689" s="300">
        <v>18200</v>
      </c>
      <c r="N689" s="301">
        <f t="shared" si="94"/>
        <v>200</v>
      </c>
      <c r="O689" s="486">
        <v>1</v>
      </c>
      <c r="P689" s="486">
        <v>1</v>
      </c>
      <c r="Q689" s="293">
        <f t="shared" si="95"/>
        <v>0</v>
      </c>
      <c r="R689" s="293">
        <f t="shared" si="96"/>
        <v>0</v>
      </c>
      <c r="S689" s="302">
        <f t="shared" si="91"/>
        <v>0</v>
      </c>
      <c r="T689" s="302">
        <f t="shared" si="92"/>
        <v>0</v>
      </c>
      <c r="U689" s="773" t="str">
        <f t="shared" si="93"/>
        <v>L</v>
      </c>
      <c r="V689" s="304"/>
      <c r="W689" s="305">
        <f>(Q689+R689)*'1.0-Contractblad'!$L$37</f>
        <v>0</v>
      </c>
      <c r="X689" s="305">
        <f ca="1">VLOOKUP(E689,'1.1a-Jaarprijzen'!$B$33:$Q$51,16,FALSE)*K689</f>
        <v>0</v>
      </c>
      <c r="Z689" s="775">
        <f t="shared" si="97"/>
        <v>10877.504958284841</v>
      </c>
      <c r="AA689" s="494" t="str">
        <f t="shared" si="98"/>
        <v>18200-200</v>
      </c>
    </row>
    <row r="690" spans="2:27" s="492" customFormat="1" ht="15">
      <c r="B690" s="331"/>
      <c r="C690" s="332"/>
      <c r="D690" s="296">
        <f>VLOOKUP(E690,'1.1a-Jaarprijzen'!$B$13:$G$30,6,FALSE)</f>
        <v>1</v>
      </c>
      <c r="E690" s="295" t="s">
        <v>1022</v>
      </c>
      <c r="F690" s="296" t="s">
        <v>266</v>
      </c>
      <c r="G690" s="297" t="s">
        <v>1026</v>
      </c>
      <c r="H690" s="295" t="s">
        <v>411</v>
      </c>
      <c r="I690" s="298" t="str">
        <f t="shared" si="74"/>
        <v>leslokaal/leerplein groep 4 t/m 8</v>
      </c>
      <c r="J690" s="296" t="s">
        <v>1002</v>
      </c>
      <c r="K690" s="299">
        <v>54.260701863659449</v>
      </c>
      <c r="L690" s="299"/>
      <c r="M690" s="300">
        <v>18200</v>
      </c>
      <c r="N690" s="301">
        <f t="shared" si="94"/>
        <v>200</v>
      </c>
      <c r="O690" s="486">
        <v>1</v>
      </c>
      <c r="P690" s="486">
        <v>1</v>
      </c>
      <c r="Q690" s="293">
        <f t="shared" si="95"/>
        <v>0</v>
      </c>
      <c r="R690" s="293">
        <f t="shared" si="96"/>
        <v>0</v>
      </c>
      <c r="S690" s="302">
        <f t="shared" si="91"/>
        <v>0</v>
      </c>
      <c r="T690" s="302">
        <f t="shared" si="92"/>
        <v>0</v>
      </c>
      <c r="U690" s="773" t="str">
        <f t="shared" si="93"/>
        <v>L</v>
      </c>
      <c r="V690" s="304"/>
      <c r="W690" s="305">
        <f>(Q690+R690)*'1.0-Contractblad'!$L$37</f>
        <v>0</v>
      </c>
      <c r="X690" s="305">
        <f ca="1">VLOOKUP(E690,'1.1a-Jaarprijzen'!$B$33:$Q$51,16,FALSE)*K690</f>
        <v>0</v>
      </c>
      <c r="Z690" s="775">
        <f t="shared" si="97"/>
        <v>10852.14037273189</v>
      </c>
      <c r="AA690" s="494" t="str">
        <f t="shared" si="98"/>
        <v>18200-200</v>
      </c>
    </row>
    <row r="691" spans="2:27" s="492" customFormat="1" ht="15">
      <c r="B691" s="331"/>
      <c r="C691" s="332"/>
      <c r="D691" s="296">
        <f>VLOOKUP(E691,'1.1a-Jaarprijzen'!$B$13:$G$30,6,FALSE)</f>
        <v>1</v>
      </c>
      <c r="E691" s="295" t="s">
        <v>1022</v>
      </c>
      <c r="F691" s="296" t="s">
        <v>266</v>
      </c>
      <c r="G691" s="297" t="s">
        <v>1027</v>
      </c>
      <c r="H691" s="295" t="s">
        <v>411</v>
      </c>
      <c r="I691" s="298" t="str">
        <f t="shared" si="74"/>
        <v>leslokaal/leerplein groep 4 t/m 8</v>
      </c>
      <c r="J691" s="296" t="s">
        <v>1002</v>
      </c>
      <c r="K691" s="299">
        <v>54.231435034175277</v>
      </c>
      <c r="L691" s="299"/>
      <c r="M691" s="300">
        <v>18200</v>
      </c>
      <c r="N691" s="301">
        <f t="shared" si="94"/>
        <v>200</v>
      </c>
      <c r="O691" s="486">
        <v>1</v>
      </c>
      <c r="P691" s="486">
        <v>1</v>
      </c>
      <c r="Q691" s="293">
        <f t="shared" si="95"/>
        <v>0</v>
      </c>
      <c r="R691" s="293">
        <f t="shared" si="96"/>
        <v>0</v>
      </c>
      <c r="S691" s="302">
        <f t="shared" si="91"/>
        <v>0</v>
      </c>
      <c r="T691" s="302">
        <f t="shared" si="92"/>
        <v>0</v>
      </c>
      <c r="U691" s="773" t="str">
        <f t="shared" si="93"/>
        <v>L</v>
      </c>
      <c r="V691" s="304"/>
      <c r="W691" s="305">
        <f>(Q691+R691)*'1.0-Contractblad'!$L$37</f>
        <v>0</v>
      </c>
      <c r="X691" s="305">
        <f ca="1">VLOOKUP(E691,'1.1a-Jaarprijzen'!$B$33:$Q$51,16,FALSE)*K691</f>
        <v>0</v>
      </c>
      <c r="Z691" s="775">
        <f t="shared" si="97"/>
        <v>10846.287006835055</v>
      </c>
      <c r="AA691" s="494" t="str">
        <f t="shared" si="98"/>
        <v>18200-200</v>
      </c>
    </row>
    <row r="692" spans="2:27" s="492" customFormat="1" ht="15">
      <c r="B692" s="331"/>
      <c r="C692" s="332"/>
      <c r="D692" s="296">
        <f>VLOOKUP(E692,'1.1a-Jaarprijzen'!$B$13:$G$30,6,FALSE)</f>
        <v>1</v>
      </c>
      <c r="E692" s="295" t="s">
        <v>1022</v>
      </c>
      <c r="F692" s="296" t="s">
        <v>266</v>
      </c>
      <c r="G692" s="297" t="s">
        <v>1028</v>
      </c>
      <c r="H692" s="295" t="s">
        <v>411</v>
      </c>
      <c r="I692" s="298" t="str">
        <f t="shared" si="74"/>
        <v>leslokaal/leerplein groep 4 t/m 8</v>
      </c>
      <c r="J692" s="296" t="s">
        <v>1002</v>
      </c>
      <c r="K692" s="299">
        <v>55.58</v>
      </c>
      <c r="L692" s="299"/>
      <c r="M692" s="300">
        <v>18200</v>
      </c>
      <c r="N692" s="301">
        <f t="shared" si="94"/>
        <v>200</v>
      </c>
      <c r="O692" s="486">
        <v>1</v>
      </c>
      <c r="P692" s="486">
        <v>1</v>
      </c>
      <c r="Q692" s="293">
        <f t="shared" si="95"/>
        <v>0</v>
      </c>
      <c r="R692" s="293">
        <f t="shared" si="96"/>
        <v>0</v>
      </c>
      <c r="S692" s="302">
        <f t="shared" si="91"/>
        <v>0</v>
      </c>
      <c r="T692" s="302">
        <f t="shared" si="92"/>
        <v>0</v>
      </c>
      <c r="U692" s="773" t="str">
        <f t="shared" si="93"/>
        <v>L</v>
      </c>
      <c r="V692" s="304"/>
      <c r="W692" s="305">
        <f>(Q692+R692)*'1.0-Contractblad'!$L$37</f>
        <v>0</v>
      </c>
      <c r="X692" s="305">
        <f ca="1">VLOOKUP(E692,'1.1a-Jaarprijzen'!$B$33:$Q$51,16,FALSE)*K692</f>
        <v>0</v>
      </c>
      <c r="Z692" s="775">
        <f t="shared" si="97"/>
        <v>11116</v>
      </c>
      <c r="AA692" s="494" t="str">
        <f t="shared" si="98"/>
        <v>18200-200</v>
      </c>
    </row>
    <row r="693" spans="2:27" s="492" customFormat="1" ht="15">
      <c r="B693" s="331"/>
      <c r="C693" s="332"/>
      <c r="D693" s="296">
        <f>VLOOKUP(E693,'1.1a-Jaarprijzen'!$B$13:$G$30,6,FALSE)</f>
        <v>1</v>
      </c>
      <c r="E693" s="295" t="s">
        <v>1022</v>
      </c>
      <c r="F693" s="296" t="s">
        <v>266</v>
      </c>
      <c r="G693" s="297" t="s">
        <v>1029</v>
      </c>
      <c r="H693" s="295" t="s">
        <v>411</v>
      </c>
      <c r="I693" s="298" t="str">
        <f t="shared" si="74"/>
        <v>leslokaal/leerplein groep 4 t/m 8</v>
      </c>
      <c r="J693" s="296" t="s">
        <v>1002</v>
      </c>
      <c r="K693" s="299">
        <v>53.831455031224891</v>
      </c>
      <c r="L693" s="299"/>
      <c r="M693" s="300">
        <v>18200</v>
      </c>
      <c r="N693" s="301">
        <f t="shared" si="94"/>
        <v>200</v>
      </c>
      <c r="O693" s="486">
        <v>1</v>
      </c>
      <c r="P693" s="486">
        <v>1</v>
      </c>
      <c r="Q693" s="293">
        <f t="shared" si="95"/>
        <v>0</v>
      </c>
      <c r="R693" s="293">
        <f t="shared" si="96"/>
        <v>0</v>
      </c>
      <c r="S693" s="302">
        <f t="shared" si="91"/>
        <v>0</v>
      </c>
      <c r="T693" s="302">
        <f t="shared" si="92"/>
        <v>0</v>
      </c>
      <c r="U693" s="773" t="str">
        <f t="shared" si="93"/>
        <v>L</v>
      </c>
      <c r="V693" s="304"/>
      <c r="W693" s="305">
        <f>(Q693+R693)*'1.0-Contractblad'!$L$37</f>
        <v>0</v>
      </c>
      <c r="X693" s="305">
        <f ca="1">VLOOKUP(E693,'1.1a-Jaarprijzen'!$B$33:$Q$51,16,FALSE)*K693</f>
        <v>0</v>
      </c>
      <c r="Z693" s="775">
        <f t="shared" si="97"/>
        <v>10766.291006244977</v>
      </c>
      <c r="AA693" s="494" t="str">
        <f t="shared" si="98"/>
        <v>18200-200</v>
      </c>
    </row>
    <row r="694" spans="2:27" s="492" customFormat="1" ht="15">
      <c r="B694" s="331"/>
      <c r="C694" s="332"/>
      <c r="D694" s="296">
        <f>VLOOKUP(E694,'1.1a-Jaarprijzen'!$B$13:$G$30,6,FALSE)</f>
        <v>1</v>
      </c>
      <c r="E694" s="295" t="s">
        <v>1022</v>
      </c>
      <c r="F694" s="296" t="s">
        <v>266</v>
      </c>
      <c r="G694" s="297" t="s">
        <v>1030</v>
      </c>
      <c r="H694" s="295" t="s">
        <v>411</v>
      </c>
      <c r="I694" s="298" t="str">
        <f t="shared" si="74"/>
        <v>leslokaal/leerplein groep 4 t/m 8</v>
      </c>
      <c r="J694" s="296" t="s">
        <v>1002</v>
      </c>
      <c r="K694" s="299">
        <v>53.831455031224891</v>
      </c>
      <c r="L694" s="299"/>
      <c r="M694" s="300">
        <v>18200</v>
      </c>
      <c r="N694" s="301">
        <f t="shared" si="94"/>
        <v>200</v>
      </c>
      <c r="O694" s="486">
        <v>1</v>
      </c>
      <c r="P694" s="486">
        <v>1</v>
      </c>
      <c r="Q694" s="293">
        <f t="shared" si="95"/>
        <v>0</v>
      </c>
      <c r="R694" s="293">
        <f t="shared" si="96"/>
        <v>0</v>
      </c>
      <c r="S694" s="302">
        <f t="shared" si="91"/>
        <v>0</v>
      </c>
      <c r="T694" s="302">
        <f t="shared" si="92"/>
        <v>0</v>
      </c>
      <c r="U694" s="773" t="str">
        <f t="shared" si="93"/>
        <v>L</v>
      </c>
      <c r="V694" s="304"/>
      <c r="W694" s="305">
        <f>(Q694+R694)*'1.0-Contractblad'!$L$37</f>
        <v>0</v>
      </c>
      <c r="X694" s="305">
        <f ca="1">VLOOKUP(E694,'1.1a-Jaarprijzen'!$B$33:$Q$51,16,FALSE)*K694</f>
        <v>0</v>
      </c>
      <c r="Z694" s="775">
        <f t="shared" si="97"/>
        <v>10766.291006244977</v>
      </c>
      <c r="AA694" s="494" t="str">
        <f t="shared" si="98"/>
        <v>18200-200</v>
      </c>
    </row>
    <row r="695" spans="2:27" s="492" customFormat="1" ht="15">
      <c r="B695" s="331"/>
      <c r="C695" s="332"/>
      <c r="D695" s="296">
        <f>VLOOKUP(E695,'1.1a-Jaarprijzen'!$B$13:$G$30,6,FALSE)</f>
        <v>1</v>
      </c>
      <c r="E695" s="295" t="s">
        <v>1022</v>
      </c>
      <c r="F695" s="296" t="s">
        <v>266</v>
      </c>
      <c r="G695" s="297" t="s">
        <v>1031</v>
      </c>
      <c r="H695" s="295" t="s">
        <v>393</v>
      </c>
      <c r="I695" s="298" t="str">
        <f t="shared" si="74"/>
        <v>entree, gang, hal, repro</v>
      </c>
      <c r="J695" s="296" t="s">
        <v>1002</v>
      </c>
      <c r="K695" s="299">
        <v>10.927609735359763</v>
      </c>
      <c r="L695" s="299"/>
      <c r="M695" s="300">
        <v>3200</v>
      </c>
      <c r="N695" s="301">
        <f t="shared" si="94"/>
        <v>200</v>
      </c>
      <c r="O695" s="486">
        <v>1</v>
      </c>
      <c r="P695" s="486">
        <v>1</v>
      </c>
      <c r="Q695" s="293">
        <f t="shared" si="95"/>
        <v>0</v>
      </c>
      <c r="R695" s="293">
        <f t="shared" si="96"/>
        <v>0</v>
      </c>
      <c r="S695" s="302">
        <f t="shared" si="91"/>
        <v>0</v>
      </c>
      <c r="T695" s="302">
        <f t="shared" si="92"/>
        <v>0</v>
      </c>
      <c r="U695" s="773" t="str">
        <f t="shared" si="93"/>
        <v>V</v>
      </c>
      <c r="V695" s="304"/>
      <c r="W695" s="305">
        <f>(Q695+R695)*'1.0-Contractblad'!$L$37</f>
        <v>0</v>
      </c>
      <c r="X695" s="305">
        <f ca="1">VLOOKUP(E695,'1.1a-Jaarprijzen'!$B$33:$Q$51,16,FALSE)*K695</f>
        <v>0</v>
      </c>
      <c r="Z695" s="775">
        <f t="shared" si="97"/>
        <v>2185.5219470719526</v>
      </c>
      <c r="AA695" s="494" t="str">
        <f t="shared" si="98"/>
        <v>3200-200</v>
      </c>
    </row>
    <row r="696" spans="2:27" s="492" customFormat="1" ht="15">
      <c r="B696" s="331"/>
      <c r="C696" s="332"/>
      <c r="D696" s="296">
        <f>VLOOKUP(E696,'1.1a-Jaarprijzen'!$B$13:$G$30,6,FALSE)</f>
        <v>1</v>
      </c>
      <c r="E696" s="295" t="s">
        <v>1022</v>
      </c>
      <c r="F696" s="296" t="s">
        <v>266</v>
      </c>
      <c r="G696" s="297" t="s">
        <v>1032</v>
      </c>
      <c r="H696" s="295" t="s">
        <v>393</v>
      </c>
      <c r="I696" s="298" t="str">
        <f t="shared" si="74"/>
        <v>entree, gang, hal, repro</v>
      </c>
      <c r="J696" s="296" t="s">
        <v>1002</v>
      </c>
      <c r="K696" s="299">
        <v>50.299924273467845</v>
      </c>
      <c r="L696" s="299"/>
      <c r="M696" s="300">
        <v>3200</v>
      </c>
      <c r="N696" s="301">
        <f t="shared" si="94"/>
        <v>200</v>
      </c>
      <c r="O696" s="486">
        <v>1</v>
      </c>
      <c r="P696" s="486">
        <v>1</v>
      </c>
      <c r="Q696" s="293">
        <f t="shared" si="95"/>
        <v>0</v>
      </c>
      <c r="R696" s="293">
        <f t="shared" si="96"/>
        <v>0</v>
      </c>
      <c r="S696" s="302">
        <f t="shared" si="91"/>
        <v>0</v>
      </c>
      <c r="T696" s="302">
        <f t="shared" si="92"/>
        <v>0</v>
      </c>
      <c r="U696" s="773" t="str">
        <f t="shared" si="93"/>
        <v>V</v>
      </c>
      <c r="V696" s="304"/>
      <c r="W696" s="305">
        <f>(Q696+R696)*'1.0-Contractblad'!$L$37</f>
        <v>0</v>
      </c>
      <c r="X696" s="305">
        <f ca="1">VLOOKUP(E696,'1.1a-Jaarprijzen'!$B$33:$Q$51,16,FALSE)*K696</f>
        <v>0</v>
      </c>
      <c r="Z696" s="775">
        <f t="shared" si="97"/>
        <v>10059.984854693568</v>
      </c>
      <c r="AA696" s="494" t="str">
        <f t="shared" si="98"/>
        <v>3200-200</v>
      </c>
    </row>
    <row r="697" spans="2:27" s="492" customFormat="1" ht="15">
      <c r="B697" s="331"/>
      <c r="C697" s="332"/>
      <c r="D697" s="296">
        <f>VLOOKUP(E697,'1.1a-Jaarprijzen'!$B$13:$G$30,6,FALSE)</f>
        <v>1</v>
      </c>
      <c r="E697" s="295" t="s">
        <v>1022</v>
      </c>
      <c r="F697" s="296" t="s">
        <v>266</v>
      </c>
      <c r="G697" s="297" t="s">
        <v>1033</v>
      </c>
      <c r="H697" s="295" t="s">
        <v>393</v>
      </c>
      <c r="I697" s="298" t="str">
        <f t="shared" si="74"/>
        <v>entree, gang, hal, repro</v>
      </c>
      <c r="J697" s="296" t="s">
        <v>1002</v>
      </c>
      <c r="K697" s="299">
        <v>52.924183317215487</v>
      </c>
      <c r="L697" s="299"/>
      <c r="M697" s="300">
        <v>3200</v>
      </c>
      <c r="N697" s="301">
        <f t="shared" si="94"/>
        <v>200</v>
      </c>
      <c r="O697" s="486">
        <v>1</v>
      </c>
      <c r="P697" s="486">
        <v>1</v>
      </c>
      <c r="Q697" s="293">
        <f t="shared" si="95"/>
        <v>0</v>
      </c>
      <c r="R697" s="293">
        <f t="shared" si="96"/>
        <v>0</v>
      </c>
      <c r="S697" s="302">
        <f t="shared" si="91"/>
        <v>0</v>
      </c>
      <c r="T697" s="302">
        <f t="shared" si="92"/>
        <v>0</v>
      </c>
      <c r="U697" s="773" t="str">
        <f t="shared" si="93"/>
        <v>V</v>
      </c>
      <c r="V697" s="304"/>
      <c r="W697" s="305">
        <f>(Q697+R697)*'1.0-Contractblad'!$L$37</f>
        <v>0</v>
      </c>
      <c r="X697" s="305">
        <f ca="1">VLOOKUP(E697,'1.1a-Jaarprijzen'!$B$33:$Q$51,16,FALSE)*K697</f>
        <v>0</v>
      </c>
      <c r="Z697" s="775">
        <f t="shared" si="97"/>
        <v>10584.836663443097</v>
      </c>
      <c r="AA697" s="494" t="str">
        <f t="shared" si="98"/>
        <v>3200-200</v>
      </c>
    </row>
    <row r="698" spans="2:27" s="492" customFormat="1" ht="15">
      <c r="B698" s="331"/>
      <c r="C698" s="332"/>
      <c r="D698" s="296">
        <f>VLOOKUP(E698,'1.1a-Jaarprijzen'!$B$13:$G$30,6,FALSE)</f>
        <v>1</v>
      </c>
      <c r="E698" s="295" t="s">
        <v>1022</v>
      </c>
      <c r="F698" s="296" t="s">
        <v>266</v>
      </c>
      <c r="G698" s="297" t="s">
        <v>1034</v>
      </c>
      <c r="H698" s="295" t="s">
        <v>393</v>
      </c>
      <c r="I698" s="298" t="str">
        <f t="shared" si="74"/>
        <v>entree, gang, hal, repro</v>
      </c>
      <c r="J698" s="296" t="s">
        <v>1002</v>
      </c>
      <c r="K698" s="299">
        <v>74.2</v>
      </c>
      <c r="L698" s="299"/>
      <c r="M698" s="300">
        <v>3200</v>
      </c>
      <c r="N698" s="301">
        <f t="shared" si="94"/>
        <v>200</v>
      </c>
      <c r="O698" s="486">
        <v>1</v>
      </c>
      <c r="P698" s="486">
        <v>1</v>
      </c>
      <c r="Q698" s="293">
        <f t="shared" si="95"/>
        <v>0</v>
      </c>
      <c r="R698" s="293">
        <f t="shared" si="96"/>
        <v>0</v>
      </c>
      <c r="S698" s="302">
        <f t="shared" si="91"/>
        <v>0</v>
      </c>
      <c r="T698" s="302">
        <f t="shared" si="92"/>
        <v>0</v>
      </c>
      <c r="U698" s="773" t="str">
        <f t="shared" si="93"/>
        <v>V</v>
      </c>
      <c r="V698" s="304"/>
      <c r="W698" s="305">
        <f>(Q698+R698)*'1.0-Contractblad'!$L$37</f>
        <v>0</v>
      </c>
      <c r="X698" s="305">
        <f ca="1">VLOOKUP(E698,'1.1a-Jaarprijzen'!$B$33:$Q$51,16,FALSE)*K698</f>
        <v>0</v>
      </c>
      <c r="Z698" s="775">
        <f t="shared" si="97"/>
        <v>14840</v>
      </c>
      <c r="AA698" s="494" t="str">
        <f t="shared" si="98"/>
        <v>3200-200</v>
      </c>
    </row>
    <row r="699" spans="2:27" s="492" customFormat="1" ht="15">
      <c r="B699" s="331"/>
      <c r="C699" s="332"/>
      <c r="D699" s="296">
        <f>VLOOKUP(E699,'1.1a-Jaarprijzen'!$B$13:$G$30,6,FALSE)</f>
        <v>1</v>
      </c>
      <c r="E699" s="295" t="s">
        <v>1022</v>
      </c>
      <c r="F699" s="296" t="s">
        <v>266</v>
      </c>
      <c r="G699" s="297" t="s">
        <v>1035</v>
      </c>
      <c r="H699" s="295" t="s">
        <v>393</v>
      </c>
      <c r="I699" s="298" t="str">
        <f t="shared" si="74"/>
        <v>entree, gang, hal, repro</v>
      </c>
      <c r="J699" s="296" t="s">
        <v>1002</v>
      </c>
      <c r="K699" s="299">
        <v>19.677065023193297</v>
      </c>
      <c r="L699" s="299"/>
      <c r="M699" s="300">
        <v>3200</v>
      </c>
      <c r="N699" s="301">
        <f t="shared" si="94"/>
        <v>200</v>
      </c>
      <c r="O699" s="486">
        <v>1</v>
      </c>
      <c r="P699" s="486">
        <v>1</v>
      </c>
      <c r="Q699" s="293">
        <f t="shared" si="95"/>
        <v>0</v>
      </c>
      <c r="R699" s="293">
        <f t="shared" si="96"/>
        <v>0</v>
      </c>
      <c r="S699" s="302">
        <f t="shared" si="91"/>
        <v>0</v>
      </c>
      <c r="T699" s="302">
        <f t="shared" si="92"/>
        <v>0</v>
      </c>
      <c r="U699" s="773" t="str">
        <f t="shared" si="93"/>
        <v>V</v>
      </c>
      <c r="V699" s="304"/>
      <c r="W699" s="305">
        <f>(Q699+R699)*'1.0-Contractblad'!$L$37</f>
        <v>0</v>
      </c>
      <c r="X699" s="305">
        <f ca="1">VLOOKUP(E699,'1.1a-Jaarprijzen'!$B$33:$Q$51,16,FALSE)*K699</f>
        <v>0</v>
      </c>
      <c r="Z699" s="775">
        <f t="shared" si="97"/>
        <v>3935.4130046386595</v>
      </c>
      <c r="AA699" s="494" t="str">
        <f t="shared" si="98"/>
        <v>3200-200</v>
      </c>
    </row>
    <row r="700" spans="2:27" s="492" customFormat="1" ht="15">
      <c r="B700" s="331"/>
      <c r="C700" s="332"/>
      <c r="D700" s="296">
        <f>VLOOKUP(E700,'1.1a-Jaarprijzen'!$B$13:$G$30,6,FALSE)</f>
        <v>1</v>
      </c>
      <c r="E700" s="295" t="s">
        <v>1022</v>
      </c>
      <c r="F700" s="296" t="s">
        <v>266</v>
      </c>
      <c r="G700" s="297" t="s">
        <v>1036</v>
      </c>
      <c r="H700" s="295" t="s">
        <v>991</v>
      </c>
      <c r="I700" s="298" t="str">
        <f t="shared" si="74"/>
        <v>sanitaire ruimte (toilet-/doucheruimte)</v>
      </c>
      <c r="J700" s="296" t="s">
        <v>1002</v>
      </c>
      <c r="K700" s="299">
        <v>7.6223119436648812</v>
      </c>
      <c r="L700" s="299"/>
      <c r="M700" s="300">
        <v>4200</v>
      </c>
      <c r="N700" s="301">
        <f t="shared" si="94"/>
        <v>200</v>
      </c>
      <c r="O700" s="486">
        <v>1</v>
      </c>
      <c r="P700" s="486">
        <v>1</v>
      </c>
      <c r="Q700" s="293">
        <f t="shared" si="95"/>
        <v>0</v>
      </c>
      <c r="R700" s="293">
        <f t="shared" si="96"/>
        <v>0</v>
      </c>
      <c r="S700" s="302">
        <f t="shared" si="91"/>
        <v>0</v>
      </c>
      <c r="T700" s="302">
        <f t="shared" si="92"/>
        <v>0</v>
      </c>
      <c r="U700" s="773" t="str">
        <f t="shared" si="93"/>
        <v>S</v>
      </c>
      <c r="V700" s="304"/>
      <c r="W700" s="305">
        <f>(Q700+R700)*'1.0-Contractblad'!$L$37</f>
        <v>0</v>
      </c>
      <c r="X700" s="305">
        <f ca="1">VLOOKUP(E700,'1.1a-Jaarprijzen'!$B$33:$Q$51,16,FALSE)*K700</f>
        <v>0</v>
      </c>
      <c r="Z700" s="775">
        <f t="shared" si="97"/>
        <v>1524.4623887329763</v>
      </c>
      <c r="AA700" s="494" t="str">
        <f t="shared" si="98"/>
        <v>4200-200</v>
      </c>
    </row>
    <row r="701" spans="2:27" s="492" customFormat="1" ht="15">
      <c r="B701" s="331"/>
      <c r="C701" s="332"/>
      <c r="D701" s="296">
        <f>VLOOKUP(E701,'1.1a-Jaarprijzen'!$B$13:$G$30,6,FALSE)</f>
        <v>1</v>
      </c>
      <c r="E701" s="295" t="s">
        <v>1022</v>
      </c>
      <c r="F701" s="296" t="s">
        <v>266</v>
      </c>
      <c r="G701" s="297" t="s">
        <v>1037</v>
      </c>
      <c r="H701" s="295" t="s">
        <v>991</v>
      </c>
      <c r="I701" s="298" t="str">
        <f t="shared" si="74"/>
        <v>sanitaire ruimte (toilet-/doucheruimte)</v>
      </c>
      <c r="J701" s="296" t="s">
        <v>1002</v>
      </c>
      <c r="K701" s="299">
        <v>8.1304660732425411</v>
      </c>
      <c r="L701" s="299"/>
      <c r="M701" s="300">
        <v>4200</v>
      </c>
      <c r="N701" s="301">
        <f t="shared" si="94"/>
        <v>200</v>
      </c>
      <c r="O701" s="486">
        <v>1</v>
      </c>
      <c r="P701" s="486">
        <v>1</v>
      </c>
      <c r="Q701" s="293">
        <f t="shared" si="95"/>
        <v>0</v>
      </c>
      <c r="R701" s="293">
        <f t="shared" si="96"/>
        <v>0</v>
      </c>
      <c r="S701" s="302">
        <f t="shared" si="91"/>
        <v>0</v>
      </c>
      <c r="T701" s="302">
        <f t="shared" si="92"/>
        <v>0</v>
      </c>
      <c r="U701" s="773" t="str">
        <f t="shared" si="93"/>
        <v>S</v>
      </c>
      <c r="V701" s="304"/>
      <c r="W701" s="305">
        <f>(Q701+R701)*'1.0-Contractblad'!$L$37</f>
        <v>0</v>
      </c>
      <c r="X701" s="305">
        <f ca="1">VLOOKUP(E701,'1.1a-Jaarprijzen'!$B$33:$Q$51,16,FALSE)*K701</f>
        <v>0</v>
      </c>
      <c r="Z701" s="775">
        <f t="shared" si="97"/>
        <v>1626.0932146485081</v>
      </c>
      <c r="AA701" s="494" t="str">
        <f t="shared" si="98"/>
        <v>4200-200</v>
      </c>
    </row>
    <row r="702" spans="2:27" s="492" customFormat="1" ht="15">
      <c r="B702" s="331"/>
      <c r="C702" s="332"/>
      <c r="D702" s="296">
        <f>VLOOKUP(E702,'1.1a-Jaarprijzen'!$B$13:$G$30,6,FALSE)</f>
        <v>1</v>
      </c>
      <c r="E702" s="295" t="s">
        <v>1022</v>
      </c>
      <c r="F702" s="296" t="s">
        <v>266</v>
      </c>
      <c r="G702" s="297" t="s">
        <v>1038</v>
      </c>
      <c r="H702" s="295" t="s">
        <v>991</v>
      </c>
      <c r="I702" s="298" t="str">
        <f t="shared" si="74"/>
        <v>sanitaire ruimte (toilet-/doucheruimte)</v>
      </c>
      <c r="J702" s="296" t="s">
        <v>1002</v>
      </c>
      <c r="K702" s="299">
        <v>8.3060102270966407</v>
      </c>
      <c r="L702" s="299"/>
      <c r="M702" s="300">
        <v>4200</v>
      </c>
      <c r="N702" s="301">
        <f t="shared" si="94"/>
        <v>200</v>
      </c>
      <c r="O702" s="486">
        <v>1</v>
      </c>
      <c r="P702" s="486">
        <v>1</v>
      </c>
      <c r="Q702" s="293">
        <f t="shared" si="95"/>
        <v>0</v>
      </c>
      <c r="R702" s="293">
        <f t="shared" si="96"/>
        <v>0</v>
      </c>
      <c r="S702" s="302">
        <f t="shared" si="91"/>
        <v>0</v>
      </c>
      <c r="T702" s="302">
        <f t="shared" si="92"/>
        <v>0</v>
      </c>
      <c r="U702" s="773" t="str">
        <f t="shared" si="93"/>
        <v>S</v>
      </c>
      <c r="V702" s="304"/>
      <c r="W702" s="305">
        <f>(Q702+R702)*'1.0-Contractblad'!$L$37</f>
        <v>0</v>
      </c>
      <c r="X702" s="305">
        <f ca="1">VLOOKUP(E702,'1.1a-Jaarprijzen'!$B$33:$Q$51,16,FALSE)*K702</f>
        <v>0</v>
      </c>
      <c r="Z702" s="775">
        <f t="shared" si="97"/>
        <v>1661.2020454193282</v>
      </c>
      <c r="AA702" s="494" t="str">
        <f t="shared" si="98"/>
        <v>4200-200</v>
      </c>
    </row>
    <row r="703" spans="2:27" s="492" customFormat="1" ht="15">
      <c r="B703" s="331"/>
      <c r="C703" s="332"/>
      <c r="D703" s="296">
        <f>VLOOKUP(E703,'1.1a-Jaarprijzen'!$B$13:$G$30,6,FALSE)</f>
        <v>1</v>
      </c>
      <c r="E703" s="295" t="s">
        <v>1022</v>
      </c>
      <c r="F703" s="296" t="s">
        <v>266</v>
      </c>
      <c r="G703" s="297" t="s">
        <v>1039</v>
      </c>
      <c r="H703" s="295" t="s">
        <v>991</v>
      </c>
      <c r="I703" s="298" t="str">
        <f t="shared" si="74"/>
        <v>sanitaire ruimte (toilet-/doucheruimte)</v>
      </c>
      <c r="J703" s="296" t="s">
        <v>1002</v>
      </c>
      <c r="K703" s="299">
        <v>4.5110407730957096</v>
      </c>
      <c r="L703" s="299"/>
      <c r="M703" s="300">
        <v>4200</v>
      </c>
      <c r="N703" s="301">
        <f t="shared" si="94"/>
        <v>200</v>
      </c>
      <c r="O703" s="486">
        <v>1</v>
      </c>
      <c r="P703" s="486">
        <v>1</v>
      </c>
      <c r="Q703" s="293">
        <f t="shared" si="95"/>
        <v>0</v>
      </c>
      <c r="R703" s="293">
        <f t="shared" si="96"/>
        <v>0</v>
      </c>
      <c r="S703" s="302">
        <f t="shared" si="91"/>
        <v>0</v>
      </c>
      <c r="T703" s="302">
        <f t="shared" si="92"/>
        <v>0</v>
      </c>
      <c r="U703" s="773" t="str">
        <f t="shared" si="93"/>
        <v>S</v>
      </c>
      <c r="V703" s="304"/>
      <c r="W703" s="305">
        <f>(Q703+R703)*'1.0-Contractblad'!$L$37</f>
        <v>0</v>
      </c>
      <c r="X703" s="305">
        <f ca="1">VLOOKUP(E703,'1.1a-Jaarprijzen'!$B$33:$Q$51,16,FALSE)*K703</f>
        <v>0</v>
      </c>
      <c r="Z703" s="775">
        <f t="shared" si="97"/>
        <v>902.20815461914196</v>
      </c>
      <c r="AA703" s="494" t="str">
        <f t="shared" si="98"/>
        <v>4200-200</v>
      </c>
    </row>
    <row r="704" spans="2:27" s="492" customFormat="1" ht="15">
      <c r="B704" s="331"/>
      <c r="C704" s="332"/>
      <c r="D704" s="296">
        <f>VLOOKUP(E704,'1.1a-Jaarprijzen'!$B$13:$G$30,6,FALSE)</f>
        <v>1</v>
      </c>
      <c r="E704" s="295" t="s">
        <v>1022</v>
      </c>
      <c r="F704" s="296" t="s">
        <v>266</v>
      </c>
      <c r="G704" s="297" t="s">
        <v>1040</v>
      </c>
      <c r="H704" s="295" t="s">
        <v>991</v>
      </c>
      <c r="I704" s="298" t="str">
        <f t="shared" si="74"/>
        <v>sanitaire ruimte (toilet-/doucheruimte)</v>
      </c>
      <c r="J704" s="296" t="s">
        <v>1002</v>
      </c>
      <c r="K704" s="299">
        <v>4.5110407730957096</v>
      </c>
      <c r="L704" s="299"/>
      <c r="M704" s="300">
        <v>4200</v>
      </c>
      <c r="N704" s="301">
        <f t="shared" si="94"/>
        <v>200</v>
      </c>
      <c r="O704" s="486">
        <v>1</v>
      </c>
      <c r="P704" s="486">
        <v>1</v>
      </c>
      <c r="Q704" s="293">
        <f t="shared" si="95"/>
        <v>0</v>
      </c>
      <c r="R704" s="293">
        <f t="shared" si="96"/>
        <v>0</v>
      </c>
      <c r="S704" s="302">
        <f t="shared" si="91"/>
        <v>0</v>
      </c>
      <c r="T704" s="302">
        <f t="shared" si="92"/>
        <v>0</v>
      </c>
      <c r="U704" s="773" t="str">
        <f t="shared" si="93"/>
        <v>S</v>
      </c>
      <c r="V704" s="304"/>
      <c r="W704" s="305">
        <f>(Q704+R704)*'1.0-Contractblad'!$L$37</f>
        <v>0</v>
      </c>
      <c r="X704" s="305">
        <f ca="1">VLOOKUP(E704,'1.1a-Jaarprijzen'!$B$33:$Q$51,16,FALSE)*K704</f>
        <v>0</v>
      </c>
      <c r="Z704" s="775">
        <f t="shared" si="97"/>
        <v>902.20815461914196</v>
      </c>
      <c r="AA704" s="494" t="str">
        <f t="shared" si="98"/>
        <v>4200-200</v>
      </c>
    </row>
    <row r="705" spans="2:27" s="492" customFormat="1" ht="15">
      <c r="B705" s="331"/>
      <c r="C705" s="332"/>
      <c r="D705" s="296">
        <f>VLOOKUP(E705,'1.1a-Jaarprijzen'!$B$13:$G$30,6,FALSE)</f>
        <v>1</v>
      </c>
      <c r="E705" s="295" t="s">
        <v>1022</v>
      </c>
      <c r="F705" s="296" t="s">
        <v>266</v>
      </c>
      <c r="G705" s="297" t="s">
        <v>1041</v>
      </c>
      <c r="H705" s="295" t="s">
        <v>991</v>
      </c>
      <c r="I705" s="298" t="str">
        <f>IF($M705="",0,VLOOKUP($M705,Kengetal,4,FALSE))</f>
        <v>sanitaire ruimte (toilet-/doucheruimte)</v>
      </c>
      <c r="J705" s="296" t="s">
        <v>1002</v>
      </c>
      <c r="K705" s="299">
        <v>1.3557894736842104</v>
      </c>
      <c r="L705" s="299"/>
      <c r="M705" s="300">
        <v>4200</v>
      </c>
      <c r="N705" s="301">
        <f t="shared" si="94"/>
        <v>200</v>
      </c>
      <c r="O705" s="486">
        <v>1</v>
      </c>
      <c r="P705" s="486">
        <v>1</v>
      </c>
      <c r="Q705" s="293">
        <f t="shared" si="95"/>
        <v>0</v>
      </c>
      <c r="R705" s="293">
        <f t="shared" si="96"/>
        <v>0</v>
      </c>
      <c r="S705" s="302">
        <f t="shared" si="91"/>
        <v>0</v>
      </c>
      <c r="T705" s="302">
        <f t="shared" si="92"/>
        <v>0</v>
      </c>
      <c r="U705" s="773" t="str">
        <f t="shared" si="93"/>
        <v>S</v>
      </c>
      <c r="V705" s="304"/>
      <c r="W705" s="305">
        <f>(Q705+R705)*'1.0-Contractblad'!$L$37</f>
        <v>0</v>
      </c>
      <c r="X705" s="305">
        <f ca="1">VLOOKUP(E705,'1.1a-Jaarprijzen'!$B$33:$Q$51,16,FALSE)*K705</f>
        <v>0</v>
      </c>
      <c r="Z705" s="775">
        <f t="shared" si="97"/>
        <v>271.15789473684208</v>
      </c>
      <c r="AA705" s="494" t="str">
        <f t="shared" si="98"/>
        <v>4200-200</v>
      </c>
    </row>
    <row r="706" spans="2:27" s="492" customFormat="1" ht="15">
      <c r="B706" s="331"/>
      <c r="C706" s="332"/>
      <c r="D706" s="296">
        <f>VLOOKUP(E706,'1.1a-Jaarprijzen'!$B$13:$G$30,6,FALSE)</f>
        <v>1</v>
      </c>
      <c r="E706" s="295" t="s">
        <v>1022</v>
      </c>
      <c r="F706" s="296" t="s">
        <v>266</v>
      </c>
      <c r="G706" s="297" t="s">
        <v>1042</v>
      </c>
      <c r="H706" s="295" t="s">
        <v>991</v>
      </c>
      <c r="I706" s="298" t="str">
        <f>IF($M706="",0,VLOOKUP($M706,Kengetal,4,FALSE))</f>
        <v>sanitaire ruimte (toilet-/doucheruimte)</v>
      </c>
      <c r="J706" s="296" t="s">
        <v>1002</v>
      </c>
      <c r="K706" s="299">
        <v>1.3557894736842104</v>
      </c>
      <c r="L706" s="299"/>
      <c r="M706" s="300">
        <v>4200</v>
      </c>
      <c r="N706" s="301">
        <f t="shared" si="94"/>
        <v>200</v>
      </c>
      <c r="O706" s="486">
        <v>1</v>
      </c>
      <c r="P706" s="486">
        <v>1</v>
      </c>
      <c r="Q706" s="293">
        <f t="shared" si="95"/>
        <v>0</v>
      </c>
      <c r="R706" s="293">
        <f t="shared" si="96"/>
        <v>0</v>
      </c>
      <c r="S706" s="302">
        <f t="shared" si="91"/>
        <v>0</v>
      </c>
      <c r="T706" s="302">
        <f t="shared" si="92"/>
        <v>0</v>
      </c>
      <c r="U706" s="773" t="str">
        <f t="shared" si="93"/>
        <v>S</v>
      </c>
      <c r="V706" s="304"/>
      <c r="W706" s="305">
        <f>(Q706+R706)*'1.0-Contractblad'!$L$37</f>
        <v>0</v>
      </c>
      <c r="X706" s="305">
        <f ca="1">VLOOKUP(E706,'1.1a-Jaarprijzen'!$B$33:$Q$51,16,FALSE)*K706</f>
        <v>0</v>
      </c>
      <c r="Z706" s="775">
        <f t="shared" si="97"/>
        <v>271.15789473684208</v>
      </c>
      <c r="AA706" s="494" t="str">
        <f t="shared" si="98"/>
        <v>4200-200</v>
      </c>
    </row>
    <row r="707" spans="2:27" s="492" customFormat="1" ht="15">
      <c r="B707" s="331"/>
      <c r="C707" s="332"/>
      <c r="D707" s="296">
        <f>VLOOKUP(E707,'1.1a-Jaarprijzen'!$B$13:$G$30,6,FALSE)</f>
        <v>1</v>
      </c>
      <c r="E707" s="295" t="s">
        <v>1022</v>
      </c>
      <c r="F707" s="296" t="s">
        <v>266</v>
      </c>
      <c r="G707" s="297" t="s">
        <v>992</v>
      </c>
      <c r="H707" s="295" t="s">
        <v>575</v>
      </c>
      <c r="I707" s="298" t="str">
        <f>IF($M707="",0,VLOOKUP($M707,Kengetal,4,FALSE))</f>
        <v>administratieve -,  vergaderruimte</v>
      </c>
      <c r="J707" s="296" t="s">
        <v>1002</v>
      </c>
      <c r="K707" s="299">
        <v>29.491208510219799</v>
      </c>
      <c r="L707" s="299"/>
      <c r="M707" s="300">
        <v>1200</v>
      </c>
      <c r="N707" s="301">
        <f t="shared" si="94"/>
        <v>200</v>
      </c>
      <c r="O707" s="486">
        <v>1</v>
      </c>
      <c r="P707" s="486">
        <v>1</v>
      </c>
      <c r="Q707" s="293">
        <f t="shared" si="95"/>
        <v>0</v>
      </c>
      <c r="R707" s="293">
        <f t="shared" si="96"/>
        <v>0</v>
      </c>
      <c r="S707" s="302">
        <f t="shared" si="91"/>
        <v>0</v>
      </c>
      <c r="T707" s="302">
        <f t="shared" si="92"/>
        <v>0</v>
      </c>
      <c r="U707" s="773" t="str">
        <f t="shared" si="93"/>
        <v>V</v>
      </c>
      <c r="V707" s="304"/>
      <c r="W707" s="305">
        <f>(Q707+R707)*'1.0-Contractblad'!$L$37</f>
        <v>0</v>
      </c>
      <c r="X707" s="305">
        <f ca="1">VLOOKUP(E707,'1.1a-Jaarprijzen'!$B$33:$Q$51,16,FALSE)*K707</f>
        <v>0</v>
      </c>
      <c r="Z707" s="775">
        <f t="shared" si="97"/>
        <v>5898.2417020439598</v>
      </c>
      <c r="AA707" s="494" t="str">
        <f t="shared" si="98"/>
        <v>1200-200</v>
      </c>
    </row>
    <row r="708" spans="2:27" s="492" customFormat="1" ht="15">
      <c r="B708" s="331"/>
      <c r="C708" s="332"/>
      <c r="D708" s="296">
        <f>VLOOKUP(E708,'1.1a-Jaarprijzen'!$B$13:$G$30,6,FALSE)</f>
        <v>1</v>
      </c>
      <c r="E708" s="295" t="s">
        <v>1022</v>
      </c>
      <c r="F708" s="296" t="s">
        <v>266</v>
      </c>
      <c r="G708" s="297" t="s">
        <v>1043</v>
      </c>
      <c r="H708" s="295" t="s">
        <v>403</v>
      </c>
      <c r="I708" s="298" t="str">
        <f>IF($M708="",0,VLOOKUP($M708,Kengetal,4,FALSE))</f>
        <v>administratieve -,  vergaderruimte</v>
      </c>
      <c r="J708" s="296" t="s">
        <v>1002</v>
      </c>
      <c r="K708" s="299">
        <v>18.738321984455808</v>
      </c>
      <c r="L708" s="299"/>
      <c r="M708" s="300">
        <v>1200</v>
      </c>
      <c r="N708" s="301">
        <f t="shared" si="94"/>
        <v>200</v>
      </c>
      <c r="O708" s="486">
        <v>1</v>
      </c>
      <c r="P708" s="486">
        <v>1</v>
      </c>
      <c r="Q708" s="293">
        <f t="shared" si="95"/>
        <v>0</v>
      </c>
      <c r="R708" s="293">
        <f t="shared" si="96"/>
        <v>0</v>
      </c>
      <c r="S708" s="302">
        <f t="shared" si="91"/>
        <v>0</v>
      </c>
      <c r="T708" s="302">
        <f t="shared" si="92"/>
        <v>0</v>
      </c>
      <c r="U708" s="773" t="str">
        <f t="shared" si="93"/>
        <v>V</v>
      </c>
      <c r="V708" s="304"/>
      <c r="W708" s="305">
        <f>(Q708+R708)*'1.0-Contractblad'!$L$37</f>
        <v>0</v>
      </c>
      <c r="X708" s="305">
        <f ca="1">VLOOKUP(E708,'1.1a-Jaarprijzen'!$B$33:$Q$51,16,FALSE)*K708</f>
        <v>0</v>
      </c>
      <c r="Z708" s="775">
        <f t="shared" si="97"/>
        <v>3747.6643968911617</v>
      </c>
      <c r="AA708" s="494" t="str">
        <f t="shared" si="98"/>
        <v>1200-200</v>
      </c>
    </row>
    <row r="709" spans="2:27" s="492" customFormat="1" ht="15">
      <c r="B709" s="331"/>
      <c r="C709" s="332"/>
      <c r="D709" s="296">
        <f>VLOOKUP(E709,'1.1a-Jaarprijzen'!$B$13:$G$30,6,FALSE)</f>
        <v>1</v>
      </c>
      <c r="E709" s="295" t="s">
        <v>1022</v>
      </c>
      <c r="F709" s="296" t="s">
        <v>266</v>
      </c>
      <c r="G709" s="297" t="s">
        <v>1044</v>
      </c>
      <c r="H709" s="295" t="s">
        <v>406</v>
      </c>
      <c r="I709" s="298" t="str">
        <f t="shared" ref="I709:I748" si="99">IF($M709="",0,VLOOKUP($M709,Kengetal,4,FALSE))</f>
        <v>administratieve -,  vergaderruimte</v>
      </c>
      <c r="J709" s="296" t="s">
        <v>1002</v>
      </c>
      <c r="K709" s="299">
        <v>11.901280631340072</v>
      </c>
      <c r="L709" s="299"/>
      <c r="M709" s="300">
        <v>1200</v>
      </c>
      <c r="N709" s="301">
        <f t="shared" si="94"/>
        <v>200</v>
      </c>
      <c r="O709" s="486">
        <v>1</v>
      </c>
      <c r="P709" s="486">
        <v>1</v>
      </c>
      <c r="Q709" s="293">
        <f t="shared" si="95"/>
        <v>0</v>
      </c>
      <c r="R709" s="293">
        <f t="shared" si="96"/>
        <v>0</v>
      </c>
      <c r="S709" s="302">
        <f t="shared" si="91"/>
        <v>0</v>
      </c>
      <c r="T709" s="302">
        <f t="shared" si="92"/>
        <v>0</v>
      </c>
      <c r="U709" s="773" t="str">
        <f t="shared" si="93"/>
        <v>V</v>
      </c>
      <c r="V709" s="304"/>
      <c r="W709" s="305">
        <f>(Q709+R709)*'1.0-Contractblad'!$L$37</f>
        <v>0</v>
      </c>
      <c r="X709" s="305">
        <f ca="1">VLOOKUP(E709,'1.1a-Jaarprijzen'!$B$33:$Q$51,16,FALSE)*K709</f>
        <v>0</v>
      </c>
      <c r="Z709" s="775">
        <f t="shared" si="97"/>
        <v>2380.2561262680142</v>
      </c>
      <c r="AA709" s="494" t="str">
        <f t="shared" si="98"/>
        <v>1200-200</v>
      </c>
    </row>
    <row r="710" spans="2:27" s="492" customFormat="1" ht="15">
      <c r="B710" s="331"/>
      <c r="C710" s="332"/>
      <c r="D710" s="296">
        <f>VLOOKUP(E710,'1.1a-Jaarprijzen'!$B$13:$G$30,6,FALSE)</f>
        <v>1</v>
      </c>
      <c r="E710" s="295" t="s">
        <v>1022</v>
      </c>
      <c r="F710" s="296" t="s">
        <v>266</v>
      </c>
      <c r="G710" s="297" t="s">
        <v>1045</v>
      </c>
      <c r="H710" s="295" t="s">
        <v>403</v>
      </c>
      <c r="I710" s="298" t="str">
        <f t="shared" si="99"/>
        <v>niet van toepassing</v>
      </c>
      <c r="J710" s="296" t="s">
        <v>17</v>
      </c>
      <c r="K710" s="299"/>
      <c r="L710" s="299">
        <v>8.9866004826631318</v>
      </c>
      <c r="M710" s="300" t="s">
        <v>17</v>
      </c>
      <c r="N710" s="301">
        <f t="shared" si="94"/>
        <v>0</v>
      </c>
      <c r="O710" s="486">
        <v>1</v>
      </c>
      <c r="P710" s="486">
        <v>1</v>
      </c>
      <c r="Q710" s="293">
        <f t="shared" si="95"/>
        <v>0</v>
      </c>
      <c r="R710" s="293">
        <f t="shared" si="96"/>
        <v>0</v>
      </c>
      <c r="S710" s="302">
        <f t="shared" si="91"/>
        <v>0</v>
      </c>
      <c r="T710" s="302">
        <f t="shared" si="92"/>
        <v>0</v>
      </c>
      <c r="U710" s="773">
        <f t="shared" si="93"/>
        <v>0</v>
      </c>
      <c r="V710" s="304"/>
      <c r="W710" s="305">
        <f>(Q710+R710)*'1.0-Contractblad'!$L$37</f>
        <v>0</v>
      </c>
      <c r="X710" s="305">
        <f ca="1">VLOOKUP(E710,'1.1a-Jaarprijzen'!$B$33:$Q$51,16,FALSE)*K710</f>
        <v>0</v>
      </c>
      <c r="Z710" s="775">
        <f t="shared" si="97"/>
        <v>0</v>
      </c>
      <c r="AA710" s="494" t="str">
        <f t="shared" si="98"/>
        <v>nvt-0</v>
      </c>
    </row>
    <row r="711" spans="2:27" s="492" customFormat="1" ht="15">
      <c r="B711" s="331"/>
      <c r="C711" s="332"/>
      <c r="D711" s="296">
        <f>VLOOKUP(E711,'1.1a-Jaarprijzen'!$B$13:$G$30,6,FALSE)</f>
        <v>1</v>
      </c>
      <c r="E711" s="295" t="s">
        <v>1022</v>
      </c>
      <c r="F711" s="296" t="s">
        <v>266</v>
      </c>
      <c r="G711" s="297" t="s">
        <v>1046</v>
      </c>
      <c r="H711" s="295" t="s">
        <v>403</v>
      </c>
      <c r="I711" s="298" t="str">
        <f t="shared" si="99"/>
        <v>niet van toepassing</v>
      </c>
      <c r="J711" s="296" t="s">
        <v>17</v>
      </c>
      <c r="K711" s="299"/>
      <c r="L711" s="299">
        <v>8.9866004826631318</v>
      </c>
      <c r="M711" s="300" t="s">
        <v>17</v>
      </c>
      <c r="N711" s="301">
        <f t="shared" si="94"/>
        <v>0</v>
      </c>
      <c r="O711" s="486">
        <v>1</v>
      </c>
      <c r="P711" s="486">
        <v>1</v>
      </c>
      <c r="Q711" s="293">
        <f t="shared" si="95"/>
        <v>0</v>
      </c>
      <c r="R711" s="293">
        <f t="shared" si="96"/>
        <v>0</v>
      </c>
      <c r="S711" s="302">
        <f t="shared" ref="S711:S774" si="100">IF($M711=0,0,VLOOKUP($M711,Kengetal,6,FALSE))</f>
        <v>0</v>
      </c>
      <c r="T711" s="302">
        <f t="shared" ref="T711:T774" si="101">IF($M711=0,0,VLOOKUP($M711,Kengetal,7,FALSE))</f>
        <v>0</v>
      </c>
      <c r="U711" s="773">
        <f t="shared" si="93"/>
        <v>0</v>
      </c>
      <c r="V711" s="304"/>
      <c r="W711" s="305">
        <f>(Q711+R711)*'1.0-Contractblad'!$L$37</f>
        <v>0</v>
      </c>
      <c r="X711" s="305">
        <f ca="1">VLOOKUP(E711,'1.1a-Jaarprijzen'!$B$33:$Q$51,16,FALSE)*K711</f>
        <v>0</v>
      </c>
      <c r="Z711" s="775">
        <f t="shared" si="97"/>
        <v>0</v>
      </c>
      <c r="AA711" s="494" t="str">
        <f t="shared" si="98"/>
        <v>nvt-0</v>
      </c>
    </row>
    <row r="712" spans="2:27" s="492" customFormat="1" ht="15">
      <c r="B712" s="331"/>
      <c r="C712" s="332"/>
      <c r="D712" s="296">
        <f>VLOOKUP(E712,'1.1a-Jaarprijzen'!$B$13:$G$30,6,FALSE)</f>
        <v>1</v>
      </c>
      <c r="E712" s="295" t="s">
        <v>1022</v>
      </c>
      <c r="F712" s="296" t="s">
        <v>266</v>
      </c>
      <c r="G712" s="297" t="s">
        <v>996</v>
      </c>
      <c r="H712" s="295" t="s">
        <v>993</v>
      </c>
      <c r="I712" s="298" t="str">
        <f t="shared" si="99"/>
        <v>niet van toepassing</v>
      </c>
      <c r="J712" s="296" t="s">
        <v>17</v>
      </c>
      <c r="K712" s="299"/>
      <c r="L712" s="299">
        <v>13.81</v>
      </c>
      <c r="M712" s="300" t="s">
        <v>17</v>
      </c>
      <c r="N712" s="301">
        <f t="shared" si="94"/>
        <v>0</v>
      </c>
      <c r="O712" s="486">
        <v>1</v>
      </c>
      <c r="P712" s="486">
        <v>1</v>
      </c>
      <c r="Q712" s="293">
        <f t="shared" si="95"/>
        <v>0</v>
      </c>
      <c r="R712" s="293">
        <f t="shared" si="96"/>
        <v>0</v>
      </c>
      <c r="S712" s="302">
        <f t="shared" si="100"/>
        <v>0</v>
      </c>
      <c r="T712" s="302">
        <f t="shared" si="101"/>
        <v>0</v>
      </c>
      <c r="U712" s="773">
        <f t="shared" si="93"/>
        <v>0</v>
      </c>
      <c r="V712" s="304"/>
      <c r="W712" s="305">
        <f>(Q712+R712)*'1.0-Contractblad'!$L$37</f>
        <v>0</v>
      </c>
      <c r="X712" s="305">
        <f ca="1">VLOOKUP(E712,'1.1a-Jaarprijzen'!$B$33:$Q$51,16,FALSE)*K712</f>
        <v>0</v>
      </c>
      <c r="Z712" s="775">
        <f t="shared" si="97"/>
        <v>0</v>
      </c>
      <c r="AA712" s="494" t="str">
        <f t="shared" si="98"/>
        <v>nvt-0</v>
      </c>
    </row>
    <row r="713" spans="2:27" s="492" customFormat="1" ht="15">
      <c r="B713" s="331"/>
      <c r="C713" s="332"/>
      <c r="D713" s="296">
        <f>VLOOKUP(E713,'1.1a-Jaarprijzen'!$B$13:$G$30,6,FALSE)</f>
        <v>1</v>
      </c>
      <c r="E713" s="295" t="s">
        <v>1022</v>
      </c>
      <c r="F713" s="296" t="s">
        <v>266</v>
      </c>
      <c r="G713" s="297" t="s">
        <v>997</v>
      </c>
      <c r="H713" s="295" t="s">
        <v>395</v>
      </c>
      <c r="I713" s="298" t="str">
        <f t="shared" si="99"/>
        <v>niet van toepassing</v>
      </c>
      <c r="J713" s="296" t="s">
        <v>17</v>
      </c>
      <c r="K713" s="299"/>
      <c r="L713" s="299">
        <v>2.5499999999999998</v>
      </c>
      <c r="M713" s="300" t="s">
        <v>17</v>
      </c>
      <c r="N713" s="301">
        <f t="shared" si="94"/>
        <v>0</v>
      </c>
      <c r="O713" s="486">
        <v>1</v>
      </c>
      <c r="P713" s="486">
        <v>1</v>
      </c>
      <c r="Q713" s="293">
        <f t="shared" si="95"/>
        <v>0</v>
      </c>
      <c r="R713" s="293">
        <f t="shared" si="96"/>
        <v>0</v>
      </c>
      <c r="S713" s="302">
        <f t="shared" si="100"/>
        <v>0</v>
      </c>
      <c r="T713" s="302">
        <f t="shared" si="101"/>
        <v>0</v>
      </c>
      <c r="U713" s="773">
        <f t="shared" si="93"/>
        <v>0</v>
      </c>
      <c r="V713" s="304"/>
      <c r="W713" s="305">
        <f>(Q713+R713)*'1.0-Contractblad'!$L$37</f>
        <v>0</v>
      </c>
      <c r="X713" s="305">
        <f ca="1">VLOOKUP(E713,'1.1a-Jaarprijzen'!$B$33:$Q$51,16,FALSE)*K713</f>
        <v>0</v>
      </c>
      <c r="Z713" s="775">
        <f t="shared" si="97"/>
        <v>0</v>
      </c>
      <c r="AA713" s="494" t="str">
        <f t="shared" si="98"/>
        <v>nvt-0</v>
      </c>
    </row>
    <row r="714" spans="2:27" s="492" customFormat="1" ht="15">
      <c r="B714" s="331"/>
      <c r="C714" s="332"/>
      <c r="D714" s="296">
        <f>VLOOKUP(E714,'1.1a-Jaarprijzen'!$B$13:$G$30,6,FALSE)</f>
        <v>1</v>
      </c>
      <c r="E714" s="295" t="s">
        <v>1022</v>
      </c>
      <c r="F714" s="296" t="s">
        <v>266</v>
      </c>
      <c r="G714" s="297" t="s">
        <v>1047</v>
      </c>
      <c r="H714" s="295" t="s">
        <v>589</v>
      </c>
      <c r="I714" s="298" t="str">
        <f t="shared" si="99"/>
        <v>niet van toepassing</v>
      </c>
      <c r="J714" s="296" t="s">
        <v>17</v>
      </c>
      <c r="K714" s="299"/>
      <c r="L714" s="299">
        <v>0.67</v>
      </c>
      <c r="M714" s="300" t="s">
        <v>17</v>
      </c>
      <c r="N714" s="301">
        <f t="shared" si="94"/>
        <v>0</v>
      </c>
      <c r="O714" s="486">
        <v>1</v>
      </c>
      <c r="P714" s="486">
        <v>1</v>
      </c>
      <c r="Q714" s="293">
        <f t="shared" si="95"/>
        <v>0</v>
      </c>
      <c r="R714" s="293">
        <f t="shared" si="96"/>
        <v>0</v>
      </c>
      <c r="S714" s="302">
        <f t="shared" si="100"/>
        <v>0</v>
      </c>
      <c r="T714" s="302">
        <f t="shared" si="101"/>
        <v>0</v>
      </c>
      <c r="U714" s="773">
        <f t="shared" si="93"/>
        <v>0</v>
      </c>
      <c r="V714" s="304"/>
      <c r="W714" s="305">
        <f>(Q714+R714)*'1.0-Contractblad'!$L$37</f>
        <v>0</v>
      </c>
      <c r="X714" s="305">
        <f ca="1">VLOOKUP(E714,'1.1a-Jaarprijzen'!$B$33:$Q$51,16,FALSE)*K714</f>
        <v>0</v>
      </c>
      <c r="Z714" s="775">
        <f t="shared" si="97"/>
        <v>0</v>
      </c>
      <c r="AA714" s="494" t="str">
        <f t="shared" si="98"/>
        <v>nvt-0</v>
      </c>
    </row>
    <row r="715" spans="2:27" s="492" customFormat="1" ht="15">
      <c r="B715" s="331"/>
      <c r="C715" s="332"/>
      <c r="D715" s="296">
        <f>VLOOKUP(E715,'1.1a-Jaarprijzen'!$B$13:$G$30,6,FALSE)</f>
        <v>1</v>
      </c>
      <c r="E715" s="295" t="s">
        <v>1022</v>
      </c>
      <c r="F715" s="296" t="s">
        <v>266</v>
      </c>
      <c r="G715" s="297" t="s">
        <v>1048</v>
      </c>
      <c r="H715" s="295" t="s">
        <v>1216</v>
      </c>
      <c r="I715" s="298" t="str">
        <f t="shared" si="99"/>
        <v>administratieve -,  vergaderruimte</v>
      </c>
      <c r="J715" s="296" t="s">
        <v>1002</v>
      </c>
      <c r="K715" s="299">
        <v>31.85206608860987</v>
      </c>
      <c r="L715" s="299"/>
      <c r="M715" s="300">
        <v>1200</v>
      </c>
      <c r="N715" s="301">
        <f t="shared" si="94"/>
        <v>200</v>
      </c>
      <c r="O715" s="486">
        <v>1</v>
      </c>
      <c r="P715" s="486">
        <v>1</v>
      </c>
      <c r="Q715" s="293">
        <f t="shared" si="95"/>
        <v>0</v>
      </c>
      <c r="R715" s="293">
        <f t="shared" si="96"/>
        <v>0</v>
      </c>
      <c r="S715" s="302">
        <f t="shared" si="100"/>
        <v>0</v>
      </c>
      <c r="T715" s="302">
        <f t="shared" si="101"/>
        <v>0</v>
      </c>
      <c r="U715" s="773" t="str">
        <f t="shared" si="93"/>
        <v>V</v>
      </c>
      <c r="V715" s="304"/>
      <c r="W715" s="305">
        <f>(Q715+R715)*'1.0-Contractblad'!$L$37</f>
        <v>0</v>
      </c>
      <c r="X715" s="305">
        <f ca="1">VLOOKUP(E715,'1.1a-Jaarprijzen'!$B$33:$Q$51,16,FALSE)*K715</f>
        <v>0</v>
      </c>
      <c r="Z715" s="775">
        <f t="shared" si="97"/>
        <v>6370.4132177219744</v>
      </c>
      <c r="AA715" s="494" t="str">
        <f t="shared" si="98"/>
        <v>1200-200</v>
      </c>
    </row>
    <row r="716" spans="2:27" s="492" customFormat="1" ht="15">
      <c r="B716" s="331"/>
      <c r="C716" s="332"/>
      <c r="D716" s="296">
        <f>VLOOKUP(E716,'1.1a-Jaarprijzen'!$B$13:$G$30,6,FALSE)</f>
        <v>1</v>
      </c>
      <c r="E716" s="295" t="s">
        <v>1022</v>
      </c>
      <c r="F716" s="296" t="s">
        <v>266</v>
      </c>
      <c r="G716" s="297" t="s">
        <v>1049</v>
      </c>
      <c r="H716" s="295" t="s">
        <v>403</v>
      </c>
      <c r="I716" s="298" t="str">
        <f t="shared" si="99"/>
        <v>administratieve -,  vergaderruimte</v>
      </c>
      <c r="J716" s="296" t="s">
        <v>1002</v>
      </c>
      <c r="K716" s="299">
        <v>29.208295825206115</v>
      </c>
      <c r="L716" s="299"/>
      <c r="M716" s="300">
        <v>1200</v>
      </c>
      <c r="N716" s="301">
        <f t="shared" si="94"/>
        <v>200</v>
      </c>
      <c r="O716" s="486">
        <v>1</v>
      </c>
      <c r="P716" s="486">
        <v>1</v>
      </c>
      <c r="Q716" s="293">
        <f t="shared" si="95"/>
        <v>0</v>
      </c>
      <c r="R716" s="293">
        <f t="shared" si="96"/>
        <v>0</v>
      </c>
      <c r="S716" s="302">
        <f t="shared" si="100"/>
        <v>0</v>
      </c>
      <c r="T716" s="302">
        <f t="shared" si="101"/>
        <v>0</v>
      </c>
      <c r="U716" s="773" t="str">
        <f t="shared" si="93"/>
        <v>V</v>
      </c>
      <c r="V716" s="304"/>
      <c r="W716" s="305">
        <f>(Q716+R716)*'1.0-Contractblad'!$L$37</f>
        <v>0</v>
      </c>
      <c r="X716" s="305">
        <f ca="1">VLOOKUP(E716,'1.1a-Jaarprijzen'!$B$33:$Q$51,16,FALSE)*K716</f>
        <v>0</v>
      </c>
      <c r="Z716" s="775">
        <f t="shared" si="97"/>
        <v>5841.6591650412229</v>
      </c>
      <c r="AA716" s="494" t="str">
        <f t="shared" si="98"/>
        <v>1200-200</v>
      </c>
    </row>
    <row r="717" spans="2:27" s="492" customFormat="1" ht="15">
      <c r="B717" s="331"/>
      <c r="C717" s="332"/>
      <c r="D717" s="296">
        <f>VLOOKUP(E717,'1.1a-Jaarprijzen'!$B$13:$G$30,6,FALSE)</f>
        <v>1</v>
      </c>
      <c r="E717" s="295" t="s">
        <v>1022</v>
      </c>
      <c r="F717" s="296" t="s">
        <v>266</v>
      </c>
      <c r="G717" s="297" t="s">
        <v>1050</v>
      </c>
      <c r="H717" s="295" t="s">
        <v>396</v>
      </c>
      <c r="I717" s="298" t="str">
        <f t="shared" si="99"/>
        <v>administratieve -,  vergaderruimte</v>
      </c>
      <c r="J717" s="296" t="s">
        <v>1002</v>
      </c>
      <c r="K717" s="299">
        <v>31</v>
      </c>
      <c r="L717" s="299"/>
      <c r="M717" s="300">
        <v>1200</v>
      </c>
      <c r="N717" s="301">
        <f t="shared" si="94"/>
        <v>200</v>
      </c>
      <c r="O717" s="486">
        <v>1</v>
      </c>
      <c r="P717" s="486">
        <v>1</v>
      </c>
      <c r="Q717" s="293">
        <f t="shared" si="95"/>
        <v>0</v>
      </c>
      <c r="R717" s="293">
        <f t="shared" si="96"/>
        <v>0</v>
      </c>
      <c r="S717" s="302">
        <f t="shared" si="100"/>
        <v>0</v>
      </c>
      <c r="T717" s="302">
        <f t="shared" si="101"/>
        <v>0</v>
      </c>
      <c r="U717" s="773" t="str">
        <f t="shared" si="93"/>
        <v>V</v>
      </c>
      <c r="V717" s="304"/>
      <c r="W717" s="305">
        <f>(Q717+R717)*'1.0-Contractblad'!$L$37</f>
        <v>0</v>
      </c>
      <c r="X717" s="305">
        <f ca="1">VLOOKUP(E717,'1.1a-Jaarprijzen'!$B$33:$Q$51,16,FALSE)*K717</f>
        <v>0</v>
      </c>
      <c r="Z717" s="775">
        <f t="shared" si="97"/>
        <v>6200</v>
      </c>
      <c r="AA717" s="494" t="str">
        <f t="shared" si="98"/>
        <v>1200-200</v>
      </c>
    </row>
    <row r="718" spans="2:27" s="492" customFormat="1" ht="15">
      <c r="B718" s="331"/>
      <c r="C718" s="332"/>
      <c r="D718" s="296">
        <f>VLOOKUP(E718,'1.1a-Jaarprijzen'!$B$13:$G$30,6,FALSE)</f>
        <v>1</v>
      </c>
      <c r="E718" s="737" t="s">
        <v>1022</v>
      </c>
      <c r="F718" s="296" t="s">
        <v>675</v>
      </c>
      <c r="G718" s="297" t="s">
        <v>761</v>
      </c>
      <c r="H718" s="295" t="s">
        <v>401</v>
      </c>
      <c r="I718" s="298" t="str">
        <f t="shared" si="99"/>
        <v>entree, gang, hal, repro</v>
      </c>
      <c r="J718" s="296" t="s">
        <v>1002</v>
      </c>
      <c r="K718" s="299">
        <v>27.3</v>
      </c>
      <c r="L718" s="299"/>
      <c r="M718" s="300">
        <v>3260</v>
      </c>
      <c r="N718" s="301">
        <f t="shared" si="94"/>
        <v>260</v>
      </c>
      <c r="O718" s="486">
        <v>1</v>
      </c>
      <c r="P718" s="486">
        <v>1</v>
      </c>
      <c r="Q718" s="293">
        <f t="shared" si="95"/>
        <v>0</v>
      </c>
      <c r="R718" s="293">
        <f t="shared" si="96"/>
        <v>0</v>
      </c>
      <c r="S718" s="302">
        <f t="shared" si="100"/>
        <v>0</v>
      </c>
      <c r="T718" s="302">
        <f t="shared" si="101"/>
        <v>0</v>
      </c>
      <c r="U718" s="773" t="str">
        <f t="shared" ref="U718:U781" si="102">IF(M718="","",VLOOKUP(M718,Kengetal,14,FALSE))</f>
        <v>V</v>
      </c>
      <c r="V718" s="304"/>
      <c r="W718" s="305">
        <f>(Q718+R718)*'1.0-Contractblad'!$L$37</f>
        <v>0</v>
      </c>
      <c r="X718" s="305">
        <f ca="1">VLOOKUP(E718,'1.1a-Jaarprijzen'!$B$33:$Q$51,16,FALSE)*K718</f>
        <v>0</v>
      </c>
      <c r="Z718" s="775">
        <f t="shared" si="97"/>
        <v>7098</v>
      </c>
      <c r="AA718" s="494" t="str">
        <f t="shared" si="98"/>
        <v>3260-260</v>
      </c>
    </row>
    <row r="719" spans="2:27" s="492" customFormat="1" ht="15">
      <c r="B719" s="331"/>
      <c r="C719" s="332"/>
      <c r="D719" s="296">
        <f>VLOOKUP(E719,'1.1a-Jaarprijzen'!$B$13:$G$30,6,FALSE)</f>
        <v>1</v>
      </c>
      <c r="E719" s="737" t="s">
        <v>1022</v>
      </c>
      <c r="F719" s="296" t="s">
        <v>675</v>
      </c>
      <c r="G719" s="297" t="s">
        <v>1051</v>
      </c>
      <c r="H719" s="295" t="s">
        <v>1198</v>
      </c>
      <c r="I719" s="298" t="str">
        <f t="shared" si="99"/>
        <v>entree, gang, hal, repro</v>
      </c>
      <c r="J719" s="296" t="s">
        <v>1002</v>
      </c>
      <c r="K719" s="299">
        <v>140.80000000000001</v>
      </c>
      <c r="L719" s="299"/>
      <c r="M719" s="300">
        <v>3260</v>
      </c>
      <c r="N719" s="301">
        <f t="shared" ref="N719:N782" si="103">VLOOKUP(M719,Kengetal,3,FALSE)</f>
        <v>260</v>
      </c>
      <c r="O719" s="486">
        <v>1</v>
      </c>
      <c r="P719" s="486">
        <v>1</v>
      </c>
      <c r="Q719" s="293">
        <f t="shared" ref="Q719:Q782" si="104">S719*K719*O719</f>
        <v>0</v>
      </c>
      <c r="R719" s="293">
        <f t="shared" ref="R719:R782" si="105">T719*K719*P719</f>
        <v>0</v>
      </c>
      <c r="S719" s="302">
        <f t="shared" si="100"/>
        <v>0</v>
      </c>
      <c r="T719" s="302">
        <f t="shared" si="101"/>
        <v>0</v>
      </c>
      <c r="U719" s="773" t="str">
        <f t="shared" si="102"/>
        <v>V</v>
      </c>
      <c r="V719" s="304"/>
      <c r="W719" s="305">
        <f>(Q719+R719)*'1.0-Contractblad'!$L$37</f>
        <v>0</v>
      </c>
      <c r="X719" s="305">
        <f ca="1">VLOOKUP(E719,'1.1a-Jaarprijzen'!$B$33:$Q$51,16,FALSE)*K719</f>
        <v>0</v>
      </c>
      <c r="Z719" s="775">
        <f t="shared" ref="Z719:Z782" si="106">K719*N719</f>
        <v>36608</v>
      </c>
      <c r="AA719" s="494" t="str">
        <f t="shared" ref="AA719:AA782" si="107">CONCATENATE(M719,"-",N719)</f>
        <v>3260-260</v>
      </c>
    </row>
    <row r="720" spans="2:27" s="492" customFormat="1" ht="15">
      <c r="B720" s="331"/>
      <c r="C720" s="332"/>
      <c r="D720" s="296">
        <f>VLOOKUP(E720,'1.1a-Jaarprijzen'!$B$13:$G$30,6,FALSE)</f>
        <v>1</v>
      </c>
      <c r="E720" s="737" t="s">
        <v>1022</v>
      </c>
      <c r="F720" s="296" t="s">
        <v>675</v>
      </c>
      <c r="G720" s="297" t="s">
        <v>1052</v>
      </c>
      <c r="H720" s="295" t="s">
        <v>849</v>
      </c>
      <c r="I720" s="298" t="str">
        <f t="shared" si="99"/>
        <v>entree, gang, hal, repro</v>
      </c>
      <c r="J720" s="296" t="s">
        <v>1002</v>
      </c>
      <c r="K720" s="299">
        <v>37.6</v>
      </c>
      <c r="L720" s="299"/>
      <c r="M720" s="300">
        <v>3260</v>
      </c>
      <c r="N720" s="301">
        <f t="shared" si="103"/>
        <v>260</v>
      </c>
      <c r="O720" s="486">
        <v>1</v>
      </c>
      <c r="P720" s="486">
        <v>1</v>
      </c>
      <c r="Q720" s="293">
        <f t="shared" si="104"/>
        <v>0</v>
      </c>
      <c r="R720" s="293">
        <f t="shared" si="105"/>
        <v>0</v>
      </c>
      <c r="S720" s="302">
        <f t="shared" si="100"/>
        <v>0</v>
      </c>
      <c r="T720" s="302">
        <f t="shared" si="101"/>
        <v>0</v>
      </c>
      <c r="U720" s="773" t="str">
        <f t="shared" si="102"/>
        <v>V</v>
      </c>
      <c r="V720" s="304"/>
      <c r="W720" s="305">
        <f>(Q720+R720)*'1.0-Contractblad'!$L$37</f>
        <v>0</v>
      </c>
      <c r="X720" s="305">
        <f ca="1">VLOOKUP(E720,'1.1a-Jaarprijzen'!$B$33:$Q$51,16,FALSE)*K720</f>
        <v>0</v>
      </c>
      <c r="Z720" s="775">
        <f t="shared" si="106"/>
        <v>9776</v>
      </c>
      <c r="AA720" s="494" t="str">
        <f t="shared" si="107"/>
        <v>3260-260</v>
      </c>
    </row>
    <row r="721" spans="2:27" s="492" customFormat="1" ht="15">
      <c r="B721" s="331"/>
      <c r="C721" s="332"/>
      <c r="D721" s="296">
        <f>VLOOKUP(E721,'1.1a-Jaarprijzen'!$B$13:$G$30,6,FALSE)</f>
        <v>1</v>
      </c>
      <c r="E721" s="737" t="s">
        <v>1022</v>
      </c>
      <c r="F721" s="296" t="s">
        <v>675</v>
      </c>
      <c r="G721" s="297" t="s">
        <v>1053</v>
      </c>
      <c r="H721" s="295" t="s">
        <v>401</v>
      </c>
      <c r="I721" s="298" t="str">
        <f t="shared" si="99"/>
        <v>entree, gang, hal, repro</v>
      </c>
      <c r="J721" s="296" t="s">
        <v>1002</v>
      </c>
      <c r="K721" s="299">
        <v>41.9</v>
      </c>
      <c r="L721" s="299"/>
      <c r="M721" s="300">
        <v>3260</v>
      </c>
      <c r="N721" s="301">
        <f t="shared" si="103"/>
        <v>260</v>
      </c>
      <c r="O721" s="486">
        <v>1</v>
      </c>
      <c r="P721" s="486">
        <v>1</v>
      </c>
      <c r="Q721" s="293">
        <f t="shared" si="104"/>
        <v>0</v>
      </c>
      <c r="R721" s="293">
        <f t="shared" si="105"/>
        <v>0</v>
      </c>
      <c r="S721" s="302">
        <f t="shared" si="100"/>
        <v>0</v>
      </c>
      <c r="T721" s="302">
        <f t="shared" si="101"/>
        <v>0</v>
      </c>
      <c r="U721" s="773" t="str">
        <f t="shared" si="102"/>
        <v>V</v>
      </c>
      <c r="V721" s="304"/>
      <c r="W721" s="305">
        <f>(Q721+R721)*'1.0-Contractblad'!$L$37</f>
        <v>0</v>
      </c>
      <c r="X721" s="305">
        <f ca="1">VLOOKUP(E721,'1.1a-Jaarprijzen'!$B$33:$Q$51,16,FALSE)*K721</f>
        <v>0</v>
      </c>
      <c r="Z721" s="775">
        <f t="shared" si="106"/>
        <v>10894</v>
      </c>
      <c r="AA721" s="494" t="str">
        <f t="shared" si="107"/>
        <v>3260-260</v>
      </c>
    </row>
    <row r="722" spans="2:27" s="492" customFormat="1" ht="15">
      <c r="B722" s="331"/>
      <c r="C722" s="332"/>
      <c r="D722" s="296">
        <f>VLOOKUP(E722,'1.1a-Jaarprijzen'!$B$13:$G$30,6,FALSE)</f>
        <v>1</v>
      </c>
      <c r="E722" s="295" t="s">
        <v>1022</v>
      </c>
      <c r="F722" s="296" t="s">
        <v>675</v>
      </c>
      <c r="G722" s="297" t="s">
        <v>1054</v>
      </c>
      <c r="H722" s="295" t="s">
        <v>425</v>
      </c>
      <c r="I722" s="298" t="str">
        <f t="shared" si="99"/>
        <v>lift</v>
      </c>
      <c r="J722" s="296" t="s">
        <v>1002</v>
      </c>
      <c r="K722" s="299">
        <v>3.36</v>
      </c>
      <c r="L722" s="299"/>
      <c r="M722" s="300">
        <v>10040</v>
      </c>
      <c r="N722" s="301">
        <f t="shared" si="103"/>
        <v>40</v>
      </c>
      <c r="O722" s="486">
        <v>1</v>
      </c>
      <c r="P722" s="486">
        <v>1</v>
      </c>
      <c r="Q722" s="293">
        <f t="shared" si="104"/>
        <v>0</v>
      </c>
      <c r="R722" s="293">
        <f t="shared" si="105"/>
        <v>0</v>
      </c>
      <c r="S722" s="302">
        <f t="shared" si="100"/>
        <v>0</v>
      </c>
      <c r="T722" s="302">
        <f t="shared" si="101"/>
        <v>0</v>
      </c>
      <c r="U722" s="773" t="str">
        <f t="shared" si="102"/>
        <v>V</v>
      </c>
      <c r="V722" s="304"/>
      <c r="W722" s="305">
        <f>(Q722+R722)*'1.0-Contractblad'!$L$37</f>
        <v>0</v>
      </c>
      <c r="X722" s="305">
        <f ca="1">VLOOKUP(E722,'1.1a-Jaarprijzen'!$B$33:$Q$51,16,FALSE)*K722</f>
        <v>0</v>
      </c>
      <c r="Z722" s="775">
        <f t="shared" si="106"/>
        <v>134.4</v>
      </c>
      <c r="AA722" s="494" t="str">
        <f t="shared" si="107"/>
        <v>10040-40</v>
      </c>
    </row>
    <row r="723" spans="2:27" s="492" customFormat="1" ht="15">
      <c r="B723" s="331"/>
      <c r="C723" s="332"/>
      <c r="D723" s="296">
        <f>VLOOKUP(E723,'1.1a-Jaarprijzen'!$B$13:$G$30,6,FALSE)</f>
        <v>1</v>
      </c>
      <c r="E723" s="295" t="s">
        <v>1022</v>
      </c>
      <c r="F723" s="296" t="s">
        <v>675</v>
      </c>
      <c r="G723" s="297" t="s">
        <v>1055</v>
      </c>
      <c r="H723" s="295" t="s">
        <v>1201</v>
      </c>
      <c r="I723" s="298" t="str">
        <f t="shared" si="99"/>
        <v>niet van toepassing</v>
      </c>
      <c r="J723" s="296" t="s">
        <v>17</v>
      </c>
      <c r="K723" s="299"/>
      <c r="L723" s="299">
        <v>16</v>
      </c>
      <c r="M723" s="300" t="s">
        <v>17</v>
      </c>
      <c r="N723" s="301">
        <f t="shared" si="103"/>
        <v>0</v>
      </c>
      <c r="O723" s="486">
        <v>1</v>
      </c>
      <c r="P723" s="486">
        <v>1</v>
      </c>
      <c r="Q723" s="293">
        <f t="shared" si="104"/>
        <v>0</v>
      </c>
      <c r="R723" s="293">
        <f t="shared" si="105"/>
        <v>0</v>
      </c>
      <c r="S723" s="302">
        <f t="shared" si="100"/>
        <v>0</v>
      </c>
      <c r="T723" s="302">
        <f t="shared" si="101"/>
        <v>0</v>
      </c>
      <c r="U723" s="773">
        <f t="shared" si="102"/>
        <v>0</v>
      </c>
      <c r="V723" s="304"/>
      <c r="W723" s="305">
        <f>(Q723+R723)*'1.0-Contractblad'!$L$37</f>
        <v>0</v>
      </c>
      <c r="X723" s="305">
        <f ca="1">VLOOKUP(E723,'1.1a-Jaarprijzen'!$B$33:$Q$51,16,FALSE)*K723</f>
        <v>0</v>
      </c>
      <c r="Z723" s="775">
        <f t="shared" si="106"/>
        <v>0</v>
      </c>
      <c r="AA723" s="494" t="str">
        <f t="shared" si="107"/>
        <v>nvt-0</v>
      </c>
    </row>
    <row r="724" spans="2:27" s="492" customFormat="1" ht="15">
      <c r="B724" s="331"/>
      <c r="C724" s="332"/>
      <c r="D724" s="296">
        <f>VLOOKUP(E724,'1.1a-Jaarprijzen'!$B$13:$G$30,6,FALSE)</f>
        <v>1</v>
      </c>
      <c r="E724" s="295" t="s">
        <v>1022</v>
      </c>
      <c r="F724" s="296" t="s">
        <v>675</v>
      </c>
      <c r="G724" s="297" t="s">
        <v>1056</v>
      </c>
      <c r="H724" s="295" t="s">
        <v>1201</v>
      </c>
      <c r="I724" s="298" t="str">
        <f t="shared" si="99"/>
        <v>niet van toepassing</v>
      </c>
      <c r="J724" s="296" t="s">
        <v>17</v>
      </c>
      <c r="K724" s="299"/>
      <c r="L724" s="299">
        <v>14</v>
      </c>
      <c r="M724" s="300" t="s">
        <v>17</v>
      </c>
      <c r="N724" s="301">
        <f t="shared" si="103"/>
        <v>0</v>
      </c>
      <c r="O724" s="486">
        <v>1</v>
      </c>
      <c r="P724" s="486">
        <v>1</v>
      </c>
      <c r="Q724" s="293">
        <f t="shared" si="104"/>
        <v>0</v>
      </c>
      <c r="R724" s="293">
        <f t="shared" si="105"/>
        <v>0</v>
      </c>
      <c r="S724" s="302">
        <f t="shared" si="100"/>
        <v>0</v>
      </c>
      <c r="T724" s="302">
        <f t="shared" si="101"/>
        <v>0</v>
      </c>
      <c r="U724" s="773">
        <f t="shared" si="102"/>
        <v>0</v>
      </c>
      <c r="V724" s="304"/>
      <c r="W724" s="305">
        <f>(Q724+R724)*'1.0-Contractblad'!$L$37</f>
        <v>0</v>
      </c>
      <c r="X724" s="305">
        <f ca="1">VLOOKUP(E724,'1.1a-Jaarprijzen'!$B$33:$Q$51,16,FALSE)*K724</f>
        <v>0</v>
      </c>
      <c r="Z724" s="775">
        <f t="shared" si="106"/>
        <v>0</v>
      </c>
      <c r="AA724" s="494" t="str">
        <f t="shared" si="107"/>
        <v>nvt-0</v>
      </c>
    </row>
    <row r="725" spans="2:27" s="492" customFormat="1" ht="15">
      <c r="B725" s="331"/>
      <c r="C725" s="332"/>
      <c r="D725" s="296">
        <f>VLOOKUP(E725,'1.1a-Jaarprijzen'!$B$13:$G$30,6,FALSE)</f>
        <v>1</v>
      </c>
      <c r="E725" s="295" t="s">
        <v>1022</v>
      </c>
      <c r="F725" s="296" t="s">
        <v>266</v>
      </c>
      <c r="G725" s="297" t="s">
        <v>1057</v>
      </c>
      <c r="H725" s="295" t="s">
        <v>1058</v>
      </c>
      <c r="I725" s="298" t="str">
        <f t="shared" si="99"/>
        <v>aula, gemeenschappelijke ruimte, bibliotheek</v>
      </c>
      <c r="J725" s="296" t="s">
        <v>1002</v>
      </c>
      <c r="K725" s="299">
        <v>66.599999999999994</v>
      </c>
      <c r="L725" s="299"/>
      <c r="M725" s="300">
        <v>2200</v>
      </c>
      <c r="N725" s="301">
        <f t="shared" si="103"/>
        <v>200</v>
      </c>
      <c r="O725" s="486">
        <v>1</v>
      </c>
      <c r="P725" s="486">
        <v>1</v>
      </c>
      <c r="Q725" s="293">
        <f t="shared" si="104"/>
        <v>0</v>
      </c>
      <c r="R725" s="293">
        <f t="shared" si="105"/>
        <v>0</v>
      </c>
      <c r="S725" s="302">
        <f t="shared" si="100"/>
        <v>0</v>
      </c>
      <c r="T725" s="302">
        <f t="shared" si="101"/>
        <v>0</v>
      </c>
      <c r="U725" s="773" t="str">
        <f t="shared" si="102"/>
        <v>V</v>
      </c>
      <c r="V725" s="304"/>
      <c r="W725" s="305">
        <f>(Q725+R725)*'1.0-Contractblad'!$L$37</f>
        <v>0</v>
      </c>
      <c r="X725" s="305">
        <f ca="1">VLOOKUP(E725,'1.1a-Jaarprijzen'!$B$33:$Q$51,16,FALSE)*K725</f>
        <v>0</v>
      </c>
      <c r="Z725" s="775">
        <f t="shared" si="106"/>
        <v>13319.999999999998</v>
      </c>
      <c r="AA725" s="494" t="str">
        <f t="shared" si="107"/>
        <v>2200-200</v>
      </c>
    </row>
    <row r="726" spans="2:27" s="492" customFormat="1" ht="15">
      <c r="B726" s="331"/>
      <c r="C726" s="332"/>
      <c r="D726" s="296">
        <f>VLOOKUP(E726,'1.1a-Jaarprijzen'!$B$13:$G$30,6,FALSE)</f>
        <v>1</v>
      </c>
      <c r="E726" s="295" t="s">
        <v>1022</v>
      </c>
      <c r="F726" s="296" t="s">
        <v>266</v>
      </c>
      <c r="G726" s="297" t="s">
        <v>1059</v>
      </c>
      <c r="H726" s="295" t="s">
        <v>393</v>
      </c>
      <c r="I726" s="298" t="str">
        <f t="shared" si="99"/>
        <v>entree, gang, hal, repro</v>
      </c>
      <c r="J726" s="296" t="s">
        <v>1002</v>
      </c>
      <c r="K726" s="299">
        <v>10.777659687533214</v>
      </c>
      <c r="L726" s="299"/>
      <c r="M726" s="300">
        <v>3200</v>
      </c>
      <c r="N726" s="301">
        <f t="shared" si="103"/>
        <v>200</v>
      </c>
      <c r="O726" s="486">
        <v>1</v>
      </c>
      <c r="P726" s="486">
        <v>1</v>
      </c>
      <c r="Q726" s="293">
        <f t="shared" si="104"/>
        <v>0</v>
      </c>
      <c r="R726" s="293">
        <f t="shared" si="105"/>
        <v>0</v>
      </c>
      <c r="S726" s="302">
        <f t="shared" si="100"/>
        <v>0</v>
      </c>
      <c r="T726" s="302">
        <f t="shared" si="101"/>
        <v>0</v>
      </c>
      <c r="U726" s="773" t="str">
        <f t="shared" si="102"/>
        <v>V</v>
      </c>
      <c r="V726" s="304"/>
      <c r="W726" s="305">
        <f>(Q726+R726)*'1.0-Contractblad'!$L$37</f>
        <v>0</v>
      </c>
      <c r="X726" s="305">
        <f ca="1">VLOOKUP(E726,'1.1a-Jaarprijzen'!$B$33:$Q$51,16,FALSE)*K726</f>
        <v>0</v>
      </c>
      <c r="Z726" s="775">
        <f t="shared" si="106"/>
        <v>2155.5319375066429</v>
      </c>
      <c r="AA726" s="494" t="str">
        <f t="shared" si="107"/>
        <v>3200-200</v>
      </c>
    </row>
    <row r="727" spans="2:27" s="492" customFormat="1" ht="15">
      <c r="B727" s="331"/>
      <c r="C727" s="332"/>
      <c r="D727" s="296">
        <f>VLOOKUP(E727,'1.1a-Jaarprijzen'!$B$13:$G$30,6,FALSE)</f>
        <v>1</v>
      </c>
      <c r="E727" s="737" t="s">
        <v>1022</v>
      </c>
      <c r="F727" s="296" t="s">
        <v>675</v>
      </c>
      <c r="G727" s="297" t="s">
        <v>1060</v>
      </c>
      <c r="H727" s="295" t="s">
        <v>394</v>
      </c>
      <c r="I727" s="298" t="str">
        <f t="shared" si="99"/>
        <v>sanitaire ruimte (toilet-/doucheruimte)</v>
      </c>
      <c r="J727" s="296" t="s">
        <v>1002</v>
      </c>
      <c r="K727" s="299">
        <v>1.68</v>
      </c>
      <c r="L727" s="299"/>
      <c r="M727" s="300">
        <v>4260</v>
      </c>
      <c r="N727" s="301">
        <f t="shared" si="103"/>
        <v>260</v>
      </c>
      <c r="O727" s="486">
        <v>1</v>
      </c>
      <c r="P727" s="486">
        <v>1</v>
      </c>
      <c r="Q727" s="293">
        <f t="shared" si="104"/>
        <v>0</v>
      </c>
      <c r="R727" s="293">
        <f t="shared" si="105"/>
        <v>0</v>
      </c>
      <c r="S727" s="302">
        <f t="shared" si="100"/>
        <v>0</v>
      </c>
      <c r="T727" s="302">
        <f t="shared" si="101"/>
        <v>0</v>
      </c>
      <c r="U727" s="773" t="str">
        <f t="shared" si="102"/>
        <v>S</v>
      </c>
      <c r="V727" s="304"/>
      <c r="W727" s="305">
        <f>(Q727+R727)*'1.0-Contractblad'!$L$37</f>
        <v>0</v>
      </c>
      <c r="X727" s="305">
        <f ca="1">VLOOKUP(E727,'1.1a-Jaarprijzen'!$B$33:$Q$51,16,FALSE)*K727</f>
        <v>0</v>
      </c>
      <c r="Z727" s="775">
        <f t="shared" si="106"/>
        <v>436.8</v>
      </c>
      <c r="AA727" s="494" t="str">
        <f t="shared" si="107"/>
        <v>4260-260</v>
      </c>
    </row>
    <row r="728" spans="2:27" s="492" customFormat="1" ht="15">
      <c r="B728" s="331"/>
      <c r="C728" s="332"/>
      <c r="D728" s="296">
        <f>VLOOKUP(E728,'1.1a-Jaarprijzen'!$B$13:$G$30,6,FALSE)</f>
        <v>1</v>
      </c>
      <c r="E728" s="295" t="s">
        <v>1022</v>
      </c>
      <c r="F728" s="296" t="s">
        <v>675</v>
      </c>
      <c r="G728" s="297" t="s">
        <v>1061</v>
      </c>
      <c r="H728" s="295" t="s">
        <v>296</v>
      </c>
      <c r="I728" s="298" t="str">
        <f t="shared" si="99"/>
        <v>trappenhuis</v>
      </c>
      <c r="J728" s="296" t="s">
        <v>1002</v>
      </c>
      <c r="K728" s="299">
        <v>17</v>
      </c>
      <c r="L728" s="299"/>
      <c r="M728" s="300">
        <v>9200</v>
      </c>
      <c r="N728" s="301">
        <f t="shared" si="103"/>
        <v>200</v>
      </c>
      <c r="O728" s="486">
        <v>1</v>
      </c>
      <c r="P728" s="486">
        <v>1</v>
      </c>
      <c r="Q728" s="293">
        <f t="shared" si="104"/>
        <v>0</v>
      </c>
      <c r="R728" s="293">
        <f t="shared" si="105"/>
        <v>0</v>
      </c>
      <c r="S728" s="302">
        <f t="shared" si="100"/>
        <v>0</v>
      </c>
      <c r="T728" s="302">
        <f t="shared" si="101"/>
        <v>0</v>
      </c>
      <c r="U728" s="773" t="str">
        <f t="shared" si="102"/>
        <v>V</v>
      </c>
      <c r="V728" s="304"/>
      <c r="W728" s="305">
        <f>(Q728+R728)*'1.0-Contractblad'!$L$37</f>
        <v>0</v>
      </c>
      <c r="X728" s="305">
        <f ca="1">VLOOKUP(E728,'1.1a-Jaarprijzen'!$B$33:$Q$51,16,FALSE)*K728</f>
        <v>0</v>
      </c>
      <c r="Z728" s="775">
        <f t="shared" si="106"/>
        <v>3400</v>
      </c>
      <c r="AA728" s="494" t="str">
        <f t="shared" si="107"/>
        <v>9200-200</v>
      </c>
    </row>
    <row r="729" spans="2:27" s="492" customFormat="1" ht="15">
      <c r="B729" s="331"/>
      <c r="C729" s="332"/>
      <c r="D729" s="296">
        <f>VLOOKUP(E729,'1.1a-Jaarprijzen'!$B$13:$G$30,6,FALSE)</f>
        <v>1</v>
      </c>
      <c r="E729" s="295" t="s">
        <v>1062</v>
      </c>
      <c r="F729" s="296" t="s">
        <v>675</v>
      </c>
      <c r="G729" s="297" t="s">
        <v>482</v>
      </c>
      <c r="H729" s="295" t="s">
        <v>411</v>
      </c>
      <c r="I729" s="298" t="str">
        <f t="shared" si="99"/>
        <v>leslokaal/leerplein groep 4 t/m 8</v>
      </c>
      <c r="J729" s="296" t="s">
        <v>1002</v>
      </c>
      <c r="K729" s="299">
        <v>56.549400000000006</v>
      </c>
      <c r="L729" s="299"/>
      <c r="M729" s="300">
        <v>18200</v>
      </c>
      <c r="N729" s="301">
        <f t="shared" si="103"/>
        <v>200</v>
      </c>
      <c r="O729" s="486">
        <v>1</v>
      </c>
      <c r="P729" s="486">
        <v>1</v>
      </c>
      <c r="Q729" s="293">
        <f t="shared" si="104"/>
        <v>0</v>
      </c>
      <c r="R729" s="293">
        <f t="shared" si="105"/>
        <v>0</v>
      </c>
      <c r="S729" s="302">
        <f t="shared" si="100"/>
        <v>0</v>
      </c>
      <c r="T729" s="302">
        <f t="shared" si="101"/>
        <v>0</v>
      </c>
      <c r="U729" s="773" t="str">
        <f t="shared" si="102"/>
        <v>L</v>
      </c>
      <c r="V729" s="304"/>
      <c r="W729" s="305">
        <f>(Q729+R729)*'1.0-Contractblad'!$L$37</f>
        <v>0</v>
      </c>
      <c r="X729" s="305">
        <f ca="1">VLOOKUP(E729,'1.1a-Jaarprijzen'!$B$33:$Q$51,16,FALSE)*K729</f>
        <v>0</v>
      </c>
      <c r="Z729" s="775">
        <f t="shared" si="106"/>
        <v>11309.880000000001</v>
      </c>
      <c r="AA729" s="494" t="str">
        <f t="shared" si="107"/>
        <v>18200-200</v>
      </c>
    </row>
    <row r="730" spans="2:27" s="492" customFormat="1" ht="15">
      <c r="B730" s="331"/>
      <c r="C730" s="332"/>
      <c r="D730" s="296">
        <f>VLOOKUP(E730,'1.1a-Jaarprijzen'!$B$13:$G$30,6,FALSE)</f>
        <v>1</v>
      </c>
      <c r="E730" s="295" t="s">
        <v>1062</v>
      </c>
      <c r="F730" s="296" t="s">
        <v>675</v>
      </c>
      <c r="G730" s="297" t="s">
        <v>475</v>
      </c>
      <c r="H730" s="295" t="s">
        <v>485</v>
      </c>
      <c r="I730" s="298" t="str">
        <f t="shared" si="99"/>
        <v>sanitaire ruimte (toilet-/doucheruimte)</v>
      </c>
      <c r="J730" s="296" t="s">
        <v>1002</v>
      </c>
      <c r="K730" s="299">
        <v>11.205499999999999</v>
      </c>
      <c r="L730" s="299"/>
      <c r="M730" s="300">
        <v>4200</v>
      </c>
      <c r="N730" s="301">
        <f t="shared" si="103"/>
        <v>200</v>
      </c>
      <c r="O730" s="486">
        <v>1</v>
      </c>
      <c r="P730" s="486">
        <v>1</v>
      </c>
      <c r="Q730" s="293">
        <f t="shared" si="104"/>
        <v>0</v>
      </c>
      <c r="R730" s="293">
        <f t="shared" si="105"/>
        <v>0</v>
      </c>
      <c r="S730" s="302">
        <f t="shared" si="100"/>
        <v>0</v>
      </c>
      <c r="T730" s="302">
        <f t="shared" si="101"/>
        <v>0</v>
      </c>
      <c r="U730" s="773" t="str">
        <f t="shared" si="102"/>
        <v>S</v>
      </c>
      <c r="V730" s="304"/>
      <c r="W730" s="305">
        <f>(Q730+R730)*'1.0-Contractblad'!$L$37</f>
        <v>0</v>
      </c>
      <c r="X730" s="305">
        <f ca="1">VLOOKUP(E730,'1.1a-Jaarprijzen'!$B$33:$Q$51,16,FALSE)*K730</f>
        <v>0</v>
      </c>
      <c r="Z730" s="775">
        <f t="shared" si="106"/>
        <v>2241.1</v>
      </c>
      <c r="AA730" s="494" t="str">
        <f t="shared" si="107"/>
        <v>4200-200</v>
      </c>
    </row>
    <row r="731" spans="2:27" s="492" customFormat="1" ht="15">
      <c r="B731" s="331"/>
      <c r="C731" s="332"/>
      <c r="D731" s="296">
        <f>VLOOKUP(E731,'1.1a-Jaarprijzen'!$B$13:$G$30,6,FALSE)</f>
        <v>1</v>
      </c>
      <c r="E731" s="295" t="s">
        <v>1062</v>
      </c>
      <c r="F731" s="296" t="s">
        <v>675</v>
      </c>
      <c r="G731" s="297" t="s">
        <v>476</v>
      </c>
      <c r="H731" s="295" t="s">
        <v>1063</v>
      </c>
      <c r="I731" s="298" t="str">
        <f t="shared" si="99"/>
        <v>entree, gang, hal, repro</v>
      </c>
      <c r="J731" s="296" t="s">
        <v>1002</v>
      </c>
      <c r="K731" s="299">
        <v>26.48</v>
      </c>
      <c r="L731" s="299"/>
      <c r="M731" s="300">
        <v>3200</v>
      </c>
      <c r="N731" s="301">
        <f t="shared" si="103"/>
        <v>200</v>
      </c>
      <c r="O731" s="486">
        <v>1</v>
      </c>
      <c r="P731" s="486">
        <v>1</v>
      </c>
      <c r="Q731" s="293">
        <f t="shared" si="104"/>
        <v>0</v>
      </c>
      <c r="R731" s="293">
        <f t="shared" si="105"/>
        <v>0</v>
      </c>
      <c r="S731" s="302">
        <f t="shared" si="100"/>
        <v>0</v>
      </c>
      <c r="T731" s="302">
        <f t="shared" si="101"/>
        <v>0</v>
      </c>
      <c r="U731" s="773" t="str">
        <f t="shared" si="102"/>
        <v>V</v>
      </c>
      <c r="V731" s="304"/>
      <c r="W731" s="305">
        <f>(Q731+R731)*'1.0-Contractblad'!$L$37</f>
        <v>0</v>
      </c>
      <c r="X731" s="305">
        <f ca="1">VLOOKUP(E731,'1.1a-Jaarprijzen'!$B$33:$Q$51,16,FALSE)*K731</f>
        <v>0</v>
      </c>
      <c r="Z731" s="775">
        <f t="shared" si="106"/>
        <v>5296</v>
      </c>
      <c r="AA731" s="494" t="str">
        <f t="shared" si="107"/>
        <v>3200-200</v>
      </c>
    </row>
    <row r="732" spans="2:27" s="492" customFormat="1" ht="15">
      <c r="B732" s="331"/>
      <c r="C732" s="332"/>
      <c r="D732" s="296">
        <f>VLOOKUP(E732,'1.1a-Jaarprijzen'!$B$13:$G$30,6,FALSE)</f>
        <v>1</v>
      </c>
      <c r="E732" s="295" t="s">
        <v>1062</v>
      </c>
      <c r="F732" s="296" t="s">
        <v>675</v>
      </c>
      <c r="G732" s="297" t="s">
        <v>477</v>
      </c>
      <c r="H732" s="295" t="s">
        <v>296</v>
      </c>
      <c r="I732" s="298" t="str">
        <f t="shared" si="99"/>
        <v>trappenhuis</v>
      </c>
      <c r="J732" s="296" t="s">
        <v>1002</v>
      </c>
      <c r="K732" s="299">
        <v>15.257899999999998</v>
      </c>
      <c r="L732" s="299"/>
      <c r="M732" s="300">
        <v>9200</v>
      </c>
      <c r="N732" s="301">
        <f t="shared" si="103"/>
        <v>200</v>
      </c>
      <c r="O732" s="486">
        <v>1</v>
      </c>
      <c r="P732" s="486">
        <v>1</v>
      </c>
      <c r="Q732" s="293">
        <f t="shared" si="104"/>
        <v>0</v>
      </c>
      <c r="R732" s="293">
        <f t="shared" si="105"/>
        <v>0</v>
      </c>
      <c r="S732" s="302">
        <f t="shared" si="100"/>
        <v>0</v>
      </c>
      <c r="T732" s="302">
        <f t="shared" si="101"/>
        <v>0</v>
      </c>
      <c r="U732" s="773" t="str">
        <f t="shared" si="102"/>
        <v>V</v>
      </c>
      <c r="V732" s="304"/>
      <c r="W732" s="305">
        <f>(Q732+R732)*'1.0-Contractblad'!$L$37</f>
        <v>0</v>
      </c>
      <c r="X732" s="305">
        <f ca="1">VLOOKUP(E732,'1.1a-Jaarprijzen'!$B$33:$Q$51,16,FALSE)*K732</f>
        <v>0</v>
      </c>
      <c r="Z732" s="775">
        <f t="shared" si="106"/>
        <v>3051.5799999999995</v>
      </c>
      <c r="AA732" s="494" t="str">
        <f t="shared" si="107"/>
        <v>9200-200</v>
      </c>
    </row>
    <row r="733" spans="2:27" s="492" customFormat="1" ht="15">
      <c r="B733" s="331"/>
      <c r="C733" s="332"/>
      <c r="D733" s="296">
        <f>VLOOKUP(E733,'1.1a-Jaarprijzen'!$B$13:$G$30,6,FALSE)</f>
        <v>1</v>
      </c>
      <c r="E733" s="690" t="s">
        <v>1062</v>
      </c>
      <c r="F733" s="296" t="s">
        <v>675</v>
      </c>
      <c r="G733" s="297" t="s">
        <v>478</v>
      </c>
      <c r="H733" s="295" t="s">
        <v>411</v>
      </c>
      <c r="I733" s="298" t="str">
        <f t="shared" si="99"/>
        <v>Kinderopvang</v>
      </c>
      <c r="J733" s="296" t="s">
        <v>1002</v>
      </c>
      <c r="K733" s="299">
        <v>56.549400000000006</v>
      </c>
      <c r="L733" s="299"/>
      <c r="M733" s="300">
        <v>22260</v>
      </c>
      <c r="N733" s="301">
        <f t="shared" si="103"/>
        <v>260</v>
      </c>
      <c r="O733" s="486">
        <v>1</v>
      </c>
      <c r="P733" s="486">
        <v>1</v>
      </c>
      <c r="Q733" s="293">
        <f t="shared" si="104"/>
        <v>0</v>
      </c>
      <c r="R733" s="293">
        <f t="shared" si="105"/>
        <v>0</v>
      </c>
      <c r="S733" s="302">
        <f t="shared" si="100"/>
        <v>0</v>
      </c>
      <c r="T733" s="302">
        <f t="shared" si="101"/>
        <v>0</v>
      </c>
      <c r="U733" s="773" t="str">
        <f t="shared" si="102"/>
        <v>L</v>
      </c>
      <c r="V733" s="304" t="s">
        <v>1274</v>
      </c>
      <c r="W733" s="305">
        <f>(Q733+R733)*'1.0-Contractblad'!$L$37</f>
        <v>0</v>
      </c>
      <c r="X733" s="305">
        <f ca="1">VLOOKUP(E733,'1.1a-Jaarprijzen'!$B$33:$Q$51,16,FALSE)*K733</f>
        <v>0</v>
      </c>
      <c r="Z733" s="775">
        <f t="shared" si="106"/>
        <v>14702.844000000001</v>
      </c>
      <c r="AA733" s="494" t="str">
        <f t="shared" si="107"/>
        <v>22260-260</v>
      </c>
    </row>
    <row r="734" spans="2:27" s="492" customFormat="1" ht="15">
      <c r="B734" s="331"/>
      <c r="C734" s="332"/>
      <c r="D734" s="296">
        <f>VLOOKUP(E734,'1.1a-Jaarprijzen'!$B$13:$G$30,6,FALSE)</f>
        <v>1</v>
      </c>
      <c r="E734" s="690" t="s">
        <v>1062</v>
      </c>
      <c r="F734" s="296" t="s">
        <v>675</v>
      </c>
      <c r="G734" s="297" t="s">
        <v>479</v>
      </c>
      <c r="H734" s="295" t="s">
        <v>485</v>
      </c>
      <c r="I734" s="298" t="str">
        <f t="shared" si="99"/>
        <v>sanitaire ruimte (toilet-/doucheruimte)</v>
      </c>
      <c r="J734" s="296" t="s">
        <v>1002</v>
      </c>
      <c r="K734" s="299">
        <v>9.4248999999999992</v>
      </c>
      <c r="L734" s="299"/>
      <c r="M734" s="300">
        <v>4260</v>
      </c>
      <c r="N734" s="301">
        <f t="shared" si="103"/>
        <v>260</v>
      </c>
      <c r="O734" s="486">
        <v>1</v>
      </c>
      <c r="P734" s="486">
        <v>1</v>
      </c>
      <c r="Q734" s="293">
        <f t="shared" si="104"/>
        <v>0</v>
      </c>
      <c r="R734" s="293">
        <f t="shared" si="105"/>
        <v>0</v>
      </c>
      <c r="S734" s="302">
        <f t="shared" si="100"/>
        <v>0</v>
      </c>
      <c r="T734" s="302">
        <f t="shared" si="101"/>
        <v>0</v>
      </c>
      <c r="U734" s="773" t="str">
        <f t="shared" si="102"/>
        <v>S</v>
      </c>
      <c r="V734" s="304" t="s">
        <v>1274</v>
      </c>
      <c r="W734" s="305">
        <f>(Q734+R734)*'1.0-Contractblad'!$L$37</f>
        <v>0</v>
      </c>
      <c r="X734" s="305">
        <f ca="1">VLOOKUP(E734,'1.1a-Jaarprijzen'!$B$33:$Q$51,16,FALSE)*K734</f>
        <v>0</v>
      </c>
      <c r="Z734" s="775">
        <f t="shared" si="106"/>
        <v>2450.4739999999997</v>
      </c>
      <c r="AA734" s="494" t="str">
        <f t="shared" si="107"/>
        <v>4260-260</v>
      </c>
    </row>
    <row r="735" spans="2:27" s="492" customFormat="1" ht="15">
      <c r="B735" s="331"/>
      <c r="C735" s="332"/>
      <c r="D735" s="296">
        <f>VLOOKUP(E735,'1.1a-Jaarprijzen'!$B$13:$G$30,6,FALSE)</f>
        <v>1</v>
      </c>
      <c r="E735" s="295" t="s">
        <v>1062</v>
      </c>
      <c r="F735" s="296" t="s">
        <v>675</v>
      </c>
      <c r="G735" s="297" t="s">
        <v>480</v>
      </c>
      <c r="H735" s="295" t="s">
        <v>1063</v>
      </c>
      <c r="I735" s="298" t="str">
        <f t="shared" si="99"/>
        <v>entree, gang, hal, repro</v>
      </c>
      <c r="J735" s="296" t="s">
        <v>1002</v>
      </c>
      <c r="K735" s="299">
        <v>18.849799999999998</v>
      </c>
      <c r="L735" s="299"/>
      <c r="M735" s="300">
        <v>3200</v>
      </c>
      <c r="N735" s="301">
        <f t="shared" si="103"/>
        <v>200</v>
      </c>
      <c r="O735" s="486">
        <v>1</v>
      </c>
      <c r="P735" s="486">
        <v>1</v>
      </c>
      <c r="Q735" s="293">
        <f t="shared" si="104"/>
        <v>0</v>
      </c>
      <c r="R735" s="293">
        <f t="shared" si="105"/>
        <v>0</v>
      </c>
      <c r="S735" s="302">
        <f t="shared" si="100"/>
        <v>0</v>
      </c>
      <c r="T735" s="302">
        <f t="shared" si="101"/>
        <v>0</v>
      </c>
      <c r="U735" s="773" t="str">
        <f t="shared" si="102"/>
        <v>V</v>
      </c>
      <c r="V735" s="304"/>
      <c r="W735" s="305">
        <f>(Q735+R735)*'1.0-Contractblad'!$L$37</f>
        <v>0</v>
      </c>
      <c r="X735" s="305">
        <f ca="1">VLOOKUP(E735,'1.1a-Jaarprijzen'!$B$33:$Q$51,16,FALSE)*K735</f>
        <v>0</v>
      </c>
      <c r="Z735" s="775">
        <f t="shared" si="106"/>
        <v>3769.9599999999996</v>
      </c>
      <c r="AA735" s="494" t="str">
        <f t="shared" si="107"/>
        <v>3200-200</v>
      </c>
    </row>
    <row r="736" spans="2:27" s="492" customFormat="1" ht="15">
      <c r="B736" s="331"/>
      <c r="C736" s="332"/>
      <c r="D736" s="296">
        <f>VLOOKUP(E736,'1.1a-Jaarprijzen'!$B$13:$G$30,6,FALSE)</f>
        <v>1</v>
      </c>
      <c r="E736" s="295" t="s">
        <v>1062</v>
      </c>
      <c r="F736" s="296" t="s">
        <v>675</v>
      </c>
      <c r="G736" s="297" t="s">
        <v>481</v>
      </c>
      <c r="H736" s="295" t="s">
        <v>296</v>
      </c>
      <c r="I736" s="298" t="str">
        <f t="shared" si="99"/>
        <v>trappenhuis</v>
      </c>
      <c r="J736" s="296" t="s">
        <v>1002</v>
      </c>
      <c r="K736" s="299">
        <v>15.3</v>
      </c>
      <c r="L736" s="299"/>
      <c r="M736" s="300">
        <v>9200</v>
      </c>
      <c r="N736" s="301">
        <f t="shared" si="103"/>
        <v>200</v>
      </c>
      <c r="O736" s="486">
        <v>1</v>
      </c>
      <c r="P736" s="486">
        <v>1</v>
      </c>
      <c r="Q736" s="293">
        <f t="shared" si="104"/>
        <v>0</v>
      </c>
      <c r="R736" s="293">
        <f t="shared" si="105"/>
        <v>0</v>
      </c>
      <c r="S736" s="302">
        <f t="shared" si="100"/>
        <v>0</v>
      </c>
      <c r="T736" s="302">
        <f t="shared" si="101"/>
        <v>0</v>
      </c>
      <c r="U736" s="773" t="str">
        <f t="shared" si="102"/>
        <v>V</v>
      </c>
      <c r="V736" s="304"/>
      <c r="W736" s="305">
        <f>(Q736+R736)*'1.0-Contractblad'!$L$37</f>
        <v>0</v>
      </c>
      <c r="X736" s="305">
        <f ca="1">VLOOKUP(E736,'1.1a-Jaarprijzen'!$B$33:$Q$51,16,FALSE)*K736</f>
        <v>0</v>
      </c>
      <c r="Z736" s="775">
        <f t="shared" si="106"/>
        <v>3060</v>
      </c>
      <c r="AA736" s="494" t="str">
        <f t="shared" si="107"/>
        <v>9200-200</v>
      </c>
    </row>
    <row r="737" spans="2:27" s="492" customFormat="1" ht="15">
      <c r="B737" s="331"/>
      <c r="C737" s="332"/>
      <c r="D737" s="296">
        <f>VLOOKUP(E737,'1.1a-Jaarprijzen'!$B$13:$G$30,6,FALSE)</f>
        <v>1</v>
      </c>
      <c r="E737" s="295" t="s">
        <v>1062</v>
      </c>
      <c r="F737" s="296" t="s">
        <v>675</v>
      </c>
      <c r="G737" s="297" t="s">
        <v>661</v>
      </c>
      <c r="H737" s="295" t="s">
        <v>411</v>
      </c>
      <c r="I737" s="298" t="str">
        <f t="shared" si="99"/>
        <v>leslokaal groep 1 t/m 3</v>
      </c>
      <c r="J737" s="296" t="s">
        <v>1002</v>
      </c>
      <c r="K737" s="299">
        <v>56.549400000000006</v>
      </c>
      <c r="L737" s="299"/>
      <c r="M737" s="300">
        <v>7200</v>
      </c>
      <c r="N737" s="301">
        <f t="shared" si="103"/>
        <v>200</v>
      </c>
      <c r="O737" s="486">
        <v>1</v>
      </c>
      <c r="P737" s="486">
        <v>1</v>
      </c>
      <c r="Q737" s="293">
        <f t="shared" si="104"/>
        <v>0</v>
      </c>
      <c r="R737" s="293">
        <f t="shared" si="105"/>
        <v>0</v>
      </c>
      <c r="S737" s="302">
        <f t="shared" si="100"/>
        <v>0</v>
      </c>
      <c r="T737" s="302">
        <f t="shared" si="101"/>
        <v>0</v>
      </c>
      <c r="U737" s="773" t="str">
        <f t="shared" si="102"/>
        <v>L</v>
      </c>
      <c r="V737" s="304"/>
      <c r="W737" s="305">
        <f>(Q737+R737)*'1.0-Contractblad'!$L$37</f>
        <v>0</v>
      </c>
      <c r="X737" s="305">
        <f ca="1">VLOOKUP(E737,'1.1a-Jaarprijzen'!$B$33:$Q$51,16,FALSE)*K737</f>
        <v>0</v>
      </c>
      <c r="Z737" s="775">
        <f t="shared" si="106"/>
        <v>11309.880000000001</v>
      </c>
      <c r="AA737" s="494" t="str">
        <f t="shared" si="107"/>
        <v>7200-200</v>
      </c>
    </row>
    <row r="738" spans="2:27" s="492" customFormat="1" ht="15">
      <c r="B738" s="331"/>
      <c r="C738" s="332"/>
      <c r="D738" s="296">
        <f>VLOOKUP(E738,'1.1a-Jaarprijzen'!$B$13:$G$30,6,FALSE)</f>
        <v>1</v>
      </c>
      <c r="E738" s="295" t="s">
        <v>1062</v>
      </c>
      <c r="F738" s="296" t="s">
        <v>266</v>
      </c>
      <c r="G738" s="297" t="s">
        <v>666</v>
      </c>
      <c r="H738" s="295" t="s">
        <v>411</v>
      </c>
      <c r="I738" s="298" t="str">
        <f t="shared" si="99"/>
        <v>leslokaal groep 1 t/m 3</v>
      </c>
      <c r="J738" s="296" t="s">
        <v>1002</v>
      </c>
      <c r="K738" s="299">
        <v>56.549400000000006</v>
      </c>
      <c r="L738" s="299"/>
      <c r="M738" s="300">
        <v>7200</v>
      </c>
      <c r="N738" s="301">
        <f t="shared" si="103"/>
        <v>200</v>
      </c>
      <c r="O738" s="486">
        <v>1</v>
      </c>
      <c r="P738" s="486">
        <v>1</v>
      </c>
      <c r="Q738" s="293">
        <f t="shared" si="104"/>
        <v>0</v>
      </c>
      <c r="R738" s="293">
        <f t="shared" si="105"/>
        <v>0</v>
      </c>
      <c r="S738" s="302">
        <f t="shared" si="100"/>
        <v>0</v>
      </c>
      <c r="T738" s="302">
        <f t="shared" si="101"/>
        <v>0</v>
      </c>
      <c r="U738" s="773" t="str">
        <f t="shared" si="102"/>
        <v>L</v>
      </c>
      <c r="V738" s="304"/>
      <c r="W738" s="305">
        <f>(Q738+R738)*'1.0-Contractblad'!$L$37</f>
        <v>0</v>
      </c>
      <c r="X738" s="305">
        <f ca="1">VLOOKUP(E738,'1.1a-Jaarprijzen'!$B$33:$Q$51,16,FALSE)*K738</f>
        <v>0</v>
      </c>
      <c r="Z738" s="775">
        <f t="shared" si="106"/>
        <v>11309.880000000001</v>
      </c>
      <c r="AA738" s="494" t="str">
        <f t="shared" si="107"/>
        <v>7200-200</v>
      </c>
    </row>
    <row r="739" spans="2:27" s="492" customFormat="1" ht="15">
      <c r="B739" s="331"/>
      <c r="C739" s="332"/>
      <c r="D739" s="296">
        <f>VLOOKUP(E739,'1.1a-Jaarprijzen'!$B$13:$G$30,6,FALSE)</f>
        <v>1</v>
      </c>
      <c r="E739" s="295" t="s">
        <v>1062</v>
      </c>
      <c r="F739" s="296" t="s">
        <v>266</v>
      </c>
      <c r="G739" s="297" t="s">
        <v>667</v>
      </c>
      <c r="H739" s="295" t="s">
        <v>485</v>
      </c>
      <c r="I739" s="298" t="str">
        <f t="shared" si="99"/>
        <v>sanitaire ruimte (toilet-/doucheruimte)</v>
      </c>
      <c r="J739" s="296" t="s">
        <v>1002</v>
      </c>
      <c r="K739" s="299">
        <v>11.205499999999999</v>
      </c>
      <c r="L739" s="299"/>
      <c r="M739" s="300">
        <v>4200</v>
      </c>
      <c r="N739" s="301">
        <f t="shared" si="103"/>
        <v>200</v>
      </c>
      <c r="O739" s="486">
        <v>1</v>
      </c>
      <c r="P739" s="486">
        <v>1</v>
      </c>
      <c r="Q739" s="293">
        <f t="shared" si="104"/>
        <v>0</v>
      </c>
      <c r="R739" s="293">
        <f t="shared" si="105"/>
        <v>0</v>
      </c>
      <c r="S739" s="302">
        <f t="shared" si="100"/>
        <v>0</v>
      </c>
      <c r="T739" s="302">
        <f t="shared" si="101"/>
        <v>0</v>
      </c>
      <c r="U739" s="773" t="str">
        <f t="shared" si="102"/>
        <v>S</v>
      </c>
      <c r="V739" s="304"/>
      <c r="W739" s="305">
        <f>(Q739+R739)*'1.0-Contractblad'!$L$37</f>
        <v>0</v>
      </c>
      <c r="X739" s="305">
        <f ca="1">VLOOKUP(E739,'1.1a-Jaarprijzen'!$B$33:$Q$51,16,FALSE)*K739</f>
        <v>0</v>
      </c>
      <c r="Z739" s="775">
        <f t="shared" si="106"/>
        <v>2241.1</v>
      </c>
      <c r="AA739" s="494" t="str">
        <f t="shared" si="107"/>
        <v>4200-200</v>
      </c>
    </row>
    <row r="740" spans="2:27" s="492" customFormat="1" ht="15">
      <c r="B740" s="331"/>
      <c r="C740" s="332"/>
      <c r="D740" s="296">
        <f>VLOOKUP(E740,'1.1a-Jaarprijzen'!$B$13:$G$30,6,FALSE)</f>
        <v>1</v>
      </c>
      <c r="E740" s="295" t="s">
        <v>1062</v>
      </c>
      <c r="F740" s="296" t="s">
        <v>266</v>
      </c>
      <c r="G740" s="297" t="s">
        <v>669</v>
      </c>
      <c r="H740" s="295" t="s">
        <v>849</v>
      </c>
      <c r="I740" s="298" t="str">
        <f t="shared" si="99"/>
        <v>entree, gang, hal, repro</v>
      </c>
      <c r="J740" s="296" t="s">
        <v>1002</v>
      </c>
      <c r="K740" s="299">
        <v>10.199999999999999</v>
      </c>
      <c r="L740" s="299"/>
      <c r="M740" s="300">
        <v>3200</v>
      </c>
      <c r="N740" s="301">
        <f t="shared" si="103"/>
        <v>200</v>
      </c>
      <c r="O740" s="486">
        <v>1</v>
      </c>
      <c r="P740" s="486">
        <v>1</v>
      </c>
      <c r="Q740" s="293">
        <f t="shared" si="104"/>
        <v>0</v>
      </c>
      <c r="R740" s="293">
        <f t="shared" si="105"/>
        <v>0</v>
      </c>
      <c r="S740" s="302">
        <f t="shared" si="100"/>
        <v>0</v>
      </c>
      <c r="T740" s="302">
        <f t="shared" si="101"/>
        <v>0</v>
      </c>
      <c r="U740" s="773" t="str">
        <f t="shared" si="102"/>
        <v>V</v>
      </c>
      <c r="V740" s="304"/>
      <c r="W740" s="305">
        <f>(Q740+R740)*'1.0-Contractblad'!$L$37</f>
        <v>0</v>
      </c>
      <c r="X740" s="305">
        <f ca="1">VLOOKUP(E740,'1.1a-Jaarprijzen'!$B$33:$Q$51,16,FALSE)*K740</f>
        <v>0</v>
      </c>
      <c r="Z740" s="775">
        <f t="shared" si="106"/>
        <v>2039.9999999999998</v>
      </c>
      <c r="AA740" s="494" t="str">
        <f t="shared" si="107"/>
        <v>3200-200</v>
      </c>
    </row>
    <row r="741" spans="2:27" s="492" customFormat="1" ht="15">
      <c r="B741" s="331"/>
      <c r="C741" s="332"/>
      <c r="D741" s="296">
        <f>VLOOKUP(E741,'1.1a-Jaarprijzen'!$B$13:$G$30,6,FALSE)</f>
        <v>1</v>
      </c>
      <c r="E741" s="690" t="s">
        <v>1062</v>
      </c>
      <c r="F741" s="296" t="s">
        <v>266</v>
      </c>
      <c r="G741" s="297" t="s">
        <v>671</v>
      </c>
      <c r="H741" s="295" t="s">
        <v>411</v>
      </c>
      <c r="I741" s="298" t="str">
        <f t="shared" si="99"/>
        <v>Kinderopvang</v>
      </c>
      <c r="J741" s="296" t="s">
        <v>1002</v>
      </c>
      <c r="K741" s="299">
        <v>56.549400000000006</v>
      </c>
      <c r="L741" s="299"/>
      <c r="M741" s="300">
        <v>22260</v>
      </c>
      <c r="N741" s="301">
        <f t="shared" si="103"/>
        <v>260</v>
      </c>
      <c r="O741" s="486">
        <v>1</v>
      </c>
      <c r="P741" s="486">
        <v>1</v>
      </c>
      <c r="Q741" s="293">
        <f t="shared" si="104"/>
        <v>0</v>
      </c>
      <c r="R741" s="293">
        <f t="shared" si="105"/>
        <v>0</v>
      </c>
      <c r="S741" s="302">
        <f t="shared" si="100"/>
        <v>0</v>
      </c>
      <c r="T741" s="302">
        <f t="shared" si="101"/>
        <v>0</v>
      </c>
      <c r="U741" s="773" t="str">
        <f t="shared" si="102"/>
        <v>L</v>
      </c>
      <c r="V741" s="304" t="s">
        <v>1274</v>
      </c>
      <c r="W741" s="305">
        <f>(Q741+R741)*'1.0-Contractblad'!$L$37</f>
        <v>0</v>
      </c>
      <c r="X741" s="305">
        <f ca="1">VLOOKUP(E741,'1.1a-Jaarprijzen'!$B$33:$Q$51,16,FALSE)*K741</f>
        <v>0</v>
      </c>
      <c r="Z741" s="775">
        <f t="shared" si="106"/>
        <v>14702.844000000001</v>
      </c>
      <c r="AA741" s="494" t="str">
        <f t="shared" si="107"/>
        <v>22260-260</v>
      </c>
    </row>
    <row r="742" spans="2:27" s="492" customFormat="1" ht="15">
      <c r="B742" s="331"/>
      <c r="C742" s="332"/>
      <c r="D742" s="296">
        <f>VLOOKUP(E742,'1.1a-Jaarprijzen'!$B$13:$G$30,6,FALSE)</f>
        <v>1</v>
      </c>
      <c r="E742" s="690" t="s">
        <v>1062</v>
      </c>
      <c r="F742" s="296" t="s">
        <v>266</v>
      </c>
      <c r="G742" s="297" t="s">
        <v>673</v>
      </c>
      <c r="H742" s="295" t="s">
        <v>485</v>
      </c>
      <c r="I742" s="298" t="str">
        <f t="shared" si="99"/>
        <v>sanitaire ruimte (toilet-/doucheruimte)</v>
      </c>
      <c r="J742" s="296" t="s">
        <v>1002</v>
      </c>
      <c r="K742" s="299">
        <v>9.4248999999999992</v>
      </c>
      <c r="L742" s="299"/>
      <c r="M742" s="300">
        <v>4260</v>
      </c>
      <c r="N742" s="301">
        <f t="shared" si="103"/>
        <v>260</v>
      </c>
      <c r="O742" s="486">
        <v>1</v>
      </c>
      <c r="P742" s="486">
        <v>1</v>
      </c>
      <c r="Q742" s="293">
        <f t="shared" si="104"/>
        <v>0</v>
      </c>
      <c r="R742" s="293">
        <f t="shared" si="105"/>
        <v>0</v>
      </c>
      <c r="S742" s="302">
        <f t="shared" si="100"/>
        <v>0</v>
      </c>
      <c r="T742" s="302">
        <f t="shared" si="101"/>
        <v>0</v>
      </c>
      <c r="U742" s="773" t="str">
        <f t="shared" si="102"/>
        <v>S</v>
      </c>
      <c r="V742" s="304" t="s">
        <v>1274</v>
      </c>
      <c r="W742" s="305">
        <f>(Q742+R742)*'1.0-Contractblad'!$L$37</f>
        <v>0</v>
      </c>
      <c r="X742" s="305">
        <f ca="1">VLOOKUP(E742,'1.1a-Jaarprijzen'!$B$33:$Q$51,16,FALSE)*K742</f>
        <v>0</v>
      </c>
      <c r="Z742" s="775">
        <f t="shared" si="106"/>
        <v>2450.4739999999997</v>
      </c>
      <c r="AA742" s="494" t="str">
        <f t="shared" si="107"/>
        <v>4260-260</v>
      </c>
    </row>
    <row r="743" spans="2:27" s="492" customFormat="1" ht="15">
      <c r="B743" s="331"/>
      <c r="C743" s="332"/>
      <c r="D743" s="296">
        <f>VLOOKUP(E743,'1.1a-Jaarprijzen'!$B$13:$G$30,6,FALSE)</f>
        <v>1</v>
      </c>
      <c r="E743" s="295" t="s">
        <v>1062</v>
      </c>
      <c r="F743" s="296" t="s">
        <v>266</v>
      </c>
      <c r="G743" s="297" t="s">
        <v>735</v>
      </c>
      <c r="H743" s="295" t="s">
        <v>849</v>
      </c>
      <c r="I743" s="298" t="str">
        <f t="shared" si="99"/>
        <v>entree, gang, hal, repro</v>
      </c>
      <c r="J743" s="296" t="s">
        <v>1002</v>
      </c>
      <c r="K743" s="299">
        <v>5.0654999999999992</v>
      </c>
      <c r="L743" s="299"/>
      <c r="M743" s="300">
        <v>3200</v>
      </c>
      <c r="N743" s="301">
        <f t="shared" si="103"/>
        <v>200</v>
      </c>
      <c r="O743" s="486">
        <v>1</v>
      </c>
      <c r="P743" s="486">
        <v>1</v>
      </c>
      <c r="Q743" s="293">
        <f t="shared" si="104"/>
        <v>0</v>
      </c>
      <c r="R743" s="293">
        <f t="shared" si="105"/>
        <v>0</v>
      </c>
      <c r="S743" s="302">
        <f t="shared" si="100"/>
        <v>0</v>
      </c>
      <c r="T743" s="302">
        <f t="shared" si="101"/>
        <v>0</v>
      </c>
      <c r="U743" s="773" t="str">
        <f t="shared" si="102"/>
        <v>V</v>
      </c>
      <c r="V743" s="304"/>
      <c r="W743" s="305">
        <f>(Q743+R743)*'1.0-Contractblad'!$L$37</f>
        <v>0</v>
      </c>
      <c r="X743" s="305">
        <f ca="1">VLOOKUP(E743,'1.1a-Jaarprijzen'!$B$33:$Q$51,16,FALSE)*K743</f>
        <v>0</v>
      </c>
      <c r="Z743" s="775">
        <f t="shared" si="106"/>
        <v>1013.0999999999998</v>
      </c>
      <c r="AA743" s="494" t="str">
        <f t="shared" si="107"/>
        <v>3200-200</v>
      </c>
    </row>
    <row r="744" spans="2:27" s="492" customFormat="1" ht="15">
      <c r="B744" s="331"/>
      <c r="C744" s="332"/>
      <c r="D744" s="296">
        <f>VLOOKUP(E744,'1.1a-Jaarprijzen'!$B$13:$G$30,6,FALSE)</f>
        <v>1</v>
      </c>
      <c r="E744" s="295" t="s">
        <v>1062</v>
      </c>
      <c r="F744" s="296" t="s">
        <v>266</v>
      </c>
      <c r="G744" s="297" t="s">
        <v>736</v>
      </c>
      <c r="H744" s="295" t="s">
        <v>411</v>
      </c>
      <c r="I744" s="298" t="str">
        <f t="shared" si="99"/>
        <v>leslokaal groep 1 t/m 3</v>
      </c>
      <c r="J744" s="296" t="s">
        <v>1002</v>
      </c>
      <c r="K744" s="299">
        <v>56.549400000000006</v>
      </c>
      <c r="L744" s="299"/>
      <c r="M744" s="300">
        <v>7200</v>
      </c>
      <c r="N744" s="301">
        <f t="shared" si="103"/>
        <v>200</v>
      </c>
      <c r="O744" s="486">
        <v>1</v>
      </c>
      <c r="P744" s="486">
        <v>1</v>
      </c>
      <c r="Q744" s="293">
        <f t="shared" si="104"/>
        <v>0</v>
      </c>
      <c r="R744" s="293">
        <f t="shared" si="105"/>
        <v>0</v>
      </c>
      <c r="S744" s="302">
        <f t="shared" si="100"/>
        <v>0</v>
      </c>
      <c r="T744" s="302">
        <f t="shared" si="101"/>
        <v>0</v>
      </c>
      <c r="U744" s="773" t="str">
        <f t="shared" si="102"/>
        <v>L</v>
      </c>
      <c r="V744" s="304"/>
      <c r="W744" s="305">
        <f>(Q744+R744)*'1.0-Contractblad'!$L$37</f>
        <v>0</v>
      </c>
      <c r="X744" s="305">
        <f ca="1">VLOOKUP(E744,'1.1a-Jaarprijzen'!$B$33:$Q$51,16,FALSE)*K744</f>
        <v>0</v>
      </c>
      <c r="Z744" s="775">
        <f t="shared" si="106"/>
        <v>11309.880000000001</v>
      </c>
      <c r="AA744" s="494" t="str">
        <f t="shared" si="107"/>
        <v>7200-200</v>
      </c>
    </row>
    <row r="745" spans="2:27" s="492" customFormat="1" ht="15">
      <c r="B745" s="331"/>
      <c r="C745" s="332"/>
      <c r="D745" s="296">
        <f>VLOOKUP(E745,'1.1a-Jaarprijzen'!$B$13:$G$30,6,FALSE)</f>
        <v>1</v>
      </c>
      <c r="E745" s="295" t="s">
        <v>1066</v>
      </c>
      <c r="F745" s="296" t="s">
        <v>392</v>
      </c>
      <c r="G745" s="297" t="s">
        <v>1068</v>
      </c>
      <c r="H745" s="295" t="s">
        <v>402</v>
      </c>
      <c r="I745" s="298" t="str">
        <f t="shared" si="99"/>
        <v>entree, gang, hal, repro</v>
      </c>
      <c r="J745" s="296" t="s">
        <v>998</v>
      </c>
      <c r="K745" s="299">
        <v>39.36</v>
      </c>
      <c r="L745" s="299"/>
      <c r="M745" s="300">
        <v>3200</v>
      </c>
      <c r="N745" s="301">
        <f t="shared" si="103"/>
        <v>200</v>
      </c>
      <c r="O745" s="486">
        <v>1</v>
      </c>
      <c r="P745" s="486">
        <v>1</v>
      </c>
      <c r="Q745" s="293">
        <f t="shared" si="104"/>
        <v>0</v>
      </c>
      <c r="R745" s="293">
        <f t="shared" si="105"/>
        <v>0</v>
      </c>
      <c r="S745" s="302">
        <f t="shared" si="100"/>
        <v>0</v>
      </c>
      <c r="T745" s="302">
        <f t="shared" si="101"/>
        <v>0</v>
      </c>
      <c r="U745" s="773" t="str">
        <f t="shared" si="102"/>
        <v>V</v>
      </c>
      <c r="V745" s="304"/>
      <c r="W745" s="305">
        <f>(Q745+R745)*'1.0-Contractblad'!$L$37</f>
        <v>0</v>
      </c>
      <c r="X745" s="305">
        <f ca="1">VLOOKUP(E745,'1.1a-Jaarprijzen'!$B$33:$Q$51,16,FALSE)*K745</f>
        <v>0</v>
      </c>
      <c r="Z745" s="775">
        <f t="shared" si="106"/>
        <v>7872</v>
      </c>
      <c r="AA745" s="494" t="str">
        <f t="shared" si="107"/>
        <v>3200-200</v>
      </c>
    </row>
    <row r="746" spans="2:27" s="492" customFormat="1" ht="15">
      <c r="B746" s="331"/>
      <c r="C746" s="332"/>
      <c r="D746" s="296">
        <f>VLOOKUP(E746,'1.1a-Jaarprijzen'!$B$13:$G$30,6,FALSE)</f>
        <v>1</v>
      </c>
      <c r="E746" s="295" t="s">
        <v>1066</v>
      </c>
      <c r="F746" s="296" t="s">
        <v>392</v>
      </c>
      <c r="G746" s="297" t="s">
        <v>1069</v>
      </c>
      <c r="H746" s="295" t="s">
        <v>676</v>
      </c>
      <c r="I746" s="298" t="str">
        <f t="shared" si="99"/>
        <v>aula, gemeenschappelijke ruimte, bibliotheek</v>
      </c>
      <c r="J746" s="296" t="s">
        <v>998</v>
      </c>
      <c r="K746" s="299">
        <v>148.30000000000001</v>
      </c>
      <c r="L746" s="299"/>
      <c r="M746" s="300">
        <v>2200</v>
      </c>
      <c r="N746" s="301">
        <f t="shared" si="103"/>
        <v>200</v>
      </c>
      <c r="O746" s="486">
        <v>1</v>
      </c>
      <c r="P746" s="486">
        <v>1</v>
      </c>
      <c r="Q746" s="293">
        <f t="shared" si="104"/>
        <v>0</v>
      </c>
      <c r="R746" s="293">
        <f t="shared" si="105"/>
        <v>0</v>
      </c>
      <c r="S746" s="302">
        <f t="shared" si="100"/>
        <v>0</v>
      </c>
      <c r="T746" s="302">
        <f t="shared" si="101"/>
        <v>0</v>
      </c>
      <c r="U746" s="773" t="str">
        <f t="shared" si="102"/>
        <v>V</v>
      </c>
      <c r="V746" s="304"/>
      <c r="W746" s="305">
        <f>(Q746+R746)*'1.0-Contractblad'!$L$37</f>
        <v>0</v>
      </c>
      <c r="X746" s="305">
        <f ca="1">VLOOKUP(E746,'1.1a-Jaarprijzen'!$B$33:$Q$51,16,FALSE)*K746</f>
        <v>0</v>
      </c>
      <c r="Z746" s="775">
        <f t="shared" si="106"/>
        <v>29660.000000000004</v>
      </c>
      <c r="AA746" s="494" t="str">
        <f t="shared" si="107"/>
        <v>2200-200</v>
      </c>
    </row>
    <row r="747" spans="2:27" s="492" customFormat="1">
      <c r="B747" s="331"/>
      <c r="C747" s="332"/>
      <c r="D747" s="296">
        <f>VLOOKUP(E747,'1.1a-Jaarprijzen'!$B$13:$G$30,6,FALSE)</f>
        <v>1</v>
      </c>
      <c r="E747" s="690" t="s">
        <v>1066</v>
      </c>
      <c r="F747" s="296" t="s">
        <v>392</v>
      </c>
      <c r="G747" s="297" t="s">
        <v>1070</v>
      </c>
      <c r="H747" s="295" t="s">
        <v>1235</v>
      </c>
      <c r="I747" s="298" t="str">
        <f t="shared" si="99"/>
        <v>speellokaal</v>
      </c>
      <c r="J747" s="296" t="s">
        <v>998</v>
      </c>
      <c r="K747" s="299">
        <v>89.2</v>
      </c>
      <c r="L747" s="299"/>
      <c r="M747" s="300">
        <v>8200</v>
      </c>
      <c r="N747" s="301">
        <f t="shared" si="103"/>
        <v>200</v>
      </c>
      <c r="O747" s="486">
        <v>1</v>
      </c>
      <c r="P747" s="486">
        <v>1</v>
      </c>
      <c r="Q747" s="293">
        <f t="shared" si="104"/>
        <v>0</v>
      </c>
      <c r="R747" s="293">
        <f t="shared" si="105"/>
        <v>0</v>
      </c>
      <c r="S747" s="302">
        <f t="shared" si="100"/>
        <v>0</v>
      </c>
      <c r="T747" s="302">
        <f t="shared" si="101"/>
        <v>0</v>
      </c>
      <c r="U747" s="773" t="str">
        <f t="shared" si="102"/>
        <v>L</v>
      </c>
      <c r="V747" s="736" t="s">
        <v>1275</v>
      </c>
      <c r="W747" s="305">
        <f>(Q747+R747)*'1.0-Contractblad'!$L$37</f>
        <v>0</v>
      </c>
      <c r="X747" s="305">
        <f ca="1">VLOOKUP(E747,'1.1a-Jaarprijzen'!$B$33:$Q$51,16,FALSE)*K747</f>
        <v>0</v>
      </c>
      <c r="Z747" s="775">
        <f t="shared" si="106"/>
        <v>17840</v>
      </c>
      <c r="AA747" s="494" t="str">
        <f t="shared" si="107"/>
        <v>8200-200</v>
      </c>
    </row>
    <row r="748" spans="2:27" s="492" customFormat="1" ht="15">
      <c r="B748" s="331"/>
      <c r="C748" s="332"/>
      <c r="D748" s="296">
        <f>VLOOKUP(E748,'1.1a-Jaarprijzen'!$B$13:$G$30,6,FALSE)</f>
        <v>1</v>
      </c>
      <c r="E748" s="295" t="s">
        <v>1066</v>
      </c>
      <c r="F748" s="296" t="s">
        <v>392</v>
      </c>
      <c r="G748" s="297" t="s">
        <v>1071</v>
      </c>
      <c r="H748" s="295" t="s">
        <v>1231</v>
      </c>
      <c r="I748" s="298" t="str">
        <f t="shared" si="99"/>
        <v>niet van toepassing</v>
      </c>
      <c r="J748" s="296" t="s">
        <v>998</v>
      </c>
      <c r="K748" s="299"/>
      <c r="L748" s="299">
        <v>3.9</v>
      </c>
      <c r="M748" s="300" t="s">
        <v>17</v>
      </c>
      <c r="N748" s="301">
        <f t="shared" si="103"/>
        <v>0</v>
      </c>
      <c r="O748" s="486">
        <v>1</v>
      </c>
      <c r="P748" s="486">
        <v>1</v>
      </c>
      <c r="Q748" s="293">
        <f t="shared" si="104"/>
        <v>0</v>
      </c>
      <c r="R748" s="293">
        <f t="shared" si="105"/>
        <v>0</v>
      </c>
      <c r="S748" s="302">
        <f t="shared" si="100"/>
        <v>0</v>
      </c>
      <c r="T748" s="302">
        <f t="shared" si="101"/>
        <v>0</v>
      </c>
      <c r="U748" s="773">
        <f t="shared" si="102"/>
        <v>0</v>
      </c>
      <c r="V748" s="304"/>
      <c r="W748" s="305">
        <f>(Q748+R748)*'1.0-Contractblad'!$L$37</f>
        <v>0</v>
      </c>
      <c r="X748" s="305">
        <f ca="1">VLOOKUP(E748,'1.1a-Jaarprijzen'!$B$33:$Q$51,16,FALSE)*K748</f>
        <v>0</v>
      </c>
      <c r="Z748" s="775">
        <f t="shared" si="106"/>
        <v>0</v>
      </c>
      <c r="AA748" s="494" t="str">
        <f t="shared" si="107"/>
        <v>nvt-0</v>
      </c>
    </row>
    <row r="749" spans="2:27" s="492" customFormat="1" ht="15">
      <c r="B749" s="331"/>
      <c r="C749" s="332"/>
      <c r="D749" s="296">
        <f>VLOOKUP(E749,'1.1a-Jaarprijzen'!$B$13:$G$30,6,FALSE)</f>
        <v>1</v>
      </c>
      <c r="E749" s="690" t="s">
        <v>1066</v>
      </c>
      <c r="F749" s="296" t="s">
        <v>392</v>
      </c>
      <c r="G749" s="296" t="s">
        <v>1072</v>
      </c>
      <c r="H749" s="714" t="s">
        <v>1212</v>
      </c>
      <c r="I749" s="298" t="str">
        <f t="shared" si="0"/>
        <v>pantry/keuken</v>
      </c>
      <c r="J749" s="296" t="s">
        <v>998</v>
      </c>
      <c r="K749" s="299">
        <v>12.7</v>
      </c>
      <c r="L749" s="299"/>
      <c r="M749" s="300">
        <v>5208</v>
      </c>
      <c r="N749" s="301">
        <f t="shared" si="103"/>
        <v>208</v>
      </c>
      <c r="O749" s="486">
        <v>1</v>
      </c>
      <c r="P749" s="486">
        <v>1</v>
      </c>
      <c r="Q749" s="293">
        <f t="shared" si="104"/>
        <v>0</v>
      </c>
      <c r="R749" s="293">
        <f t="shared" si="105"/>
        <v>0</v>
      </c>
      <c r="S749" s="302">
        <f t="shared" si="100"/>
        <v>0</v>
      </c>
      <c r="T749" s="302">
        <f t="shared" si="101"/>
        <v>0</v>
      </c>
      <c r="U749" s="773" t="str">
        <f t="shared" si="102"/>
        <v>V</v>
      </c>
      <c r="V749" s="304" t="s">
        <v>1275</v>
      </c>
      <c r="W749" s="305">
        <f>(Q749+R749)*'1.0-Contractblad'!$L$37</f>
        <v>0</v>
      </c>
      <c r="X749" s="305">
        <f ca="1">VLOOKUP(E749,'1.1a-Jaarprijzen'!$B$33:$Q$51,16,FALSE)*K749</f>
        <v>0</v>
      </c>
      <c r="Z749" s="775">
        <f t="shared" si="106"/>
        <v>2641.6</v>
      </c>
      <c r="AA749" s="494" t="str">
        <f t="shared" si="107"/>
        <v>5208-208</v>
      </c>
    </row>
    <row r="750" spans="2:27" s="492" customFormat="1" ht="15">
      <c r="B750" s="331"/>
      <c r="C750" s="332"/>
      <c r="D750" s="296">
        <f>VLOOKUP(E750,'1.1a-Jaarprijzen'!$B$13:$G$30,6,FALSE)</f>
        <v>1</v>
      </c>
      <c r="E750" s="295" t="s">
        <v>1066</v>
      </c>
      <c r="F750" s="296" t="s">
        <v>392</v>
      </c>
      <c r="G750" s="296" t="s">
        <v>1073</v>
      </c>
      <c r="H750" s="714" t="s">
        <v>1236</v>
      </c>
      <c r="I750" s="298" t="str">
        <f t="shared" si="0"/>
        <v>niet van toepassing</v>
      </c>
      <c r="J750" s="296" t="s">
        <v>998</v>
      </c>
      <c r="K750" s="299"/>
      <c r="L750" s="299">
        <v>8.5</v>
      </c>
      <c r="M750" s="300" t="s">
        <v>17</v>
      </c>
      <c r="N750" s="301">
        <f t="shared" si="103"/>
        <v>0</v>
      </c>
      <c r="O750" s="486">
        <v>1</v>
      </c>
      <c r="P750" s="486">
        <v>1</v>
      </c>
      <c r="Q750" s="293">
        <f t="shared" si="104"/>
        <v>0</v>
      </c>
      <c r="R750" s="293">
        <f t="shared" si="105"/>
        <v>0</v>
      </c>
      <c r="S750" s="302">
        <f t="shared" si="100"/>
        <v>0</v>
      </c>
      <c r="T750" s="302">
        <f t="shared" si="101"/>
        <v>0</v>
      </c>
      <c r="U750" s="773">
        <f t="shared" si="102"/>
        <v>0</v>
      </c>
      <c r="V750" s="304"/>
      <c r="W750" s="305">
        <f>(Q750+R750)*'1.0-Contractblad'!$L$37</f>
        <v>0</v>
      </c>
      <c r="X750" s="305">
        <f ca="1">VLOOKUP(E750,'1.1a-Jaarprijzen'!$B$33:$Q$51,16,FALSE)*K750</f>
        <v>0</v>
      </c>
      <c r="Z750" s="775">
        <f t="shared" si="106"/>
        <v>0</v>
      </c>
      <c r="AA750" s="494" t="str">
        <f t="shared" si="107"/>
        <v>nvt-0</v>
      </c>
    </row>
    <row r="751" spans="2:27" s="492" customFormat="1" ht="15">
      <c r="B751" s="331"/>
      <c r="C751" s="332"/>
      <c r="D751" s="296">
        <f>VLOOKUP(E751,'1.1a-Jaarprijzen'!$B$13:$G$30,6,FALSE)</f>
        <v>1</v>
      </c>
      <c r="E751" s="295" t="s">
        <v>1066</v>
      </c>
      <c r="F751" s="296" t="s">
        <v>392</v>
      </c>
      <c r="G751" s="296" t="s">
        <v>1074</v>
      </c>
      <c r="H751" s="714" t="s">
        <v>393</v>
      </c>
      <c r="I751" s="298" t="str">
        <f t="shared" si="0"/>
        <v>entree, gang, hal, repro</v>
      </c>
      <c r="J751" s="296" t="s">
        <v>998</v>
      </c>
      <c r="K751" s="299">
        <v>9.8000000000000007</v>
      </c>
      <c r="L751" s="299"/>
      <c r="M751" s="300">
        <v>3200</v>
      </c>
      <c r="N751" s="301">
        <f t="shared" si="103"/>
        <v>200</v>
      </c>
      <c r="O751" s="486">
        <v>1</v>
      </c>
      <c r="P751" s="486">
        <v>1</v>
      </c>
      <c r="Q751" s="293">
        <f t="shared" si="104"/>
        <v>0</v>
      </c>
      <c r="R751" s="293">
        <f t="shared" si="105"/>
        <v>0</v>
      </c>
      <c r="S751" s="302">
        <f t="shared" si="100"/>
        <v>0</v>
      </c>
      <c r="T751" s="302">
        <f t="shared" si="101"/>
        <v>0</v>
      </c>
      <c r="U751" s="773" t="str">
        <f t="shared" si="102"/>
        <v>V</v>
      </c>
      <c r="V751" s="304"/>
      <c r="W751" s="305">
        <f>(Q751+R751)*'1.0-Contractblad'!$L$37</f>
        <v>0</v>
      </c>
      <c r="X751" s="305">
        <f ca="1">VLOOKUP(E751,'1.1a-Jaarprijzen'!$B$33:$Q$51,16,FALSE)*K751</f>
        <v>0</v>
      </c>
      <c r="Z751" s="775">
        <f t="shared" si="106"/>
        <v>1960.0000000000002</v>
      </c>
      <c r="AA751" s="494" t="str">
        <f t="shared" si="107"/>
        <v>3200-200</v>
      </c>
    </row>
    <row r="752" spans="2:27" s="492" customFormat="1" ht="15">
      <c r="B752" s="331"/>
      <c r="C752" s="332"/>
      <c r="D752" s="296">
        <f>VLOOKUP(E752,'1.1a-Jaarprijzen'!$B$13:$G$30,6,FALSE)</f>
        <v>1</v>
      </c>
      <c r="E752" s="295" t="s">
        <v>1066</v>
      </c>
      <c r="F752" s="296" t="s">
        <v>392</v>
      </c>
      <c r="G752" s="296" t="s">
        <v>1075</v>
      </c>
      <c r="H752" s="714" t="s">
        <v>1231</v>
      </c>
      <c r="I752" s="298" t="str">
        <f t="shared" si="0"/>
        <v>niet van toepassing</v>
      </c>
      <c r="J752" s="296" t="s">
        <v>998</v>
      </c>
      <c r="K752" s="299"/>
      <c r="L752" s="299">
        <v>4.4000000000000004</v>
      </c>
      <c r="M752" s="300" t="s">
        <v>17</v>
      </c>
      <c r="N752" s="301">
        <f t="shared" si="103"/>
        <v>0</v>
      </c>
      <c r="O752" s="486">
        <v>1</v>
      </c>
      <c r="P752" s="486">
        <v>1</v>
      </c>
      <c r="Q752" s="293">
        <f t="shared" si="104"/>
        <v>0</v>
      </c>
      <c r="R752" s="293">
        <f t="shared" si="105"/>
        <v>0</v>
      </c>
      <c r="S752" s="302">
        <f t="shared" si="100"/>
        <v>0</v>
      </c>
      <c r="T752" s="302">
        <f t="shared" si="101"/>
        <v>0</v>
      </c>
      <c r="U752" s="773">
        <f t="shared" si="102"/>
        <v>0</v>
      </c>
      <c r="V752" s="304"/>
      <c r="W752" s="305">
        <f>(Q752+R752)*'1.0-Contractblad'!$L$37</f>
        <v>0</v>
      </c>
      <c r="X752" s="305">
        <f ca="1">VLOOKUP(E752,'1.1a-Jaarprijzen'!$B$33:$Q$51,16,FALSE)*K752</f>
        <v>0</v>
      </c>
      <c r="Z752" s="775">
        <f t="shared" si="106"/>
        <v>0</v>
      </c>
      <c r="AA752" s="494" t="str">
        <f t="shared" si="107"/>
        <v>nvt-0</v>
      </c>
    </row>
    <row r="753" spans="2:27" s="492" customFormat="1" ht="15">
      <c r="B753" s="331"/>
      <c r="C753" s="332"/>
      <c r="D753" s="296">
        <f>VLOOKUP(E753,'1.1a-Jaarprijzen'!$B$13:$G$30,6,FALSE)</f>
        <v>1</v>
      </c>
      <c r="E753" s="295" t="s">
        <v>1066</v>
      </c>
      <c r="F753" s="296" t="s">
        <v>392</v>
      </c>
      <c r="G753" s="296" t="s">
        <v>1076</v>
      </c>
      <c r="H753" s="714" t="s">
        <v>1237</v>
      </c>
      <c r="I753" s="298" t="str">
        <f t="shared" si="0"/>
        <v>administratieve -,  vergaderruimte</v>
      </c>
      <c r="J753" s="296" t="s">
        <v>998</v>
      </c>
      <c r="K753" s="299">
        <v>20.5</v>
      </c>
      <c r="L753" s="299"/>
      <c r="M753" s="300">
        <v>1200</v>
      </c>
      <c r="N753" s="301">
        <f t="shared" si="103"/>
        <v>200</v>
      </c>
      <c r="O753" s="486">
        <v>1</v>
      </c>
      <c r="P753" s="486">
        <v>1</v>
      </c>
      <c r="Q753" s="293">
        <f t="shared" si="104"/>
        <v>0</v>
      </c>
      <c r="R753" s="293">
        <f t="shared" si="105"/>
        <v>0</v>
      </c>
      <c r="S753" s="302">
        <f t="shared" si="100"/>
        <v>0</v>
      </c>
      <c r="T753" s="302">
        <f t="shared" si="101"/>
        <v>0</v>
      </c>
      <c r="U753" s="773" t="str">
        <f t="shared" si="102"/>
        <v>V</v>
      </c>
      <c r="V753" s="304"/>
      <c r="W753" s="305">
        <f>(Q753+R753)*'1.0-Contractblad'!$L$37</f>
        <v>0</v>
      </c>
      <c r="X753" s="305">
        <f ca="1">VLOOKUP(E753,'1.1a-Jaarprijzen'!$B$33:$Q$51,16,FALSE)*K753</f>
        <v>0</v>
      </c>
      <c r="Z753" s="775">
        <f t="shared" si="106"/>
        <v>4100</v>
      </c>
      <c r="AA753" s="494" t="str">
        <f t="shared" si="107"/>
        <v>1200-200</v>
      </c>
    </row>
    <row r="754" spans="2:27" s="492" customFormat="1" ht="15">
      <c r="B754" s="331"/>
      <c r="C754" s="332"/>
      <c r="D754" s="296">
        <f>VLOOKUP(E754,'1.1a-Jaarprijzen'!$B$13:$G$30,6,FALSE)</f>
        <v>1</v>
      </c>
      <c r="E754" s="295" t="s">
        <v>1066</v>
      </c>
      <c r="F754" s="296" t="s">
        <v>392</v>
      </c>
      <c r="G754" s="296" t="s">
        <v>1077</v>
      </c>
      <c r="H754" s="714" t="s">
        <v>1238</v>
      </c>
      <c r="I754" s="298" t="str">
        <f t="shared" si="0"/>
        <v>administratieve -,  vergaderruimte</v>
      </c>
      <c r="J754" s="296" t="s">
        <v>998</v>
      </c>
      <c r="K754" s="299">
        <v>18.899999999999999</v>
      </c>
      <c r="L754" s="299"/>
      <c r="M754" s="300">
        <v>1200</v>
      </c>
      <c r="N754" s="301">
        <f t="shared" si="103"/>
        <v>200</v>
      </c>
      <c r="O754" s="486">
        <v>1</v>
      </c>
      <c r="P754" s="486">
        <v>1</v>
      </c>
      <c r="Q754" s="293">
        <f t="shared" si="104"/>
        <v>0</v>
      </c>
      <c r="R754" s="293">
        <f t="shared" si="105"/>
        <v>0</v>
      </c>
      <c r="S754" s="302">
        <f t="shared" si="100"/>
        <v>0</v>
      </c>
      <c r="T754" s="302">
        <f t="shared" si="101"/>
        <v>0</v>
      </c>
      <c r="U754" s="773" t="str">
        <f t="shared" si="102"/>
        <v>V</v>
      </c>
      <c r="V754" s="304"/>
      <c r="W754" s="305">
        <f>(Q754+R754)*'1.0-Contractblad'!$L$37</f>
        <v>0</v>
      </c>
      <c r="X754" s="305">
        <f ca="1">VLOOKUP(E754,'1.1a-Jaarprijzen'!$B$33:$Q$51,16,FALSE)*K754</f>
        <v>0</v>
      </c>
      <c r="Z754" s="775">
        <f t="shared" si="106"/>
        <v>3779.9999999999995</v>
      </c>
      <c r="AA754" s="494" t="str">
        <f t="shared" si="107"/>
        <v>1200-200</v>
      </c>
    </row>
    <row r="755" spans="2:27" s="492" customFormat="1" ht="15">
      <c r="B755" s="331"/>
      <c r="C755" s="332"/>
      <c r="D755" s="296">
        <f>VLOOKUP(E755,'1.1a-Jaarprijzen'!$B$13:$G$30,6,FALSE)</f>
        <v>1</v>
      </c>
      <c r="E755" s="295" t="s">
        <v>1066</v>
      </c>
      <c r="F755" s="296" t="s">
        <v>392</v>
      </c>
      <c r="G755" s="296" t="s">
        <v>1078</v>
      </c>
      <c r="H755" s="714" t="s">
        <v>855</v>
      </c>
      <c r="I755" s="298" t="str">
        <f t="shared" si="0"/>
        <v>sanitaire ruimte (toilet-/doucheruimte)</v>
      </c>
      <c r="J755" s="296" t="s">
        <v>468</v>
      </c>
      <c r="K755" s="299">
        <v>5.7</v>
      </c>
      <c r="L755" s="299"/>
      <c r="M755" s="300">
        <v>4200</v>
      </c>
      <c r="N755" s="301">
        <f t="shared" si="103"/>
        <v>200</v>
      </c>
      <c r="O755" s="486">
        <v>1</v>
      </c>
      <c r="P755" s="486">
        <v>1</v>
      </c>
      <c r="Q755" s="293">
        <f t="shared" si="104"/>
        <v>0</v>
      </c>
      <c r="R755" s="293">
        <f t="shared" si="105"/>
        <v>0</v>
      </c>
      <c r="S755" s="302">
        <f t="shared" si="100"/>
        <v>0</v>
      </c>
      <c r="T755" s="302">
        <f t="shared" si="101"/>
        <v>0</v>
      </c>
      <c r="U755" s="773" t="str">
        <f t="shared" si="102"/>
        <v>S</v>
      </c>
      <c r="V755" s="304"/>
      <c r="W755" s="305">
        <f>(Q755+R755)*'1.0-Contractblad'!$L$37</f>
        <v>0</v>
      </c>
      <c r="X755" s="305">
        <f ca="1">VLOOKUP(E755,'1.1a-Jaarprijzen'!$B$33:$Q$51,16,FALSE)*K755</f>
        <v>0</v>
      </c>
      <c r="Z755" s="775">
        <f t="shared" si="106"/>
        <v>1140</v>
      </c>
      <c r="AA755" s="494" t="str">
        <f t="shared" si="107"/>
        <v>4200-200</v>
      </c>
    </row>
    <row r="756" spans="2:27" s="492" customFormat="1" ht="15">
      <c r="B756" s="331"/>
      <c r="C756" s="332"/>
      <c r="D756" s="296">
        <f>VLOOKUP(E756,'1.1a-Jaarprijzen'!$B$13:$G$30,6,FALSE)</f>
        <v>1</v>
      </c>
      <c r="E756" s="295" t="s">
        <v>1066</v>
      </c>
      <c r="F756" s="296" t="s">
        <v>392</v>
      </c>
      <c r="G756" s="296" t="s">
        <v>1079</v>
      </c>
      <c r="H756" s="714" t="s">
        <v>395</v>
      </c>
      <c r="I756" s="298" t="str">
        <f t="shared" si="0"/>
        <v>niet van toepassing</v>
      </c>
      <c r="J756" s="296" t="s">
        <v>998</v>
      </c>
      <c r="K756" s="299"/>
      <c r="L756" s="299">
        <v>2.6</v>
      </c>
      <c r="M756" s="300" t="s">
        <v>17</v>
      </c>
      <c r="N756" s="301">
        <f t="shared" si="103"/>
        <v>0</v>
      </c>
      <c r="O756" s="486">
        <v>1</v>
      </c>
      <c r="P756" s="486">
        <v>1</v>
      </c>
      <c r="Q756" s="293">
        <f t="shared" si="104"/>
        <v>0</v>
      </c>
      <c r="R756" s="293">
        <f t="shared" si="105"/>
        <v>0</v>
      </c>
      <c r="S756" s="302">
        <f t="shared" si="100"/>
        <v>0</v>
      </c>
      <c r="T756" s="302">
        <f t="shared" si="101"/>
        <v>0</v>
      </c>
      <c r="U756" s="773">
        <f t="shared" si="102"/>
        <v>0</v>
      </c>
      <c r="V756" s="304"/>
      <c r="W756" s="305">
        <f>(Q756+R756)*'1.0-Contractblad'!$L$37</f>
        <v>0</v>
      </c>
      <c r="X756" s="305">
        <f ca="1">VLOOKUP(E756,'1.1a-Jaarprijzen'!$B$33:$Q$51,16,FALSE)*K756</f>
        <v>0</v>
      </c>
      <c r="Z756" s="775">
        <f t="shared" si="106"/>
        <v>0</v>
      </c>
      <c r="AA756" s="494" t="str">
        <f t="shared" si="107"/>
        <v>nvt-0</v>
      </c>
    </row>
    <row r="757" spans="2:27" s="492" customFormat="1" ht="15">
      <c r="B757" s="331"/>
      <c r="C757" s="332"/>
      <c r="D757" s="296">
        <f>VLOOKUP(E757,'1.1a-Jaarprijzen'!$B$13:$G$30,6,FALSE)</f>
        <v>1</v>
      </c>
      <c r="E757" s="295" t="s">
        <v>1066</v>
      </c>
      <c r="F757" s="296" t="s">
        <v>392</v>
      </c>
      <c r="G757" s="296" t="s">
        <v>1080</v>
      </c>
      <c r="H757" s="714" t="s">
        <v>1239</v>
      </c>
      <c r="I757" s="298" t="str">
        <f t="shared" si="0"/>
        <v>sanitaire ruimte (toilet-/doucheruimte)</v>
      </c>
      <c r="J757" s="296" t="s">
        <v>468</v>
      </c>
      <c r="K757" s="299">
        <v>6.7</v>
      </c>
      <c r="L757" s="299"/>
      <c r="M757" s="300">
        <v>4200</v>
      </c>
      <c r="N757" s="301">
        <f t="shared" si="103"/>
        <v>200</v>
      </c>
      <c r="O757" s="486">
        <v>1</v>
      </c>
      <c r="P757" s="486">
        <v>1</v>
      </c>
      <c r="Q757" s="293">
        <f t="shared" si="104"/>
        <v>0</v>
      </c>
      <c r="R757" s="293">
        <f t="shared" si="105"/>
        <v>0</v>
      </c>
      <c r="S757" s="302">
        <f t="shared" si="100"/>
        <v>0</v>
      </c>
      <c r="T757" s="302">
        <f t="shared" si="101"/>
        <v>0</v>
      </c>
      <c r="U757" s="773" t="str">
        <f t="shared" si="102"/>
        <v>S</v>
      </c>
      <c r="V757" s="304"/>
      <c r="W757" s="305">
        <f>(Q757+R757)*'1.0-Contractblad'!$L$37</f>
        <v>0</v>
      </c>
      <c r="X757" s="305">
        <f ca="1">VLOOKUP(E757,'1.1a-Jaarprijzen'!$B$33:$Q$51,16,FALSE)*K757</f>
        <v>0</v>
      </c>
      <c r="Z757" s="775">
        <f t="shared" si="106"/>
        <v>1340</v>
      </c>
      <c r="AA757" s="494" t="str">
        <f t="shared" si="107"/>
        <v>4200-200</v>
      </c>
    </row>
    <row r="758" spans="2:27" s="492" customFormat="1" ht="15">
      <c r="B758" s="331"/>
      <c r="C758" s="332"/>
      <c r="D758" s="296">
        <f>VLOOKUP(E758,'1.1a-Jaarprijzen'!$B$13:$G$30,6,FALSE)</f>
        <v>1</v>
      </c>
      <c r="E758" s="295" t="s">
        <v>1066</v>
      </c>
      <c r="F758" s="296" t="s">
        <v>392</v>
      </c>
      <c r="G758" s="296" t="s">
        <v>1081</v>
      </c>
      <c r="H758" s="714" t="s">
        <v>867</v>
      </c>
      <c r="I758" s="298" t="str">
        <f t="shared" si="0"/>
        <v>leslokaal groep 1 t/m 3</v>
      </c>
      <c r="J758" s="296" t="s">
        <v>998</v>
      </c>
      <c r="K758" s="299">
        <v>70.599999999999994</v>
      </c>
      <c r="L758" s="299"/>
      <c r="M758" s="300">
        <v>7200</v>
      </c>
      <c r="N758" s="301">
        <f t="shared" si="103"/>
        <v>200</v>
      </c>
      <c r="O758" s="486">
        <v>1</v>
      </c>
      <c r="P758" s="486">
        <v>1</v>
      </c>
      <c r="Q758" s="293">
        <f t="shared" si="104"/>
        <v>0</v>
      </c>
      <c r="R758" s="293">
        <f t="shared" si="105"/>
        <v>0</v>
      </c>
      <c r="S758" s="302">
        <f t="shared" si="100"/>
        <v>0</v>
      </c>
      <c r="T758" s="302">
        <f t="shared" si="101"/>
        <v>0</v>
      </c>
      <c r="U758" s="773" t="str">
        <f t="shared" si="102"/>
        <v>L</v>
      </c>
      <c r="V758" s="304"/>
      <c r="W758" s="305">
        <f>(Q758+R758)*'1.0-Contractblad'!$L$37</f>
        <v>0</v>
      </c>
      <c r="X758" s="305">
        <f ca="1">VLOOKUP(E758,'1.1a-Jaarprijzen'!$B$33:$Q$51,16,FALSE)*K758</f>
        <v>0</v>
      </c>
      <c r="Z758" s="775">
        <f t="shared" si="106"/>
        <v>14119.999999999998</v>
      </c>
      <c r="AA758" s="494" t="str">
        <f t="shared" si="107"/>
        <v>7200-200</v>
      </c>
    </row>
    <row r="759" spans="2:27" s="492" customFormat="1" ht="15">
      <c r="B759" s="331"/>
      <c r="C759" s="332"/>
      <c r="D759" s="296">
        <f>VLOOKUP(E759,'1.1a-Jaarprijzen'!$B$13:$G$30,6,FALSE)</f>
        <v>1</v>
      </c>
      <c r="E759" s="295" t="s">
        <v>1066</v>
      </c>
      <c r="F759" s="296" t="s">
        <v>392</v>
      </c>
      <c r="G759" s="296" t="s">
        <v>1082</v>
      </c>
      <c r="H759" s="714" t="s">
        <v>1239</v>
      </c>
      <c r="I759" s="298" t="str">
        <f t="shared" si="0"/>
        <v>sanitaire ruimte (toilet-/doucheruimte)</v>
      </c>
      <c r="J759" s="296" t="s">
        <v>468</v>
      </c>
      <c r="K759" s="299">
        <v>6.7</v>
      </c>
      <c r="L759" s="299"/>
      <c r="M759" s="300">
        <v>4200</v>
      </c>
      <c r="N759" s="301">
        <f t="shared" si="103"/>
        <v>200</v>
      </c>
      <c r="O759" s="486">
        <v>1</v>
      </c>
      <c r="P759" s="486">
        <v>1</v>
      </c>
      <c r="Q759" s="293">
        <f t="shared" si="104"/>
        <v>0</v>
      </c>
      <c r="R759" s="293">
        <f t="shared" si="105"/>
        <v>0</v>
      </c>
      <c r="S759" s="302">
        <f t="shared" si="100"/>
        <v>0</v>
      </c>
      <c r="T759" s="302">
        <f t="shared" si="101"/>
        <v>0</v>
      </c>
      <c r="U759" s="773" t="str">
        <f t="shared" si="102"/>
        <v>S</v>
      </c>
      <c r="V759" s="304"/>
      <c r="W759" s="305">
        <f>(Q759+R759)*'1.0-Contractblad'!$L$37</f>
        <v>0</v>
      </c>
      <c r="X759" s="305">
        <f ca="1">VLOOKUP(E759,'1.1a-Jaarprijzen'!$B$33:$Q$51,16,FALSE)*K759</f>
        <v>0</v>
      </c>
      <c r="Z759" s="775">
        <f t="shared" si="106"/>
        <v>1340</v>
      </c>
      <c r="AA759" s="494" t="str">
        <f t="shared" si="107"/>
        <v>4200-200</v>
      </c>
    </row>
    <row r="760" spans="2:27" s="492" customFormat="1" ht="15">
      <c r="B760" s="331"/>
      <c r="C760" s="332"/>
      <c r="D760" s="296">
        <f>VLOOKUP(E760,'1.1a-Jaarprijzen'!$B$13:$G$30,6,FALSE)</f>
        <v>1</v>
      </c>
      <c r="E760" s="295" t="s">
        <v>1066</v>
      </c>
      <c r="F760" s="296" t="s">
        <v>392</v>
      </c>
      <c r="G760" s="296" t="s">
        <v>1083</v>
      </c>
      <c r="H760" s="714" t="s">
        <v>867</v>
      </c>
      <c r="I760" s="298" t="str">
        <f t="shared" si="0"/>
        <v>leslokaal/leerplein groep 4 t/m 8</v>
      </c>
      <c r="J760" s="296" t="s">
        <v>998</v>
      </c>
      <c r="K760" s="299">
        <v>70.5</v>
      </c>
      <c r="L760" s="299"/>
      <c r="M760" s="300">
        <v>18200</v>
      </c>
      <c r="N760" s="301">
        <f t="shared" si="103"/>
        <v>200</v>
      </c>
      <c r="O760" s="486">
        <v>1</v>
      </c>
      <c r="P760" s="486">
        <v>1</v>
      </c>
      <c r="Q760" s="293">
        <f t="shared" si="104"/>
        <v>0</v>
      </c>
      <c r="R760" s="293">
        <f t="shared" si="105"/>
        <v>0</v>
      </c>
      <c r="S760" s="302">
        <f t="shared" si="100"/>
        <v>0</v>
      </c>
      <c r="T760" s="302">
        <f t="shared" si="101"/>
        <v>0</v>
      </c>
      <c r="U760" s="773" t="str">
        <f t="shared" si="102"/>
        <v>L</v>
      </c>
      <c r="V760" s="304"/>
      <c r="W760" s="305">
        <f>(Q760+R760)*'1.0-Contractblad'!$L$37</f>
        <v>0</v>
      </c>
      <c r="X760" s="305">
        <f ca="1">VLOOKUP(E760,'1.1a-Jaarprijzen'!$B$33:$Q$51,16,FALSE)*K760</f>
        <v>0</v>
      </c>
      <c r="Z760" s="775">
        <f t="shared" si="106"/>
        <v>14100</v>
      </c>
      <c r="AA760" s="494" t="str">
        <f t="shared" si="107"/>
        <v>18200-200</v>
      </c>
    </row>
    <row r="761" spans="2:27" s="492" customFormat="1" ht="15">
      <c r="B761" s="331"/>
      <c r="C761" s="332"/>
      <c r="D761" s="296">
        <f>VLOOKUP(E761,'1.1a-Jaarprijzen'!$B$13:$G$30,6,FALSE)</f>
        <v>1</v>
      </c>
      <c r="E761" s="690" t="s">
        <v>1066</v>
      </c>
      <c r="F761" s="296" t="s">
        <v>392</v>
      </c>
      <c r="G761" s="296" t="s">
        <v>1084</v>
      </c>
      <c r="H761" s="714" t="s">
        <v>1240</v>
      </c>
      <c r="I761" s="298" t="str">
        <f t="shared" si="0"/>
        <v>sanitaire ruimte (toilet-/doucheruimte)</v>
      </c>
      <c r="J761" s="296" t="s">
        <v>468</v>
      </c>
      <c r="K761" s="299">
        <v>6.7</v>
      </c>
      <c r="L761" s="299"/>
      <c r="M761" s="300">
        <v>4208</v>
      </c>
      <c r="N761" s="301">
        <f t="shared" si="103"/>
        <v>208</v>
      </c>
      <c r="O761" s="486">
        <v>1</v>
      </c>
      <c r="P761" s="486">
        <v>1</v>
      </c>
      <c r="Q761" s="293">
        <f t="shared" si="104"/>
        <v>0</v>
      </c>
      <c r="R761" s="293">
        <f t="shared" si="105"/>
        <v>0</v>
      </c>
      <c r="S761" s="302">
        <f t="shared" si="100"/>
        <v>0</v>
      </c>
      <c r="T761" s="302">
        <f t="shared" si="101"/>
        <v>0</v>
      </c>
      <c r="U761" s="773" t="str">
        <f t="shared" si="102"/>
        <v>S</v>
      </c>
      <c r="V761" s="304" t="s">
        <v>1282</v>
      </c>
      <c r="W761" s="305">
        <f>(Q761+R761)*'1.0-Contractblad'!$L$37</f>
        <v>0</v>
      </c>
      <c r="X761" s="305">
        <f ca="1">VLOOKUP(E761,'1.1a-Jaarprijzen'!$B$33:$Q$51,16,FALSE)*K761</f>
        <v>0</v>
      </c>
      <c r="Z761" s="775">
        <f t="shared" si="106"/>
        <v>1393.6000000000001</v>
      </c>
      <c r="AA761" s="494" t="str">
        <f t="shared" si="107"/>
        <v>4208-208</v>
      </c>
    </row>
    <row r="762" spans="2:27" s="492" customFormat="1" ht="15">
      <c r="B762" s="331"/>
      <c r="C762" s="332"/>
      <c r="D762" s="296">
        <f>VLOOKUP(E762,'1.1a-Jaarprijzen'!$B$13:$G$30,6,FALSE)</f>
        <v>1</v>
      </c>
      <c r="E762" s="690" t="s">
        <v>1066</v>
      </c>
      <c r="F762" s="296" t="s">
        <v>392</v>
      </c>
      <c r="G762" s="296" t="s">
        <v>1085</v>
      </c>
      <c r="H762" s="714" t="s">
        <v>1209</v>
      </c>
      <c r="I762" s="298" t="str">
        <f t="shared" si="0"/>
        <v>Kinderopvang</v>
      </c>
      <c r="J762" s="296" t="s">
        <v>998</v>
      </c>
      <c r="K762" s="299">
        <v>70.599999999999994</v>
      </c>
      <c r="L762" s="299"/>
      <c r="M762" s="300">
        <v>22208</v>
      </c>
      <c r="N762" s="301">
        <f t="shared" si="103"/>
        <v>208</v>
      </c>
      <c r="O762" s="486">
        <v>1</v>
      </c>
      <c r="P762" s="486">
        <v>1</v>
      </c>
      <c r="Q762" s="293">
        <f t="shared" si="104"/>
        <v>0</v>
      </c>
      <c r="R762" s="293">
        <f t="shared" si="105"/>
        <v>0</v>
      </c>
      <c r="S762" s="302">
        <f t="shared" si="100"/>
        <v>0</v>
      </c>
      <c r="T762" s="302">
        <f t="shared" si="101"/>
        <v>0</v>
      </c>
      <c r="U762" s="773" t="str">
        <f t="shared" si="102"/>
        <v>L</v>
      </c>
      <c r="V762" s="304" t="s">
        <v>1276</v>
      </c>
      <c r="W762" s="305">
        <f>(Q762+R762)*'1.0-Contractblad'!$L$37</f>
        <v>0</v>
      </c>
      <c r="X762" s="305">
        <f ca="1">VLOOKUP(E762,'1.1a-Jaarprijzen'!$B$33:$Q$51,16,FALSE)*K762</f>
        <v>0</v>
      </c>
      <c r="Z762" s="775">
        <f t="shared" si="106"/>
        <v>14684.8</v>
      </c>
      <c r="AA762" s="494" t="str">
        <f t="shared" si="107"/>
        <v>22208-208</v>
      </c>
    </row>
    <row r="763" spans="2:27" s="492" customFormat="1" ht="15">
      <c r="B763" s="331"/>
      <c r="C763" s="332"/>
      <c r="D763" s="296">
        <f>VLOOKUP(E763,'1.1a-Jaarprijzen'!$B$13:$G$30,6,FALSE)</f>
        <v>1</v>
      </c>
      <c r="E763" s="295" t="s">
        <v>1066</v>
      </c>
      <c r="F763" s="296" t="s">
        <v>392</v>
      </c>
      <c r="G763" s="296" t="s">
        <v>1085</v>
      </c>
      <c r="H763" s="714" t="s">
        <v>867</v>
      </c>
      <c r="I763" s="298" t="str">
        <f t="shared" si="0"/>
        <v>leslokaal/leerplein groep 4 t/m 8</v>
      </c>
      <c r="J763" s="296" t="s">
        <v>998</v>
      </c>
      <c r="K763" s="299">
        <v>13</v>
      </c>
      <c r="L763" s="299"/>
      <c r="M763" s="300">
        <v>18200</v>
      </c>
      <c r="N763" s="301">
        <f t="shared" si="103"/>
        <v>200</v>
      </c>
      <c r="O763" s="486">
        <v>1</v>
      </c>
      <c r="P763" s="486">
        <v>1</v>
      </c>
      <c r="Q763" s="293">
        <f t="shared" si="104"/>
        <v>0</v>
      </c>
      <c r="R763" s="293">
        <f t="shared" si="105"/>
        <v>0</v>
      </c>
      <c r="S763" s="302">
        <f t="shared" si="100"/>
        <v>0</v>
      </c>
      <c r="T763" s="302">
        <f t="shared" si="101"/>
        <v>0</v>
      </c>
      <c r="U763" s="773" t="str">
        <f t="shared" si="102"/>
        <v>L</v>
      </c>
      <c r="V763" s="304"/>
      <c r="W763" s="305">
        <f>(Q763+R763)*'1.0-Contractblad'!$L$37</f>
        <v>0</v>
      </c>
      <c r="X763" s="305">
        <f ca="1">VLOOKUP(E763,'1.1a-Jaarprijzen'!$B$33:$Q$51,16,FALSE)*K763</f>
        <v>0</v>
      </c>
      <c r="Z763" s="775">
        <f t="shared" si="106"/>
        <v>2600</v>
      </c>
      <c r="AA763" s="494" t="str">
        <f t="shared" si="107"/>
        <v>18200-200</v>
      </c>
    </row>
    <row r="764" spans="2:27" s="492" customFormat="1" ht="15">
      <c r="B764" s="331"/>
      <c r="C764" s="332"/>
      <c r="D764" s="296">
        <f>VLOOKUP(E764,'1.1a-Jaarprijzen'!$B$13:$G$30,6,FALSE)</f>
        <v>1</v>
      </c>
      <c r="E764" s="690" t="s">
        <v>1066</v>
      </c>
      <c r="F764" s="296" t="s">
        <v>392</v>
      </c>
      <c r="G764" s="296" t="s">
        <v>1086</v>
      </c>
      <c r="H764" s="714" t="s">
        <v>1239</v>
      </c>
      <c r="I764" s="298" t="str">
        <f t="shared" si="0"/>
        <v>sanitaire ruimte (toilet-/doucheruimte)</v>
      </c>
      <c r="J764" s="296" t="s">
        <v>468</v>
      </c>
      <c r="K764" s="299">
        <v>6.7</v>
      </c>
      <c r="L764" s="299"/>
      <c r="M764" s="300">
        <v>4200</v>
      </c>
      <c r="N764" s="301">
        <f t="shared" si="103"/>
        <v>200</v>
      </c>
      <c r="O764" s="486">
        <v>1</v>
      </c>
      <c r="P764" s="486">
        <v>1</v>
      </c>
      <c r="Q764" s="293">
        <f t="shared" si="104"/>
        <v>0</v>
      </c>
      <c r="R764" s="293">
        <f t="shared" si="105"/>
        <v>0</v>
      </c>
      <c r="S764" s="302">
        <f t="shared" si="100"/>
        <v>0</v>
      </c>
      <c r="T764" s="302">
        <f t="shared" si="101"/>
        <v>0</v>
      </c>
      <c r="U764" s="773" t="str">
        <f t="shared" si="102"/>
        <v>S</v>
      </c>
      <c r="V764" s="304" t="s">
        <v>1277</v>
      </c>
      <c r="W764" s="305">
        <f>(Q764+R764)*'1.0-Contractblad'!$L$37</f>
        <v>0</v>
      </c>
      <c r="X764" s="305">
        <f ca="1">VLOOKUP(E764,'1.1a-Jaarprijzen'!$B$33:$Q$51,16,FALSE)*K764</f>
        <v>0</v>
      </c>
      <c r="Z764" s="775">
        <f t="shared" si="106"/>
        <v>1340</v>
      </c>
      <c r="AA764" s="494" t="str">
        <f t="shared" si="107"/>
        <v>4200-200</v>
      </c>
    </row>
    <row r="765" spans="2:27" s="492" customFormat="1" ht="15">
      <c r="B765" s="331"/>
      <c r="C765" s="332"/>
      <c r="D765" s="296">
        <f>VLOOKUP(E765,'1.1a-Jaarprijzen'!$B$13:$G$30,6,FALSE)</f>
        <v>1</v>
      </c>
      <c r="E765" s="690" t="s">
        <v>1066</v>
      </c>
      <c r="F765" s="296" t="s">
        <v>392</v>
      </c>
      <c r="G765" s="296" t="s">
        <v>1087</v>
      </c>
      <c r="H765" s="714" t="s">
        <v>867</v>
      </c>
      <c r="I765" s="298" t="str">
        <f t="shared" si="0"/>
        <v>leslokaal/leerplein groep 4 t/m 8</v>
      </c>
      <c r="J765" s="296" t="s">
        <v>998</v>
      </c>
      <c r="K765" s="299">
        <v>70.599999999999994</v>
      </c>
      <c r="L765" s="299"/>
      <c r="M765" s="300">
        <v>18200</v>
      </c>
      <c r="N765" s="301">
        <f t="shared" si="103"/>
        <v>200</v>
      </c>
      <c r="O765" s="486">
        <v>1</v>
      </c>
      <c r="P765" s="486">
        <v>1</v>
      </c>
      <c r="Q765" s="293">
        <f t="shared" si="104"/>
        <v>0</v>
      </c>
      <c r="R765" s="293">
        <f t="shared" si="105"/>
        <v>0</v>
      </c>
      <c r="S765" s="302">
        <f t="shared" si="100"/>
        <v>0</v>
      </c>
      <c r="T765" s="302">
        <f t="shared" si="101"/>
        <v>0</v>
      </c>
      <c r="U765" s="773" t="str">
        <f t="shared" si="102"/>
        <v>L</v>
      </c>
      <c r="V765" s="304" t="s">
        <v>1277</v>
      </c>
      <c r="W765" s="305">
        <f>(Q765+R765)*'1.0-Contractblad'!$L$37</f>
        <v>0</v>
      </c>
      <c r="X765" s="305">
        <f ca="1">VLOOKUP(E765,'1.1a-Jaarprijzen'!$B$33:$Q$51,16,FALSE)*K765</f>
        <v>0</v>
      </c>
      <c r="Z765" s="775">
        <f t="shared" si="106"/>
        <v>14119.999999999998</v>
      </c>
      <c r="AA765" s="494" t="str">
        <f t="shared" si="107"/>
        <v>18200-200</v>
      </c>
    </row>
    <row r="766" spans="2:27" s="492" customFormat="1" ht="15">
      <c r="B766" s="331"/>
      <c r="C766" s="332"/>
      <c r="D766" s="296">
        <f>VLOOKUP(E766,'1.1a-Jaarprijzen'!$B$13:$G$30,6,FALSE)</f>
        <v>1</v>
      </c>
      <c r="E766" s="295" t="s">
        <v>1066</v>
      </c>
      <c r="F766" s="296" t="s">
        <v>392</v>
      </c>
      <c r="G766" s="296" t="s">
        <v>1088</v>
      </c>
      <c r="H766" s="714" t="s">
        <v>1241</v>
      </c>
      <c r="I766" s="298" t="str">
        <f t="shared" si="0"/>
        <v>aula, gemeenschappelijke ruimte, bibliotheek</v>
      </c>
      <c r="J766" s="296" t="s">
        <v>998</v>
      </c>
      <c r="K766" s="299">
        <v>67.7</v>
      </c>
      <c r="L766" s="299"/>
      <c r="M766" s="300">
        <v>2260</v>
      </c>
      <c r="N766" s="301">
        <f t="shared" si="103"/>
        <v>260</v>
      </c>
      <c r="O766" s="486">
        <v>1</v>
      </c>
      <c r="P766" s="486">
        <v>1</v>
      </c>
      <c r="Q766" s="293">
        <f t="shared" si="104"/>
        <v>0</v>
      </c>
      <c r="R766" s="293">
        <f t="shared" si="105"/>
        <v>0</v>
      </c>
      <c r="S766" s="302">
        <f t="shared" si="100"/>
        <v>0</v>
      </c>
      <c r="T766" s="302">
        <f t="shared" si="101"/>
        <v>0</v>
      </c>
      <c r="U766" s="773" t="str">
        <f t="shared" si="102"/>
        <v>V</v>
      </c>
      <c r="V766" s="304" t="s">
        <v>1278</v>
      </c>
      <c r="W766" s="305">
        <f>(Q766+R766)*'1.0-Contractblad'!$L$37</f>
        <v>0</v>
      </c>
      <c r="X766" s="305">
        <f ca="1">VLOOKUP(E766,'1.1a-Jaarprijzen'!$B$33:$Q$51,16,FALSE)*K766</f>
        <v>0</v>
      </c>
      <c r="Z766" s="775">
        <f t="shared" si="106"/>
        <v>17602</v>
      </c>
      <c r="AA766" s="494" t="str">
        <f t="shared" si="107"/>
        <v>2260-260</v>
      </c>
    </row>
    <row r="767" spans="2:27" s="492" customFormat="1" ht="15">
      <c r="B767" s="331"/>
      <c r="C767" s="332"/>
      <c r="D767" s="296">
        <f>VLOOKUP(E767,'1.1a-Jaarprijzen'!$B$13:$G$30,6,FALSE)</f>
        <v>1</v>
      </c>
      <c r="E767" s="295" t="s">
        <v>1066</v>
      </c>
      <c r="F767" s="296" t="s">
        <v>392</v>
      </c>
      <c r="G767" s="296" t="s">
        <v>1089</v>
      </c>
      <c r="H767" s="714" t="s">
        <v>395</v>
      </c>
      <c r="I767" s="298" t="str">
        <f t="shared" si="0"/>
        <v>niet van toepassing</v>
      </c>
      <c r="J767" s="296" t="s">
        <v>998</v>
      </c>
      <c r="K767" s="299"/>
      <c r="L767" s="299">
        <v>8</v>
      </c>
      <c r="M767" s="300" t="s">
        <v>17</v>
      </c>
      <c r="N767" s="301">
        <f t="shared" si="103"/>
        <v>0</v>
      </c>
      <c r="O767" s="486">
        <v>1</v>
      </c>
      <c r="P767" s="486">
        <v>1</v>
      </c>
      <c r="Q767" s="293">
        <f t="shared" si="104"/>
        <v>0</v>
      </c>
      <c r="R767" s="293">
        <f t="shared" si="105"/>
        <v>0</v>
      </c>
      <c r="S767" s="302">
        <f t="shared" si="100"/>
        <v>0</v>
      </c>
      <c r="T767" s="302">
        <f t="shared" si="101"/>
        <v>0</v>
      </c>
      <c r="U767" s="773">
        <f t="shared" si="102"/>
        <v>0</v>
      </c>
      <c r="V767" s="304"/>
      <c r="W767" s="305">
        <f>(Q767+R767)*'1.0-Contractblad'!$L$37</f>
        <v>0</v>
      </c>
      <c r="X767" s="305">
        <f ca="1">VLOOKUP(E767,'1.1a-Jaarprijzen'!$B$33:$Q$51,16,FALSE)*K767</f>
        <v>0</v>
      </c>
      <c r="Z767" s="775">
        <f t="shared" si="106"/>
        <v>0</v>
      </c>
      <c r="AA767" s="494" t="str">
        <f t="shared" si="107"/>
        <v>nvt-0</v>
      </c>
    </row>
    <row r="768" spans="2:27" s="492" customFormat="1" ht="15">
      <c r="B768" s="331"/>
      <c r="C768" s="332"/>
      <c r="D768" s="296">
        <f>VLOOKUP(E768,'1.1a-Jaarprijzen'!$B$13:$G$30,6,FALSE)</f>
        <v>1</v>
      </c>
      <c r="E768" s="295" t="s">
        <v>1066</v>
      </c>
      <c r="F768" s="296" t="s">
        <v>392</v>
      </c>
      <c r="G768" s="296" t="s">
        <v>1090</v>
      </c>
      <c r="H768" s="714" t="s">
        <v>402</v>
      </c>
      <c r="I768" s="298" t="str">
        <f t="shared" si="0"/>
        <v>entree, gang, hal, repro</v>
      </c>
      <c r="J768" s="296" t="s">
        <v>1001</v>
      </c>
      <c r="K768" s="299">
        <v>5.4</v>
      </c>
      <c r="L768" s="299"/>
      <c r="M768" s="300">
        <v>3200</v>
      </c>
      <c r="N768" s="301">
        <f t="shared" si="103"/>
        <v>200</v>
      </c>
      <c r="O768" s="486">
        <v>1</v>
      </c>
      <c r="P768" s="486">
        <v>1</v>
      </c>
      <c r="Q768" s="293">
        <f t="shared" si="104"/>
        <v>0</v>
      </c>
      <c r="R768" s="293">
        <f t="shared" si="105"/>
        <v>0</v>
      </c>
      <c r="S768" s="302">
        <f t="shared" si="100"/>
        <v>0</v>
      </c>
      <c r="T768" s="302">
        <f t="shared" si="101"/>
        <v>0</v>
      </c>
      <c r="U768" s="773" t="str">
        <f t="shared" si="102"/>
        <v>V</v>
      </c>
      <c r="V768" s="304"/>
      <c r="W768" s="305">
        <f>(Q768+R768)*'1.0-Contractblad'!$L$37</f>
        <v>0</v>
      </c>
      <c r="X768" s="305">
        <f ca="1">VLOOKUP(E768,'1.1a-Jaarprijzen'!$B$33:$Q$51,16,FALSE)*K768</f>
        <v>0</v>
      </c>
      <c r="Z768" s="775">
        <f t="shared" si="106"/>
        <v>1080</v>
      </c>
      <c r="AA768" s="494" t="str">
        <f t="shared" si="107"/>
        <v>3200-200</v>
      </c>
    </row>
    <row r="769" spans="2:27" s="492" customFormat="1" ht="15">
      <c r="B769" s="331"/>
      <c r="C769" s="332"/>
      <c r="D769" s="296">
        <f>VLOOKUP(E769,'1.1a-Jaarprijzen'!$B$13:$G$30,6,FALSE)</f>
        <v>1</v>
      </c>
      <c r="E769" s="690" t="s">
        <v>1066</v>
      </c>
      <c r="F769" s="296" t="s">
        <v>392</v>
      </c>
      <c r="G769" s="296" t="s">
        <v>1091</v>
      </c>
      <c r="H769" s="714" t="s">
        <v>1242</v>
      </c>
      <c r="I769" s="298" t="str">
        <f t="shared" si="0"/>
        <v>Kinderopvang</v>
      </c>
      <c r="J769" s="296" t="s">
        <v>998</v>
      </c>
      <c r="K769" s="299">
        <v>64.099999999999994</v>
      </c>
      <c r="L769" s="299"/>
      <c r="M769" s="300">
        <v>22208</v>
      </c>
      <c r="N769" s="301">
        <f t="shared" si="103"/>
        <v>208</v>
      </c>
      <c r="O769" s="486">
        <v>1</v>
      </c>
      <c r="P769" s="486">
        <v>1</v>
      </c>
      <c r="Q769" s="293">
        <f t="shared" si="104"/>
        <v>0</v>
      </c>
      <c r="R769" s="293">
        <f t="shared" si="105"/>
        <v>0</v>
      </c>
      <c r="S769" s="302">
        <f t="shared" si="100"/>
        <v>0</v>
      </c>
      <c r="T769" s="302">
        <f t="shared" si="101"/>
        <v>0</v>
      </c>
      <c r="U769" s="773" t="str">
        <f t="shared" si="102"/>
        <v>L</v>
      </c>
      <c r="V769" s="304" t="s">
        <v>1276</v>
      </c>
      <c r="W769" s="305">
        <f>(Q769+R769)*'1.0-Contractblad'!$L$37</f>
        <v>0</v>
      </c>
      <c r="X769" s="305">
        <f ca="1">VLOOKUP(E769,'1.1a-Jaarprijzen'!$B$33:$Q$51,16,FALSE)*K769</f>
        <v>0</v>
      </c>
      <c r="Z769" s="775">
        <f t="shared" si="106"/>
        <v>13332.8</v>
      </c>
      <c r="AA769" s="494" t="str">
        <f t="shared" si="107"/>
        <v>22208-208</v>
      </c>
    </row>
    <row r="770" spans="2:27" s="492" customFormat="1" ht="15">
      <c r="B770" s="331"/>
      <c r="C770" s="332"/>
      <c r="D770" s="296">
        <f>VLOOKUP(E770,'1.1a-Jaarprijzen'!$B$13:$G$30,6,FALSE)</f>
        <v>1</v>
      </c>
      <c r="E770" s="690" t="s">
        <v>1066</v>
      </c>
      <c r="F770" s="296" t="s">
        <v>392</v>
      </c>
      <c r="G770" s="296" t="s">
        <v>1084</v>
      </c>
      <c r="H770" s="714" t="s">
        <v>1240</v>
      </c>
      <c r="I770" s="298" t="str">
        <f t="shared" si="0"/>
        <v>sanitaire ruimte (toilet-/doucheruimte)</v>
      </c>
      <c r="J770" s="296" t="s">
        <v>468</v>
      </c>
      <c r="K770" s="299">
        <v>7.7</v>
      </c>
      <c r="L770" s="299"/>
      <c r="M770" s="300">
        <v>4208</v>
      </c>
      <c r="N770" s="301">
        <f t="shared" si="103"/>
        <v>208</v>
      </c>
      <c r="O770" s="486">
        <v>1</v>
      </c>
      <c r="P770" s="486">
        <v>1</v>
      </c>
      <c r="Q770" s="293">
        <f t="shared" si="104"/>
        <v>0</v>
      </c>
      <c r="R770" s="293">
        <f t="shared" si="105"/>
        <v>0</v>
      </c>
      <c r="S770" s="302">
        <f t="shared" si="100"/>
        <v>0</v>
      </c>
      <c r="T770" s="302">
        <f t="shared" si="101"/>
        <v>0</v>
      </c>
      <c r="U770" s="773" t="str">
        <f t="shared" si="102"/>
        <v>S</v>
      </c>
      <c r="V770" s="304" t="s">
        <v>1282</v>
      </c>
      <c r="W770" s="305">
        <f>(Q770+R770)*'1.0-Contractblad'!$L$37</f>
        <v>0</v>
      </c>
      <c r="X770" s="305">
        <f ca="1">VLOOKUP(E770,'1.1a-Jaarprijzen'!$B$33:$Q$51,16,FALSE)*K770</f>
        <v>0</v>
      </c>
      <c r="Z770" s="775">
        <f t="shared" si="106"/>
        <v>1601.6000000000001</v>
      </c>
      <c r="AA770" s="494" t="str">
        <f t="shared" si="107"/>
        <v>4208-208</v>
      </c>
    </row>
    <row r="771" spans="2:27" s="492" customFormat="1" ht="15">
      <c r="B771" s="331"/>
      <c r="C771" s="332"/>
      <c r="D771" s="296">
        <f>VLOOKUP(E771,'1.1a-Jaarprijzen'!$B$13:$G$30,6,FALSE)</f>
        <v>1</v>
      </c>
      <c r="E771" s="295" t="s">
        <v>1066</v>
      </c>
      <c r="F771" s="296" t="s">
        <v>392</v>
      </c>
      <c r="G771" s="296" t="s">
        <v>1092</v>
      </c>
      <c r="H771" s="714" t="s">
        <v>398</v>
      </c>
      <c r="I771" s="298" t="str">
        <f t="shared" si="0"/>
        <v>niet van toepassing</v>
      </c>
      <c r="J771" s="296" t="s">
        <v>998</v>
      </c>
      <c r="K771" s="299"/>
      <c r="L771" s="299">
        <v>4.8</v>
      </c>
      <c r="M771" s="300" t="s">
        <v>17</v>
      </c>
      <c r="N771" s="301">
        <f t="shared" si="103"/>
        <v>0</v>
      </c>
      <c r="O771" s="486">
        <v>1</v>
      </c>
      <c r="P771" s="486">
        <v>1</v>
      </c>
      <c r="Q771" s="293">
        <f t="shared" si="104"/>
        <v>0</v>
      </c>
      <c r="R771" s="293">
        <f t="shared" si="105"/>
        <v>0</v>
      </c>
      <c r="S771" s="302">
        <f t="shared" si="100"/>
        <v>0</v>
      </c>
      <c r="T771" s="302">
        <f t="shared" si="101"/>
        <v>0</v>
      </c>
      <c r="U771" s="773">
        <f t="shared" si="102"/>
        <v>0</v>
      </c>
      <c r="V771" s="304"/>
      <c r="W771" s="305">
        <f>(Q771+R771)*'1.0-Contractblad'!$L$37</f>
        <v>0</v>
      </c>
      <c r="X771" s="305">
        <f ca="1">VLOOKUP(E771,'1.1a-Jaarprijzen'!$B$33:$Q$51,16,FALSE)*K771</f>
        <v>0</v>
      </c>
      <c r="Z771" s="775">
        <f t="shared" si="106"/>
        <v>0</v>
      </c>
      <c r="AA771" s="494" t="str">
        <f t="shared" si="107"/>
        <v>nvt-0</v>
      </c>
    </row>
    <row r="772" spans="2:27" s="492" customFormat="1" ht="15">
      <c r="B772" s="331"/>
      <c r="C772" s="332"/>
      <c r="D772" s="296">
        <f>VLOOKUP(E772,'1.1a-Jaarprijzen'!$B$13:$G$30,6,FALSE)</f>
        <v>1</v>
      </c>
      <c r="E772" s="295" t="s">
        <v>1066</v>
      </c>
      <c r="F772" s="296" t="s">
        <v>392</v>
      </c>
      <c r="G772" s="296" t="s">
        <v>1093</v>
      </c>
      <c r="H772" s="714" t="s">
        <v>393</v>
      </c>
      <c r="I772" s="298" t="str">
        <f t="shared" si="0"/>
        <v>niet van toepassing</v>
      </c>
      <c r="J772" s="296" t="s">
        <v>998</v>
      </c>
      <c r="K772" s="299"/>
      <c r="L772" s="299">
        <v>36.6</v>
      </c>
      <c r="M772" s="300" t="s">
        <v>17</v>
      </c>
      <c r="N772" s="301">
        <f t="shared" si="103"/>
        <v>0</v>
      </c>
      <c r="O772" s="486">
        <v>1</v>
      </c>
      <c r="P772" s="486">
        <v>1</v>
      </c>
      <c r="Q772" s="293">
        <f t="shared" si="104"/>
        <v>0</v>
      </c>
      <c r="R772" s="293">
        <f t="shared" si="105"/>
        <v>0</v>
      </c>
      <c r="S772" s="302">
        <f t="shared" si="100"/>
        <v>0</v>
      </c>
      <c r="T772" s="302">
        <f t="shared" si="101"/>
        <v>0</v>
      </c>
      <c r="U772" s="773">
        <f t="shared" si="102"/>
        <v>0</v>
      </c>
      <c r="V772" s="304" t="s">
        <v>1279</v>
      </c>
      <c r="W772" s="305">
        <f>(Q772+R772)*'1.0-Contractblad'!$L$37</f>
        <v>0</v>
      </c>
      <c r="X772" s="305">
        <f ca="1">VLOOKUP(E772,'1.1a-Jaarprijzen'!$B$33:$Q$51,16,FALSE)*K772</f>
        <v>0</v>
      </c>
      <c r="Z772" s="775">
        <f t="shared" si="106"/>
        <v>0</v>
      </c>
      <c r="AA772" s="494" t="str">
        <f t="shared" si="107"/>
        <v>nvt-0</v>
      </c>
    </row>
    <row r="773" spans="2:27" s="492" customFormat="1" ht="15">
      <c r="B773" s="331"/>
      <c r="C773" s="332"/>
      <c r="D773" s="296">
        <f>VLOOKUP(E773,'1.1a-Jaarprijzen'!$B$13:$G$30,6,FALSE)</f>
        <v>1</v>
      </c>
      <c r="E773" s="295" t="s">
        <v>1066</v>
      </c>
      <c r="F773" s="296" t="s">
        <v>392</v>
      </c>
      <c r="G773" s="296" t="s">
        <v>1094</v>
      </c>
      <c r="H773" s="714" t="s">
        <v>1243</v>
      </c>
      <c r="I773" s="298" t="str">
        <f t="shared" si="0"/>
        <v>niet van toepassing</v>
      </c>
      <c r="J773" s="296" t="s">
        <v>468</v>
      </c>
      <c r="K773" s="299"/>
      <c r="L773" s="299">
        <v>5.0999999999999996</v>
      </c>
      <c r="M773" s="300" t="s">
        <v>17</v>
      </c>
      <c r="N773" s="301">
        <f t="shared" si="103"/>
        <v>0</v>
      </c>
      <c r="O773" s="486">
        <v>1</v>
      </c>
      <c r="P773" s="486">
        <v>1</v>
      </c>
      <c r="Q773" s="293">
        <f t="shared" si="104"/>
        <v>0</v>
      </c>
      <c r="R773" s="293">
        <f t="shared" si="105"/>
        <v>0</v>
      </c>
      <c r="S773" s="302">
        <f t="shared" si="100"/>
        <v>0</v>
      </c>
      <c r="T773" s="302">
        <f t="shared" si="101"/>
        <v>0</v>
      </c>
      <c r="U773" s="773">
        <f t="shared" si="102"/>
        <v>0</v>
      </c>
      <c r="V773" s="304" t="s">
        <v>1279</v>
      </c>
      <c r="W773" s="305">
        <f>(Q773+R773)*'1.0-Contractblad'!$L$37</f>
        <v>0</v>
      </c>
      <c r="X773" s="305">
        <f ca="1">VLOOKUP(E773,'1.1a-Jaarprijzen'!$B$33:$Q$51,16,FALSE)*K773</f>
        <v>0</v>
      </c>
      <c r="Z773" s="775">
        <f t="shared" si="106"/>
        <v>0</v>
      </c>
      <c r="AA773" s="494" t="str">
        <f t="shared" si="107"/>
        <v>nvt-0</v>
      </c>
    </row>
    <row r="774" spans="2:27" s="492" customFormat="1" ht="15">
      <c r="B774" s="331"/>
      <c r="C774" s="332"/>
      <c r="D774" s="296">
        <f>VLOOKUP(E774,'1.1a-Jaarprijzen'!$B$13:$G$30,6,FALSE)</f>
        <v>1</v>
      </c>
      <c r="E774" s="295" t="s">
        <v>1066</v>
      </c>
      <c r="F774" s="296" t="s">
        <v>392</v>
      </c>
      <c r="G774" s="296" t="s">
        <v>1095</v>
      </c>
      <c r="H774" s="714" t="s">
        <v>1244</v>
      </c>
      <c r="I774" s="298" t="str">
        <f t="shared" si="0"/>
        <v>niet van toepassing</v>
      </c>
      <c r="J774" s="296" t="s">
        <v>487</v>
      </c>
      <c r="K774" s="299"/>
      <c r="L774" s="299">
        <v>47.94</v>
      </c>
      <c r="M774" s="300" t="s">
        <v>17</v>
      </c>
      <c r="N774" s="301">
        <f t="shared" si="103"/>
        <v>0</v>
      </c>
      <c r="O774" s="486">
        <v>1</v>
      </c>
      <c r="P774" s="486">
        <v>1</v>
      </c>
      <c r="Q774" s="293">
        <f t="shared" si="104"/>
        <v>0</v>
      </c>
      <c r="R774" s="293">
        <f t="shared" si="105"/>
        <v>0</v>
      </c>
      <c r="S774" s="302">
        <f t="shared" si="100"/>
        <v>0</v>
      </c>
      <c r="T774" s="302">
        <f t="shared" si="101"/>
        <v>0</v>
      </c>
      <c r="U774" s="773">
        <f t="shared" si="102"/>
        <v>0</v>
      </c>
      <c r="V774" s="304" t="s">
        <v>1279</v>
      </c>
      <c r="W774" s="305">
        <f>(Q774+R774)*'1.0-Contractblad'!$L$37</f>
        <v>0</v>
      </c>
      <c r="X774" s="305">
        <f ca="1">VLOOKUP(E774,'1.1a-Jaarprijzen'!$B$33:$Q$51,16,FALSE)*K774</f>
        <v>0</v>
      </c>
      <c r="Z774" s="775">
        <f t="shared" si="106"/>
        <v>0</v>
      </c>
      <c r="AA774" s="494" t="str">
        <f t="shared" si="107"/>
        <v>nvt-0</v>
      </c>
    </row>
    <row r="775" spans="2:27" s="492" customFormat="1" ht="15">
      <c r="B775" s="331"/>
      <c r="C775" s="332"/>
      <c r="D775" s="296">
        <f>VLOOKUP(E775,'1.1a-Jaarprijzen'!$B$13:$G$30,6,FALSE)</f>
        <v>1</v>
      </c>
      <c r="E775" s="295" t="s">
        <v>1066</v>
      </c>
      <c r="F775" s="296" t="s">
        <v>392</v>
      </c>
      <c r="G775" s="296" t="s">
        <v>1096</v>
      </c>
      <c r="H775" s="714" t="s">
        <v>398</v>
      </c>
      <c r="I775" s="298" t="str">
        <f t="shared" si="0"/>
        <v>niet van toepassing</v>
      </c>
      <c r="J775" s="296" t="s">
        <v>998</v>
      </c>
      <c r="K775" s="299"/>
      <c r="L775" s="299">
        <v>6.8</v>
      </c>
      <c r="M775" s="300" t="s">
        <v>17</v>
      </c>
      <c r="N775" s="301">
        <f t="shared" si="103"/>
        <v>0</v>
      </c>
      <c r="O775" s="486">
        <v>1</v>
      </c>
      <c r="P775" s="486">
        <v>1</v>
      </c>
      <c r="Q775" s="293">
        <f t="shared" si="104"/>
        <v>0</v>
      </c>
      <c r="R775" s="293">
        <f t="shared" si="105"/>
        <v>0</v>
      </c>
      <c r="S775" s="302">
        <f t="shared" ref="S775:S838" si="108">IF($M775=0,0,VLOOKUP($M775,Kengetal,6,FALSE))</f>
        <v>0</v>
      </c>
      <c r="T775" s="302">
        <f t="shared" ref="T775:T838" si="109">IF($M775=0,0,VLOOKUP($M775,Kengetal,7,FALSE))</f>
        <v>0</v>
      </c>
      <c r="U775" s="773">
        <f t="shared" si="102"/>
        <v>0</v>
      </c>
      <c r="V775" s="304" t="s">
        <v>1279</v>
      </c>
      <c r="W775" s="305">
        <f>(Q775+R775)*'1.0-Contractblad'!$L$37</f>
        <v>0</v>
      </c>
      <c r="X775" s="305">
        <f ca="1">VLOOKUP(E775,'1.1a-Jaarprijzen'!$B$33:$Q$51,16,FALSE)*K775</f>
        <v>0</v>
      </c>
      <c r="Z775" s="775">
        <f t="shared" si="106"/>
        <v>0</v>
      </c>
      <c r="AA775" s="494" t="str">
        <f t="shared" si="107"/>
        <v>nvt-0</v>
      </c>
    </row>
    <row r="776" spans="2:27" s="492" customFormat="1" ht="15">
      <c r="B776" s="331"/>
      <c r="C776" s="332"/>
      <c r="D776" s="296">
        <f>VLOOKUP(E776,'1.1a-Jaarprijzen'!$B$13:$G$30,6,FALSE)</f>
        <v>1</v>
      </c>
      <c r="E776" s="295" t="s">
        <v>1066</v>
      </c>
      <c r="F776" s="296" t="s">
        <v>392</v>
      </c>
      <c r="G776" s="296" t="s">
        <v>1097</v>
      </c>
      <c r="H776" s="714" t="s">
        <v>403</v>
      </c>
      <c r="I776" s="298" t="str">
        <f t="shared" si="0"/>
        <v>niet van toepassing</v>
      </c>
      <c r="J776" s="296" t="s">
        <v>998</v>
      </c>
      <c r="K776" s="299"/>
      <c r="L776" s="299">
        <v>20.5</v>
      </c>
      <c r="M776" s="300" t="s">
        <v>17</v>
      </c>
      <c r="N776" s="301">
        <f t="shared" si="103"/>
        <v>0</v>
      </c>
      <c r="O776" s="486">
        <v>1</v>
      </c>
      <c r="P776" s="486">
        <v>1</v>
      </c>
      <c r="Q776" s="293">
        <f t="shared" si="104"/>
        <v>0</v>
      </c>
      <c r="R776" s="293">
        <f t="shared" si="105"/>
        <v>0</v>
      </c>
      <c r="S776" s="302">
        <f t="shared" si="108"/>
        <v>0</v>
      </c>
      <c r="T776" s="302">
        <f t="shared" si="109"/>
        <v>0</v>
      </c>
      <c r="U776" s="773">
        <f t="shared" si="102"/>
        <v>0</v>
      </c>
      <c r="V776" s="304" t="s">
        <v>1279</v>
      </c>
      <c r="W776" s="305">
        <f>(Q776+R776)*'1.0-Contractblad'!$L$37</f>
        <v>0</v>
      </c>
      <c r="X776" s="305">
        <f ca="1">VLOOKUP(E776,'1.1a-Jaarprijzen'!$B$33:$Q$51,16,FALSE)*K776</f>
        <v>0</v>
      </c>
      <c r="Z776" s="775">
        <f t="shared" si="106"/>
        <v>0</v>
      </c>
      <c r="AA776" s="494" t="str">
        <f t="shared" si="107"/>
        <v>nvt-0</v>
      </c>
    </row>
    <row r="777" spans="2:27" s="492" customFormat="1" ht="15">
      <c r="B777" s="331"/>
      <c r="C777" s="332"/>
      <c r="D777" s="296">
        <f>VLOOKUP(E777,'1.1a-Jaarprijzen'!$B$13:$G$30,6,FALSE)</f>
        <v>1</v>
      </c>
      <c r="E777" s="295" t="s">
        <v>1066</v>
      </c>
      <c r="F777" s="296" t="s">
        <v>392</v>
      </c>
      <c r="G777" s="296" t="s">
        <v>1098</v>
      </c>
      <c r="H777" s="714" t="s">
        <v>393</v>
      </c>
      <c r="I777" s="298" t="str">
        <f t="shared" si="0"/>
        <v>niet van toepassing</v>
      </c>
      <c r="J777" s="296" t="s">
        <v>998</v>
      </c>
      <c r="K777" s="299"/>
      <c r="L777" s="299">
        <v>19.899999999999999</v>
      </c>
      <c r="M777" s="300" t="s">
        <v>17</v>
      </c>
      <c r="N777" s="301">
        <f t="shared" si="103"/>
        <v>0</v>
      </c>
      <c r="O777" s="486">
        <v>1</v>
      </c>
      <c r="P777" s="486">
        <v>1</v>
      </c>
      <c r="Q777" s="293">
        <f t="shared" si="104"/>
        <v>0</v>
      </c>
      <c r="R777" s="293">
        <f t="shared" si="105"/>
        <v>0</v>
      </c>
      <c r="S777" s="302">
        <f t="shared" si="108"/>
        <v>0</v>
      </c>
      <c r="T777" s="302">
        <f t="shared" si="109"/>
        <v>0</v>
      </c>
      <c r="U777" s="773">
        <f t="shared" si="102"/>
        <v>0</v>
      </c>
      <c r="V777" s="304" t="s">
        <v>1279</v>
      </c>
      <c r="W777" s="305">
        <f>(Q777+R777)*'1.0-Contractblad'!$L$37</f>
        <v>0</v>
      </c>
      <c r="X777" s="305">
        <f ca="1">VLOOKUP(E777,'1.1a-Jaarprijzen'!$B$33:$Q$51,16,FALSE)*K777</f>
        <v>0</v>
      </c>
      <c r="Z777" s="775">
        <f t="shared" si="106"/>
        <v>0</v>
      </c>
      <c r="AA777" s="494" t="str">
        <f t="shared" si="107"/>
        <v>nvt-0</v>
      </c>
    </row>
    <row r="778" spans="2:27" s="492" customFormat="1" ht="15">
      <c r="B778" s="331"/>
      <c r="C778" s="332"/>
      <c r="D778" s="296">
        <f>VLOOKUP(E778,'1.1a-Jaarprijzen'!$B$13:$G$30,6,FALSE)</f>
        <v>1</v>
      </c>
      <c r="E778" s="295" t="s">
        <v>1066</v>
      </c>
      <c r="F778" s="296" t="s">
        <v>392</v>
      </c>
      <c r="G778" s="296" t="s">
        <v>1099</v>
      </c>
      <c r="H778" s="714" t="s">
        <v>485</v>
      </c>
      <c r="I778" s="298" t="str">
        <f t="shared" si="0"/>
        <v>niet van toepassing</v>
      </c>
      <c r="J778" s="296" t="s">
        <v>468</v>
      </c>
      <c r="K778" s="299"/>
      <c r="L778" s="299">
        <v>2.6</v>
      </c>
      <c r="M778" s="300" t="s">
        <v>17</v>
      </c>
      <c r="N778" s="301">
        <f t="shared" si="103"/>
        <v>0</v>
      </c>
      <c r="O778" s="486">
        <v>1</v>
      </c>
      <c r="P778" s="486">
        <v>1</v>
      </c>
      <c r="Q778" s="293">
        <f t="shared" si="104"/>
        <v>0</v>
      </c>
      <c r="R778" s="293">
        <f t="shared" si="105"/>
        <v>0</v>
      </c>
      <c r="S778" s="302">
        <f t="shared" si="108"/>
        <v>0</v>
      </c>
      <c r="T778" s="302">
        <f t="shared" si="109"/>
        <v>0</v>
      </c>
      <c r="U778" s="773">
        <f t="shared" si="102"/>
        <v>0</v>
      </c>
      <c r="V778" s="304" t="s">
        <v>1279</v>
      </c>
      <c r="W778" s="305">
        <f>(Q778+R778)*'1.0-Contractblad'!$L$37</f>
        <v>0</v>
      </c>
      <c r="X778" s="305">
        <f ca="1">VLOOKUP(E778,'1.1a-Jaarprijzen'!$B$33:$Q$51,16,FALSE)*K778</f>
        <v>0</v>
      </c>
      <c r="Z778" s="775">
        <f t="shared" si="106"/>
        <v>0</v>
      </c>
      <c r="AA778" s="494" t="str">
        <f t="shared" si="107"/>
        <v>nvt-0</v>
      </c>
    </row>
    <row r="779" spans="2:27" s="492" customFormat="1" ht="15">
      <c r="B779" s="331"/>
      <c r="C779" s="332"/>
      <c r="D779" s="296">
        <f>VLOOKUP(E779,'1.1a-Jaarprijzen'!$B$13:$G$30,6,FALSE)</f>
        <v>1</v>
      </c>
      <c r="E779" s="295" t="s">
        <v>1066</v>
      </c>
      <c r="F779" s="296" t="s">
        <v>392</v>
      </c>
      <c r="G779" s="296" t="s">
        <v>1100</v>
      </c>
      <c r="H779" s="714" t="s">
        <v>1199</v>
      </c>
      <c r="I779" s="298" t="str">
        <f t="shared" si="0"/>
        <v>niet van toepassing</v>
      </c>
      <c r="J779" s="296" t="s">
        <v>998</v>
      </c>
      <c r="K779" s="299"/>
      <c r="L779" s="299">
        <v>38.200000000000003</v>
      </c>
      <c r="M779" s="300" t="s">
        <v>17</v>
      </c>
      <c r="N779" s="301">
        <f t="shared" si="103"/>
        <v>0</v>
      </c>
      <c r="O779" s="486">
        <v>1</v>
      </c>
      <c r="P779" s="486">
        <v>1</v>
      </c>
      <c r="Q779" s="293">
        <f t="shared" si="104"/>
        <v>0</v>
      </c>
      <c r="R779" s="293">
        <f t="shared" si="105"/>
        <v>0</v>
      </c>
      <c r="S779" s="302">
        <f t="shared" si="108"/>
        <v>0</v>
      </c>
      <c r="T779" s="302">
        <f t="shared" si="109"/>
        <v>0</v>
      </c>
      <c r="U779" s="773">
        <f t="shared" si="102"/>
        <v>0</v>
      </c>
      <c r="V779" s="304" t="s">
        <v>1279</v>
      </c>
      <c r="W779" s="305">
        <f>(Q779+R779)*'1.0-Contractblad'!$L$37</f>
        <v>0</v>
      </c>
      <c r="X779" s="305">
        <f ca="1">VLOOKUP(E779,'1.1a-Jaarprijzen'!$B$33:$Q$51,16,FALSE)*K779</f>
        <v>0</v>
      </c>
      <c r="Z779" s="775">
        <f t="shared" si="106"/>
        <v>0</v>
      </c>
      <c r="AA779" s="494" t="str">
        <f t="shared" si="107"/>
        <v>nvt-0</v>
      </c>
    </row>
    <row r="780" spans="2:27" s="492" customFormat="1" ht="15">
      <c r="B780" s="331"/>
      <c r="C780" s="332"/>
      <c r="D780" s="296">
        <f>VLOOKUP(E780,'1.1a-Jaarprijzen'!$B$13:$G$30,6,FALSE)</f>
        <v>1</v>
      </c>
      <c r="E780" s="295" t="s">
        <v>1066</v>
      </c>
      <c r="F780" s="296" t="s">
        <v>392</v>
      </c>
      <c r="G780" s="296" t="s">
        <v>1101</v>
      </c>
      <c r="H780" s="714" t="s">
        <v>582</v>
      </c>
      <c r="I780" s="298" t="str">
        <f t="shared" si="0"/>
        <v>niet van toepassing</v>
      </c>
      <c r="J780" s="296" t="s">
        <v>998</v>
      </c>
      <c r="K780" s="299"/>
      <c r="L780" s="299">
        <v>5.8</v>
      </c>
      <c r="M780" s="300" t="s">
        <v>17</v>
      </c>
      <c r="N780" s="301">
        <f t="shared" si="103"/>
        <v>0</v>
      </c>
      <c r="O780" s="486">
        <v>1</v>
      </c>
      <c r="P780" s="486">
        <v>1</v>
      </c>
      <c r="Q780" s="293">
        <f t="shared" si="104"/>
        <v>0</v>
      </c>
      <c r="R780" s="293">
        <f t="shared" si="105"/>
        <v>0</v>
      </c>
      <c r="S780" s="302">
        <f t="shared" si="108"/>
        <v>0</v>
      </c>
      <c r="T780" s="302">
        <f t="shared" si="109"/>
        <v>0</v>
      </c>
      <c r="U780" s="773">
        <f t="shared" si="102"/>
        <v>0</v>
      </c>
      <c r="V780" s="304" t="s">
        <v>1279</v>
      </c>
      <c r="W780" s="305">
        <f>(Q780+R780)*'1.0-Contractblad'!$L$37</f>
        <v>0</v>
      </c>
      <c r="X780" s="305">
        <f ca="1">VLOOKUP(E780,'1.1a-Jaarprijzen'!$B$33:$Q$51,16,FALSE)*K780</f>
        <v>0</v>
      </c>
      <c r="Z780" s="775">
        <f t="shared" si="106"/>
        <v>0</v>
      </c>
      <c r="AA780" s="494" t="str">
        <f t="shared" si="107"/>
        <v>nvt-0</v>
      </c>
    </row>
    <row r="781" spans="2:27" s="492" customFormat="1" ht="15">
      <c r="B781" s="331"/>
      <c r="C781" s="332"/>
      <c r="D781" s="296">
        <f>VLOOKUP(E781,'1.1a-Jaarprijzen'!$B$13:$G$30,6,FALSE)</f>
        <v>1</v>
      </c>
      <c r="E781" s="295" t="s">
        <v>1066</v>
      </c>
      <c r="F781" s="296" t="s">
        <v>392</v>
      </c>
      <c r="G781" s="296" t="s">
        <v>1102</v>
      </c>
      <c r="H781" s="714" t="s">
        <v>677</v>
      </c>
      <c r="I781" s="298" t="str">
        <f t="shared" si="0"/>
        <v>niet van toepassing</v>
      </c>
      <c r="J781" s="296" t="s">
        <v>998</v>
      </c>
      <c r="K781" s="299"/>
      <c r="L781" s="299">
        <v>58.7</v>
      </c>
      <c r="M781" s="300" t="s">
        <v>17</v>
      </c>
      <c r="N781" s="301">
        <f t="shared" si="103"/>
        <v>0</v>
      </c>
      <c r="O781" s="486">
        <v>1</v>
      </c>
      <c r="P781" s="486">
        <v>1</v>
      </c>
      <c r="Q781" s="293">
        <f t="shared" si="104"/>
        <v>0</v>
      </c>
      <c r="R781" s="293">
        <f t="shared" si="105"/>
        <v>0</v>
      </c>
      <c r="S781" s="302">
        <f t="shared" si="108"/>
        <v>0</v>
      </c>
      <c r="T781" s="302">
        <f t="shared" si="109"/>
        <v>0</v>
      </c>
      <c r="U781" s="773">
        <f t="shared" si="102"/>
        <v>0</v>
      </c>
      <c r="V781" s="304" t="s">
        <v>1279</v>
      </c>
      <c r="W781" s="305">
        <f>(Q781+R781)*'1.0-Contractblad'!$L$37</f>
        <v>0</v>
      </c>
      <c r="X781" s="305">
        <f ca="1">VLOOKUP(E781,'1.1a-Jaarprijzen'!$B$33:$Q$51,16,FALSE)*K781</f>
        <v>0</v>
      </c>
      <c r="Z781" s="775">
        <f t="shared" si="106"/>
        <v>0</v>
      </c>
      <c r="AA781" s="494" t="str">
        <f t="shared" si="107"/>
        <v>nvt-0</v>
      </c>
    </row>
    <row r="782" spans="2:27" s="492" customFormat="1" ht="15">
      <c r="B782" s="331"/>
      <c r="C782" s="332"/>
      <c r="D782" s="296">
        <f>VLOOKUP(E782,'1.1a-Jaarprijzen'!$B$13:$G$30,6,FALSE)</f>
        <v>1</v>
      </c>
      <c r="E782" s="295" t="s">
        <v>1066</v>
      </c>
      <c r="F782" s="296" t="s">
        <v>392</v>
      </c>
      <c r="G782" s="296" t="s">
        <v>1103</v>
      </c>
      <c r="H782" s="714" t="s">
        <v>1202</v>
      </c>
      <c r="I782" s="298" t="str">
        <f t="shared" si="0"/>
        <v>niet van toepassing</v>
      </c>
      <c r="J782" s="296" t="s">
        <v>468</v>
      </c>
      <c r="K782" s="299"/>
      <c r="L782" s="299">
        <v>5.4</v>
      </c>
      <c r="M782" s="300" t="s">
        <v>17</v>
      </c>
      <c r="N782" s="301">
        <f t="shared" si="103"/>
        <v>0</v>
      </c>
      <c r="O782" s="486">
        <v>1</v>
      </c>
      <c r="P782" s="486">
        <v>1</v>
      </c>
      <c r="Q782" s="293">
        <f t="shared" si="104"/>
        <v>0</v>
      </c>
      <c r="R782" s="293">
        <f t="shared" si="105"/>
        <v>0</v>
      </c>
      <c r="S782" s="302">
        <f t="shared" si="108"/>
        <v>0</v>
      </c>
      <c r="T782" s="302">
        <f t="shared" si="109"/>
        <v>0</v>
      </c>
      <c r="U782" s="773">
        <f t="shared" ref="U782:U845" si="110">IF(M782="","",VLOOKUP(M782,Kengetal,14,FALSE))</f>
        <v>0</v>
      </c>
      <c r="V782" s="304" t="s">
        <v>1279</v>
      </c>
      <c r="W782" s="305">
        <f>(Q782+R782)*'1.0-Contractblad'!$L$37</f>
        <v>0</v>
      </c>
      <c r="X782" s="305">
        <f ca="1">VLOOKUP(E782,'1.1a-Jaarprijzen'!$B$33:$Q$51,16,FALSE)*K782</f>
        <v>0</v>
      </c>
      <c r="Z782" s="775">
        <f t="shared" si="106"/>
        <v>0</v>
      </c>
      <c r="AA782" s="494" t="str">
        <f t="shared" si="107"/>
        <v>nvt-0</v>
      </c>
    </row>
    <row r="783" spans="2:27" s="492" customFormat="1" ht="15">
      <c r="B783" s="331"/>
      <c r="C783" s="332"/>
      <c r="D783" s="296">
        <f>VLOOKUP(E783,'1.1a-Jaarprijzen'!$B$13:$G$30,6,FALSE)</f>
        <v>1</v>
      </c>
      <c r="E783" s="295" t="s">
        <v>1066</v>
      </c>
      <c r="F783" s="296" t="s">
        <v>392</v>
      </c>
      <c r="G783" s="296" t="s">
        <v>1104</v>
      </c>
      <c r="H783" s="714" t="s">
        <v>1245</v>
      </c>
      <c r="I783" s="298" t="str">
        <f t="shared" si="0"/>
        <v>niet van toepassing</v>
      </c>
      <c r="J783" s="296" t="s">
        <v>998</v>
      </c>
      <c r="K783" s="299"/>
      <c r="L783" s="299">
        <v>9.5</v>
      </c>
      <c r="M783" s="300" t="s">
        <v>17</v>
      </c>
      <c r="N783" s="301">
        <f t="shared" ref="N783:N846" si="111">VLOOKUP(M783,Kengetal,3,FALSE)</f>
        <v>0</v>
      </c>
      <c r="O783" s="486">
        <v>1</v>
      </c>
      <c r="P783" s="486">
        <v>1</v>
      </c>
      <c r="Q783" s="293">
        <f t="shared" ref="Q783:Q846" si="112">S783*K783*O783</f>
        <v>0</v>
      </c>
      <c r="R783" s="293">
        <f t="shared" ref="R783:R846" si="113">T783*K783*P783</f>
        <v>0</v>
      </c>
      <c r="S783" s="302">
        <f t="shared" si="108"/>
        <v>0</v>
      </c>
      <c r="T783" s="302">
        <f t="shared" si="109"/>
        <v>0</v>
      </c>
      <c r="U783" s="773">
        <f t="shared" si="110"/>
        <v>0</v>
      </c>
      <c r="V783" s="304" t="s">
        <v>1279</v>
      </c>
      <c r="W783" s="305">
        <f>(Q783+R783)*'1.0-Contractblad'!$L$37</f>
        <v>0</v>
      </c>
      <c r="X783" s="305">
        <f ca="1">VLOOKUP(E783,'1.1a-Jaarprijzen'!$B$33:$Q$51,16,FALSE)*K783</f>
        <v>0</v>
      </c>
      <c r="Z783" s="775">
        <f t="shared" ref="Z783:Z846" si="114">K783*N783</f>
        <v>0</v>
      </c>
      <c r="AA783" s="494" t="str">
        <f t="shared" ref="AA783:AA846" si="115">CONCATENATE(M783,"-",N783)</f>
        <v>nvt-0</v>
      </c>
    </row>
    <row r="784" spans="2:27" s="492" customFormat="1" ht="15">
      <c r="B784" s="331"/>
      <c r="C784" s="332"/>
      <c r="D784" s="296">
        <f>VLOOKUP(E784,'1.1a-Jaarprijzen'!$B$13:$G$30,6,FALSE)</f>
        <v>1</v>
      </c>
      <c r="E784" s="295" t="s">
        <v>1066</v>
      </c>
      <c r="F784" s="296" t="s">
        <v>392</v>
      </c>
      <c r="G784" s="296" t="s">
        <v>1105</v>
      </c>
      <c r="H784" s="714" t="s">
        <v>1246</v>
      </c>
      <c r="I784" s="298" t="str">
        <f t="shared" si="0"/>
        <v>niet van toepassing</v>
      </c>
      <c r="J784" s="296" t="s">
        <v>998</v>
      </c>
      <c r="K784" s="299"/>
      <c r="L784" s="299">
        <v>16.100000000000001</v>
      </c>
      <c r="M784" s="300" t="s">
        <v>17</v>
      </c>
      <c r="N784" s="301">
        <f t="shared" si="111"/>
        <v>0</v>
      </c>
      <c r="O784" s="486">
        <v>1</v>
      </c>
      <c r="P784" s="486">
        <v>1</v>
      </c>
      <c r="Q784" s="293">
        <f t="shared" si="112"/>
        <v>0</v>
      </c>
      <c r="R784" s="293">
        <f t="shared" si="113"/>
        <v>0</v>
      </c>
      <c r="S784" s="302">
        <f t="shared" si="108"/>
        <v>0</v>
      </c>
      <c r="T784" s="302">
        <f t="shared" si="109"/>
        <v>0</v>
      </c>
      <c r="U784" s="773">
        <f t="shared" si="110"/>
        <v>0</v>
      </c>
      <c r="V784" s="304" t="s">
        <v>1279</v>
      </c>
      <c r="W784" s="305">
        <f>(Q784+R784)*'1.0-Contractblad'!$L$37</f>
        <v>0</v>
      </c>
      <c r="X784" s="305">
        <f ca="1">VLOOKUP(E784,'1.1a-Jaarprijzen'!$B$33:$Q$51,16,FALSE)*K784</f>
        <v>0</v>
      </c>
      <c r="Z784" s="775">
        <f t="shared" si="114"/>
        <v>0</v>
      </c>
      <c r="AA784" s="494" t="str">
        <f t="shared" si="115"/>
        <v>nvt-0</v>
      </c>
    </row>
    <row r="785" spans="2:27" s="492" customFormat="1" ht="15">
      <c r="B785" s="331"/>
      <c r="C785" s="332"/>
      <c r="D785" s="296">
        <f>VLOOKUP(E785,'1.1a-Jaarprijzen'!$B$13:$G$30,6,FALSE)</f>
        <v>1</v>
      </c>
      <c r="E785" s="295" t="s">
        <v>1066</v>
      </c>
      <c r="F785" s="296" t="s">
        <v>392</v>
      </c>
      <c r="G785" s="296" t="s">
        <v>1106</v>
      </c>
      <c r="H785" s="714" t="s">
        <v>393</v>
      </c>
      <c r="I785" s="298" t="str">
        <f t="shared" si="0"/>
        <v>niet van toepassing</v>
      </c>
      <c r="J785" s="296" t="s">
        <v>998</v>
      </c>
      <c r="K785" s="299"/>
      <c r="L785" s="299">
        <v>16</v>
      </c>
      <c r="M785" s="300" t="s">
        <v>17</v>
      </c>
      <c r="N785" s="301">
        <f t="shared" si="111"/>
        <v>0</v>
      </c>
      <c r="O785" s="486">
        <v>1</v>
      </c>
      <c r="P785" s="486">
        <v>1</v>
      </c>
      <c r="Q785" s="293">
        <f t="shared" si="112"/>
        <v>0</v>
      </c>
      <c r="R785" s="293">
        <f t="shared" si="113"/>
        <v>0</v>
      </c>
      <c r="S785" s="302">
        <f t="shared" si="108"/>
        <v>0</v>
      </c>
      <c r="T785" s="302">
        <f t="shared" si="109"/>
        <v>0</v>
      </c>
      <c r="U785" s="773">
        <f t="shared" si="110"/>
        <v>0</v>
      </c>
      <c r="V785" s="304" t="s">
        <v>1279</v>
      </c>
      <c r="W785" s="305">
        <f>(Q785+R785)*'1.0-Contractblad'!$L$37</f>
        <v>0</v>
      </c>
      <c r="X785" s="305">
        <f ca="1">VLOOKUP(E785,'1.1a-Jaarprijzen'!$B$33:$Q$51,16,FALSE)*K785</f>
        <v>0</v>
      </c>
      <c r="Z785" s="775">
        <f t="shared" si="114"/>
        <v>0</v>
      </c>
      <c r="AA785" s="494" t="str">
        <f t="shared" si="115"/>
        <v>nvt-0</v>
      </c>
    </row>
    <row r="786" spans="2:27" s="492" customFormat="1" ht="15">
      <c r="B786" s="331"/>
      <c r="C786" s="332"/>
      <c r="D786" s="296">
        <f>VLOOKUP(E786,'1.1a-Jaarprijzen'!$B$13:$G$30,6,FALSE)</f>
        <v>1</v>
      </c>
      <c r="E786" s="295" t="s">
        <v>1066</v>
      </c>
      <c r="F786" s="296" t="s">
        <v>392</v>
      </c>
      <c r="G786" s="296" t="s">
        <v>1107</v>
      </c>
      <c r="H786" s="714" t="s">
        <v>398</v>
      </c>
      <c r="I786" s="298" t="str">
        <f t="shared" ref="I786:I879" si="116">IF($M786="",0,VLOOKUP($M786,Kengetal,4,FALSE))</f>
        <v>niet van toepassing</v>
      </c>
      <c r="J786" s="296" t="s">
        <v>998</v>
      </c>
      <c r="K786" s="299"/>
      <c r="L786" s="299">
        <v>8.9</v>
      </c>
      <c r="M786" s="300" t="s">
        <v>17</v>
      </c>
      <c r="N786" s="301">
        <f t="shared" si="111"/>
        <v>0</v>
      </c>
      <c r="O786" s="486">
        <v>1</v>
      </c>
      <c r="P786" s="486">
        <v>1</v>
      </c>
      <c r="Q786" s="293">
        <f t="shared" si="112"/>
        <v>0</v>
      </c>
      <c r="R786" s="293">
        <f t="shared" si="113"/>
        <v>0</v>
      </c>
      <c r="S786" s="302">
        <f t="shared" si="108"/>
        <v>0</v>
      </c>
      <c r="T786" s="302">
        <f t="shared" si="109"/>
        <v>0</v>
      </c>
      <c r="U786" s="773">
        <f t="shared" si="110"/>
        <v>0</v>
      </c>
      <c r="V786" s="304" t="s">
        <v>1279</v>
      </c>
      <c r="W786" s="305">
        <f>(Q786+R786)*'1.0-Contractblad'!$L$37</f>
        <v>0</v>
      </c>
      <c r="X786" s="305">
        <f ca="1">VLOOKUP(E786,'1.1a-Jaarprijzen'!$B$33:$Q$51,16,FALSE)*K786</f>
        <v>0</v>
      </c>
      <c r="Z786" s="775">
        <f t="shared" si="114"/>
        <v>0</v>
      </c>
      <c r="AA786" s="494" t="str">
        <f t="shared" si="115"/>
        <v>nvt-0</v>
      </c>
    </row>
    <row r="787" spans="2:27" s="492" customFormat="1" ht="15">
      <c r="B787" s="331"/>
      <c r="C787" s="332"/>
      <c r="D787" s="296">
        <f>VLOOKUP(E787,'1.1a-Jaarprijzen'!$B$13:$G$30,6,FALSE)</f>
        <v>1</v>
      </c>
      <c r="E787" s="295" t="s">
        <v>1066</v>
      </c>
      <c r="F787" s="296" t="s">
        <v>392</v>
      </c>
      <c r="G787" s="296" t="s">
        <v>1108</v>
      </c>
      <c r="H787" s="714" t="s">
        <v>677</v>
      </c>
      <c r="I787" s="298" t="str">
        <f t="shared" si="116"/>
        <v>niet van toepassing</v>
      </c>
      <c r="J787" s="296" t="s">
        <v>998</v>
      </c>
      <c r="K787" s="299"/>
      <c r="L787" s="299">
        <v>58.3</v>
      </c>
      <c r="M787" s="300" t="s">
        <v>17</v>
      </c>
      <c r="N787" s="301">
        <f t="shared" si="111"/>
        <v>0</v>
      </c>
      <c r="O787" s="486">
        <v>1</v>
      </c>
      <c r="P787" s="486">
        <v>1</v>
      </c>
      <c r="Q787" s="293">
        <f t="shared" si="112"/>
        <v>0</v>
      </c>
      <c r="R787" s="293">
        <f t="shared" si="113"/>
        <v>0</v>
      </c>
      <c r="S787" s="302">
        <f t="shared" si="108"/>
        <v>0</v>
      </c>
      <c r="T787" s="302">
        <f t="shared" si="109"/>
        <v>0</v>
      </c>
      <c r="U787" s="773">
        <f t="shared" si="110"/>
        <v>0</v>
      </c>
      <c r="V787" s="304" t="s">
        <v>1279</v>
      </c>
      <c r="W787" s="305">
        <f>(Q787+R787)*'1.0-Contractblad'!$L$37</f>
        <v>0</v>
      </c>
      <c r="X787" s="305">
        <f ca="1">VLOOKUP(E787,'1.1a-Jaarprijzen'!$B$33:$Q$51,16,FALSE)*K787</f>
        <v>0</v>
      </c>
      <c r="Z787" s="775">
        <f t="shared" si="114"/>
        <v>0</v>
      </c>
      <c r="AA787" s="494" t="str">
        <f t="shared" si="115"/>
        <v>nvt-0</v>
      </c>
    </row>
    <row r="788" spans="2:27" s="492" customFormat="1" ht="15">
      <c r="B788" s="331"/>
      <c r="C788" s="332"/>
      <c r="D788" s="296">
        <f>VLOOKUP(E788,'1.1a-Jaarprijzen'!$B$13:$G$30,6,FALSE)</f>
        <v>1</v>
      </c>
      <c r="E788" s="295" t="s">
        <v>1066</v>
      </c>
      <c r="F788" s="296" t="s">
        <v>392</v>
      </c>
      <c r="G788" s="296" t="s">
        <v>1109</v>
      </c>
      <c r="H788" s="714" t="s">
        <v>1202</v>
      </c>
      <c r="I788" s="298" t="str">
        <f t="shared" si="116"/>
        <v>niet van toepassing</v>
      </c>
      <c r="J788" s="296" t="s">
        <v>468</v>
      </c>
      <c r="K788" s="299"/>
      <c r="L788" s="299">
        <v>5.7</v>
      </c>
      <c r="M788" s="300" t="s">
        <v>17</v>
      </c>
      <c r="N788" s="301">
        <f t="shared" si="111"/>
        <v>0</v>
      </c>
      <c r="O788" s="486">
        <v>1</v>
      </c>
      <c r="P788" s="486">
        <v>1</v>
      </c>
      <c r="Q788" s="293">
        <f t="shared" si="112"/>
        <v>0</v>
      </c>
      <c r="R788" s="293">
        <f t="shared" si="113"/>
        <v>0</v>
      </c>
      <c r="S788" s="302">
        <f t="shared" si="108"/>
        <v>0</v>
      </c>
      <c r="T788" s="302">
        <f t="shared" si="109"/>
        <v>0</v>
      </c>
      <c r="U788" s="773">
        <f t="shared" si="110"/>
        <v>0</v>
      </c>
      <c r="V788" s="304" t="s">
        <v>1279</v>
      </c>
      <c r="W788" s="305">
        <f>(Q788+R788)*'1.0-Contractblad'!$L$37</f>
        <v>0</v>
      </c>
      <c r="X788" s="305">
        <f ca="1">VLOOKUP(E788,'1.1a-Jaarprijzen'!$B$33:$Q$51,16,FALSE)*K788</f>
        <v>0</v>
      </c>
      <c r="Z788" s="775">
        <f t="shared" si="114"/>
        <v>0</v>
      </c>
      <c r="AA788" s="494" t="str">
        <f t="shared" si="115"/>
        <v>nvt-0</v>
      </c>
    </row>
    <row r="789" spans="2:27" s="492" customFormat="1" ht="15">
      <c r="B789" s="331"/>
      <c r="C789" s="332"/>
      <c r="D789" s="296">
        <f>VLOOKUP(E789,'1.1a-Jaarprijzen'!$B$13:$G$30,6,FALSE)</f>
        <v>1</v>
      </c>
      <c r="E789" s="295" t="s">
        <v>1066</v>
      </c>
      <c r="F789" s="296" t="s">
        <v>392</v>
      </c>
      <c r="G789" s="296" t="s">
        <v>1110</v>
      </c>
      <c r="H789" s="714" t="s">
        <v>1233</v>
      </c>
      <c r="I789" s="298" t="str">
        <f t="shared" si="116"/>
        <v>niet van toepassing</v>
      </c>
      <c r="J789" s="296" t="s">
        <v>998</v>
      </c>
      <c r="K789" s="299"/>
      <c r="L789" s="299">
        <v>10.199999999999999</v>
      </c>
      <c r="M789" s="300" t="s">
        <v>17</v>
      </c>
      <c r="N789" s="301">
        <f t="shared" si="111"/>
        <v>0</v>
      </c>
      <c r="O789" s="486">
        <v>1</v>
      </c>
      <c r="P789" s="486">
        <v>1</v>
      </c>
      <c r="Q789" s="293">
        <f t="shared" si="112"/>
        <v>0</v>
      </c>
      <c r="R789" s="293">
        <f t="shared" si="113"/>
        <v>0</v>
      </c>
      <c r="S789" s="302">
        <f t="shared" si="108"/>
        <v>0</v>
      </c>
      <c r="T789" s="302">
        <f t="shared" si="109"/>
        <v>0</v>
      </c>
      <c r="U789" s="773">
        <f t="shared" si="110"/>
        <v>0</v>
      </c>
      <c r="V789" s="304" t="s">
        <v>1279</v>
      </c>
      <c r="W789" s="305">
        <f>(Q789+R789)*'1.0-Contractblad'!$L$37</f>
        <v>0</v>
      </c>
      <c r="X789" s="305">
        <f ca="1">VLOOKUP(E789,'1.1a-Jaarprijzen'!$B$33:$Q$51,16,FALSE)*K789</f>
        <v>0</v>
      </c>
      <c r="Z789" s="775">
        <f t="shared" si="114"/>
        <v>0</v>
      </c>
      <c r="AA789" s="494" t="str">
        <f t="shared" si="115"/>
        <v>nvt-0</v>
      </c>
    </row>
    <row r="790" spans="2:27" s="492" customFormat="1" ht="15">
      <c r="B790" s="331"/>
      <c r="C790" s="332"/>
      <c r="D790" s="296">
        <f>VLOOKUP(E790,'1.1a-Jaarprijzen'!$B$13:$G$30,6,FALSE)</f>
        <v>1</v>
      </c>
      <c r="E790" s="295" t="s">
        <v>1066</v>
      </c>
      <c r="F790" s="296" t="s">
        <v>392</v>
      </c>
      <c r="G790" s="296" t="s">
        <v>1111</v>
      </c>
      <c r="H790" s="714" t="s">
        <v>407</v>
      </c>
      <c r="I790" s="298" t="str">
        <f t="shared" si="116"/>
        <v>niet van toepassing</v>
      </c>
      <c r="J790" s="296" t="s">
        <v>17</v>
      </c>
      <c r="K790" s="299"/>
      <c r="L790" s="299">
        <v>6</v>
      </c>
      <c r="M790" s="300" t="s">
        <v>17</v>
      </c>
      <c r="N790" s="301">
        <f t="shared" si="111"/>
        <v>0</v>
      </c>
      <c r="O790" s="486">
        <v>1</v>
      </c>
      <c r="P790" s="486">
        <v>1</v>
      </c>
      <c r="Q790" s="293">
        <f t="shared" si="112"/>
        <v>0</v>
      </c>
      <c r="R790" s="293">
        <f t="shared" si="113"/>
        <v>0</v>
      </c>
      <c r="S790" s="302">
        <f t="shared" si="108"/>
        <v>0</v>
      </c>
      <c r="T790" s="302">
        <f t="shared" si="109"/>
        <v>0</v>
      </c>
      <c r="U790" s="773">
        <f t="shared" si="110"/>
        <v>0</v>
      </c>
      <c r="V790" s="304"/>
      <c r="W790" s="305">
        <f>(Q790+R790)*'1.0-Contractblad'!$L$37</f>
        <v>0</v>
      </c>
      <c r="X790" s="305">
        <f ca="1">VLOOKUP(E790,'1.1a-Jaarprijzen'!$B$33:$Q$51,16,FALSE)*K790</f>
        <v>0</v>
      </c>
      <c r="Z790" s="775">
        <f t="shared" si="114"/>
        <v>0</v>
      </c>
      <c r="AA790" s="494" t="str">
        <f t="shared" si="115"/>
        <v>nvt-0</v>
      </c>
    </row>
    <row r="791" spans="2:27" s="492" customFormat="1" ht="15">
      <c r="B791" s="331"/>
      <c r="C791" s="332"/>
      <c r="D791" s="296">
        <f>VLOOKUP(E791,'1.1a-Jaarprijzen'!$B$13:$G$30,6,FALSE)</f>
        <v>1</v>
      </c>
      <c r="E791" s="295" t="s">
        <v>1066</v>
      </c>
      <c r="F791" s="296" t="s">
        <v>392</v>
      </c>
      <c r="G791" s="296" t="s">
        <v>1112</v>
      </c>
      <c r="H791" s="714" t="s">
        <v>1247</v>
      </c>
      <c r="I791" s="298" t="str">
        <f t="shared" si="116"/>
        <v>niet van toepassing</v>
      </c>
      <c r="J791" s="296" t="s">
        <v>17</v>
      </c>
      <c r="K791" s="299"/>
      <c r="L791" s="299">
        <v>7.3</v>
      </c>
      <c r="M791" s="300" t="s">
        <v>17</v>
      </c>
      <c r="N791" s="301">
        <f t="shared" si="111"/>
        <v>0</v>
      </c>
      <c r="O791" s="486">
        <v>1</v>
      </c>
      <c r="P791" s="486">
        <v>1</v>
      </c>
      <c r="Q791" s="293">
        <f t="shared" si="112"/>
        <v>0</v>
      </c>
      <c r="R791" s="293">
        <f t="shared" si="113"/>
        <v>0</v>
      </c>
      <c r="S791" s="302">
        <f t="shared" si="108"/>
        <v>0</v>
      </c>
      <c r="T791" s="302">
        <f t="shared" si="109"/>
        <v>0</v>
      </c>
      <c r="U791" s="773">
        <f t="shared" si="110"/>
        <v>0</v>
      </c>
      <c r="V791" s="304"/>
      <c r="W791" s="305">
        <f>(Q791+R791)*'1.0-Contractblad'!$L$37</f>
        <v>0</v>
      </c>
      <c r="X791" s="305">
        <f ca="1">VLOOKUP(E791,'1.1a-Jaarprijzen'!$B$33:$Q$51,16,FALSE)*K791</f>
        <v>0</v>
      </c>
      <c r="Z791" s="775">
        <f t="shared" si="114"/>
        <v>0</v>
      </c>
      <c r="AA791" s="494" t="str">
        <f t="shared" si="115"/>
        <v>nvt-0</v>
      </c>
    </row>
    <row r="792" spans="2:27" s="492" customFormat="1" ht="15">
      <c r="B792" s="331"/>
      <c r="C792" s="332"/>
      <c r="D792" s="296">
        <f>VLOOKUP(E792,'1.1a-Jaarprijzen'!$B$13:$G$30,6,FALSE)</f>
        <v>1</v>
      </c>
      <c r="E792" s="295" t="s">
        <v>1066</v>
      </c>
      <c r="F792" s="296" t="s">
        <v>392</v>
      </c>
      <c r="G792" s="296" t="s">
        <v>1113</v>
      </c>
      <c r="H792" s="714" t="s">
        <v>398</v>
      </c>
      <c r="I792" s="298" t="str">
        <f t="shared" si="116"/>
        <v>niet van toepassing</v>
      </c>
      <c r="J792" s="296" t="s">
        <v>17</v>
      </c>
      <c r="K792" s="299"/>
      <c r="L792" s="299">
        <v>11.1</v>
      </c>
      <c r="M792" s="300" t="s">
        <v>17</v>
      </c>
      <c r="N792" s="301">
        <f t="shared" si="111"/>
        <v>0</v>
      </c>
      <c r="O792" s="486">
        <v>1</v>
      </c>
      <c r="P792" s="486">
        <v>1</v>
      </c>
      <c r="Q792" s="293">
        <f t="shared" si="112"/>
        <v>0</v>
      </c>
      <c r="R792" s="293">
        <f t="shared" si="113"/>
        <v>0</v>
      </c>
      <c r="S792" s="302">
        <f t="shared" si="108"/>
        <v>0</v>
      </c>
      <c r="T792" s="302">
        <f t="shared" si="109"/>
        <v>0</v>
      </c>
      <c r="U792" s="773">
        <f t="shared" si="110"/>
        <v>0</v>
      </c>
      <c r="V792" s="304"/>
      <c r="W792" s="305">
        <f>(Q792+R792)*'1.0-Contractblad'!$L$37</f>
        <v>0</v>
      </c>
      <c r="X792" s="305">
        <f ca="1">VLOOKUP(E792,'1.1a-Jaarprijzen'!$B$33:$Q$51,16,FALSE)*K792</f>
        <v>0</v>
      </c>
      <c r="Z792" s="775">
        <f t="shared" si="114"/>
        <v>0</v>
      </c>
      <c r="AA792" s="494" t="str">
        <f t="shared" si="115"/>
        <v>nvt-0</v>
      </c>
    </row>
    <row r="793" spans="2:27" s="492" customFormat="1" ht="15">
      <c r="B793" s="331"/>
      <c r="C793" s="332"/>
      <c r="D793" s="296">
        <f>VLOOKUP(E793,'1.1a-Jaarprijzen'!$B$13:$G$30,6,FALSE)</f>
        <v>1</v>
      </c>
      <c r="E793" s="295" t="s">
        <v>1066</v>
      </c>
      <c r="F793" s="296" t="s">
        <v>266</v>
      </c>
      <c r="G793" s="296" t="s">
        <v>1114</v>
      </c>
      <c r="H793" s="714" t="s">
        <v>1248</v>
      </c>
      <c r="I793" s="298" t="str">
        <f t="shared" si="116"/>
        <v>entree, gang, hal, repro</v>
      </c>
      <c r="J793" s="296" t="s">
        <v>998</v>
      </c>
      <c r="K793" s="299">
        <v>21.4</v>
      </c>
      <c r="L793" s="299"/>
      <c r="M793" s="300">
        <v>3200</v>
      </c>
      <c r="N793" s="301">
        <f t="shared" si="111"/>
        <v>200</v>
      </c>
      <c r="O793" s="486">
        <v>1</v>
      </c>
      <c r="P793" s="486">
        <v>1</v>
      </c>
      <c r="Q793" s="293">
        <f t="shared" si="112"/>
        <v>0</v>
      </c>
      <c r="R793" s="293">
        <f t="shared" si="113"/>
        <v>0</v>
      </c>
      <c r="S793" s="302">
        <f t="shared" si="108"/>
        <v>0</v>
      </c>
      <c r="T793" s="302">
        <f t="shared" si="109"/>
        <v>0</v>
      </c>
      <c r="U793" s="773" t="str">
        <f t="shared" si="110"/>
        <v>V</v>
      </c>
      <c r="V793" s="304"/>
      <c r="W793" s="305">
        <f>(Q793+R793)*'1.0-Contractblad'!$L$37</f>
        <v>0</v>
      </c>
      <c r="X793" s="305">
        <f ca="1">VLOOKUP(E793,'1.1a-Jaarprijzen'!$B$33:$Q$51,16,FALSE)*K793</f>
        <v>0</v>
      </c>
      <c r="Z793" s="775">
        <f t="shared" si="114"/>
        <v>4280</v>
      </c>
      <c r="AA793" s="494" t="str">
        <f t="shared" si="115"/>
        <v>3200-200</v>
      </c>
    </row>
    <row r="794" spans="2:27" s="492" customFormat="1" ht="15">
      <c r="B794" s="331"/>
      <c r="C794" s="332"/>
      <c r="D794" s="296">
        <f>VLOOKUP(E794,'1.1a-Jaarprijzen'!$B$13:$G$30,6,FALSE)</f>
        <v>1</v>
      </c>
      <c r="E794" s="295" t="s">
        <v>1066</v>
      </c>
      <c r="F794" s="296" t="s">
        <v>266</v>
      </c>
      <c r="G794" s="296" t="s">
        <v>1115</v>
      </c>
      <c r="H794" s="714" t="s">
        <v>1248</v>
      </c>
      <c r="I794" s="298" t="str">
        <f t="shared" si="116"/>
        <v>entree, gang, hal, repro</v>
      </c>
      <c r="J794" s="296" t="s">
        <v>998</v>
      </c>
      <c r="K794" s="299">
        <v>21.4</v>
      </c>
      <c r="L794" s="299"/>
      <c r="M794" s="300">
        <v>3200</v>
      </c>
      <c r="N794" s="301">
        <f t="shared" si="111"/>
        <v>200</v>
      </c>
      <c r="O794" s="486">
        <v>1</v>
      </c>
      <c r="P794" s="486">
        <v>1</v>
      </c>
      <c r="Q794" s="293">
        <f t="shared" si="112"/>
        <v>0</v>
      </c>
      <c r="R794" s="293">
        <f t="shared" si="113"/>
        <v>0</v>
      </c>
      <c r="S794" s="302">
        <f t="shared" si="108"/>
        <v>0</v>
      </c>
      <c r="T794" s="302">
        <f t="shared" si="109"/>
        <v>0</v>
      </c>
      <c r="U794" s="773" t="str">
        <f t="shared" si="110"/>
        <v>V</v>
      </c>
      <c r="V794" s="304"/>
      <c r="W794" s="305">
        <f>(Q794+R794)*'1.0-Contractblad'!$L$37</f>
        <v>0</v>
      </c>
      <c r="X794" s="305">
        <f ca="1">VLOOKUP(E794,'1.1a-Jaarprijzen'!$B$33:$Q$51,16,FALSE)*K794</f>
        <v>0</v>
      </c>
      <c r="Z794" s="775">
        <f t="shared" si="114"/>
        <v>4280</v>
      </c>
      <c r="AA794" s="494" t="str">
        <f t="shared" si="115"/>
        <v>3200-200</v>
      </c>
    </row>
    <row r="795" spans="2:27" s="492" customFormat="1" ht="15">
      <c r="B795" s="331"/>
      <c r="C795" s="332"/>
      <c r="D795" s="296">
        <f>VLOOKUP(E795,'1.1a-Jaarprijzen'!$B$13:$G$30,6,FALSE)</f>
        <v>1</v>
      </c>
      <c r="E795" s="295" t="s">
        <v>1066</v>
      </c>
      <c r="F795" s="296" t="s">
        <v>266</v>
      </c>
      <c r="G795" s="296" t="s">
        <v>1116</v>
      </c>
      <c r="H795" s="714" t="s">
        <v>395</v>
      </c>
      <c r="I795" s="298" t="str">
        <f t="shared" si="116"/>
        <v>niet van toepassing</v>
      </c>
      <c r="J795" s="296" t="s">
        <v>998</v>
      </c>
      <c r="K795" s="299"/>
      <c r="L795" s="299">
        <v>3.9</v>
      </c>
      <c r="M795" s="300" t="s">
        <v>17</v>
      </c>
      <c r="N795" s="301">
        <f t="shared" si="111"/>
        <v>0</v>
      </c>
      <c r="O795" s="486">
        <v>1</v>
      </c>
      <c r="P795" s="486">
        <v>1</v>
      </c>
      <c r="Q795" s="293">
        <f t="shared" si="112"/>
        <v>0</v>
      </c>
      <c r="R795" s="293">
        <f t="shared" si="113"/>
        <v>0</v>
      </c>
      <c r="S795" s="302">
        <f t="shared" si="108"/>
        <v>0</v>
      </c>
      <c r="T795" s="302">
        <f t="shared" si="109"/>
        <v>0</v>
      </c>
      <c r="U795" s="773">
        <f t="shared" si="110"/>
        <v>0</v>
      </c>
      <c r="V795" s="304"/>
      <c r="W795" s="305">
        <f>(Q795+R795)*'1.0-Contractblad'!$L$37</f>
        <v>0</v>
      </c>
      <c r="X795" s="305">
        <f ca="1">VLOOKUP(E795,'1.1a-Jaarprijzen'!$B$33:$Q$51,16,FALSE)*K795</f>
        <v>0</v>
      </c>
      <c r="Z795" s="775">
        <f t="shared" si="114"/>
        <v>0</v>
      </c>
      <c r="AA795" s="494" t="str">
        <f t="shared" si="115"/>
        <v>nvt-0</v>
      </c>
    </row>
    <row r="796" spans="2:27" s="492" customFormat="1" ht="15">
      <c r="B796" s="331"/>
      <c r="C796" s="332"/>
      <c r="D796" s="296">
        <f>VLOOKUP(E796,'1.1a-Jaarprijzen'!$B$13:$G$30,6,FALSE)</f>
        <v>1</v>
      </c>
      <c r="E796" s="295" t="s">
        <v>1066</v>
      </c>
      <c r="F796" s="296" t="s">
        <v>266</v>
      </c>
      <c r="G796" s="296" t="s">
        <v>1117</v>
      </c>
      <c r="H796" s="714" t="s">
        <v>676</v>
      </c>
      <c r="I796" s="298" t="str">
        <f t="shared" si="116"/>
        <v>aula, gemeenschappelijke ruimte, bibliotheek</v>
      </c>
      <c r="J796" s="296" t="s">
        <v>998</v>
      </c>
      <c r="K796" s="299">
        <v>184.1</v>
      </c>
      <c r="L796" s="299"/>
      <c r="M796" s="300">
        <v>2200</v>
      </c>
      <c r="N796" s="301">
        <f t="shared" si="111"/>
        <v>200</v>
      </c>
      <c r="O796" s="486">
        <v>1</v>
      </c>
      <c r="P796" s="486">
        <v>1</v>
      </c>
      <c r="Q796" s="293">
        <f t="shared" si="112"/>
        <v>0</v>
      </c>
      <c r="R796" s="293">
        <f t="shared" si="113"/>
        <v>0</v>
      </c>
      <c r="S796" s="302">
        <f t="shared" si="108"/>
        <v>0</v>
      </c>
      <c r="T796" s="302">
        <f t="shared" si="109"/>
        <v>0</v>
      </c>
      <c r="U796" s="773" t="str">
        <f t="shared" si="110"/>
        <v>V</v>
      </c>
      <c r="V796" s="304"/>
      <c r="W796" s="305">
        <f>(Q796+R796)*'1.0-Contractblad'!$L$37</f>
        <v>0</v>
      </c>
      <c r="X796" s="305">
        <f ca="1">VLOOKUP(E796,'1.1a-Jaarprijzen'!$B$33:$Q$51,16,FALSE)*K796</f>
        <v>0</v>
      </c>
      <c r="Z796" s="775">
        <f t="shared" si="114"/>
        <v>36820</v>
      </c>
      <c r="AA796" s="494" t="str">
        <f t="shared" si="115"/>
        <v>2200-200</v>
      </c>
    </row>
    <row r="797" spans="2:27" s="492" customFormat="1" ht="15">
      <c r="B797" s="331"/>
      <c r="C797" s="332"/>
      <c r="D797" s="296">
        <f>VLOOKUP(E797,'1.1a-Jaarprijzen'!$B$13:$G$30,6,FALSE)</f>
        <v>1</v>
      </c>
      <c r="E797" s="295" t="s">
        <v>1066</v>
      </c>
      <c r="F797" s="296" t="s">
        <v>266</v>
      </c>
      <c r="G797" s="296" t="s">
        <v>1118</v>
      </c>
      <c r="H797" s="714" t="s">
        <v>867</v>
      </c>
      <c r="I797" s="298" t="str">
        <f t="shared" si="116"/>
        <v>leslokaal/leerplein groep 4 t/m 8</v>
      </c>
      <c r="J797" s="296" t="s">
        <v>998</v>
      </c>
      <c r="K797" s="299">
        <v>70.2</v>
      </c>
      <c r="L797" s="299"/>
      <c r="M797" s="300">
        <v>18200</v>
      </c>
      <c r="N797" s="301">
        <f t="shared" si="111"/>
        <v>200</v>
      </c>
      <c r="O797" s="486">
        <v>1</v>
      </c>
      <c r="P797" s="486">
        <v>1</v>
      </c>
      <c r="Q797" s="293">
        <f t="shared" si="112"/>
        <v>0</v>
      </c>
      <c r="R797" s="293">
        <f t="shared" si="113"/>
        <v>0</v>
      </c>
      <c r="S797" s="302">
        <f t="shared" si="108"/>
        <v>0</v>
      </c>
      <c r="T797" s="302">
        <f t="shared" si="109"/>
        <v>0</v>
      </c>
      <c r="U797" s="773" t="str">
        <f t="shared" si="110"/>
        <v>L</v>
      </c>
      <c r="V797" s="304"/>
      <c r="W797" s="305">
        <f>(Q797+R797)*'1.0-Contractblad'!$L$37</f>
        <v>0</v>
      </c>
      <c r="X797" s="305">
        <f ca="1">VLOOKUP(E797,'1.1a-Jaarprijzen'!$B$33:$Q$51,16,FALSE)*K797</f>
        <v>0</v>
      </c>
      <c r="Z797" s="775">
        <f t="shared" si="114"/>
        <v>14040</v>
      </c>
      <c r="AA797" s="494" t="str">
        <f t="shared" si="115"/>
        <v>18200-200</v>
      </c>
    </row>
    <row r="798" spans="2:27" s="492" customFormat="1" ht="15">
      <c r="B798" s="331"/>
      <c r="C798" s="332"/>
      <c r="D798" s="296">
        <f>VLOOKUP(E798,'1.1a-Jaarprijzen'!$B$13:$G$30,6,FALSE)</f>
        <v>1</v>
      </c>
      <c r="E798" s="295" t="s">
        <v>1066</v>
      </c>
      <c r="F798" s="296" t="s">
        <v>266</v>
      </c>
      <c r="G798" s="296" t="s">
        <v>1119</v>
      </c>
      <c r="H798" s="714" t="s">
        <v>1239</v>
      </c>
      <c r="I798" s="298" t="str">
        <f t="shared" si="116"/>
        <v>sanitaire ruimte (toilet-/doucheruimte)</v>
      </c>
      <c r="J798" s="296" t="s">
        <v>468</v>
      </c>
      <c r="K798" s="299">
        <v>7.1</v>
      </c>
      <c r="L798" s="299"/>
      <c r="M798" s="300">
        <v>4200</v>
      </c>
      <c r="N798" s="301">
        <f t="shared" si="111"/>
        <v>200</v>
      </c>
      <c r="O798" s="486">
        <v>1</v>
      </c>
      <c r="P798" s="486">
        <v>1</v>
      </c>
      <c r="Q798" s="293">
        <f t="shared" si="112"/>
        <v>0</v>
      </c>
      <c r="R798" s="293">
        <f t="shared" si="113"/>
        <v>0</v>
      </c>
      <c r="S798" s="302">
        <f t="shared" si="108"/>
        <v>0</v>
      </c>
      <c r="T798" s="302">
        <f t="shared" si="109"/>
        <v>0</v>
      </c>
      <c r="U798" s="773" t="str">
        <f t="shared" si="110"/>
        <v>S</v>
      </c>
      <c r="V798" s="304"/>
      <c r="W798" s="305">
        <f>(Q798+R798)*'1.0-Contractblad'!$L$37</f>
        <v>0</v>
      </c>
      <c r="X798" s="305">
        <f ca="1">VLOOKUP(E798,'1.1a-Jaarprijzen'!$B$33:$Q$51,16,FALSE)*K798</f>
        <v>0</v>
      </c>
      <c r="Z798" s="775">
        <f t="shared" si="114"/>
        <v>1420</v>
      </c>
      <c r="AA798" s="494" t="str">
        <f t="shared" si="115"/>
        <v>4200-200</v>
      </c>
    </row>
    <row r="799" spans="2:27" s="492" customFormat="1" ht="15">
      <c r="B799" s="331"/>
      <c r="C799" s="332"/>
      <c r="D799" s="296">
        <f>VLOOKUP(E799,'1.1a-Jaarprijzen'!$B$13:$G$30,6,FALSE)</f>
        <v>1</v>
      </c>
      <c r="E799" s="295" t="s">
        <v>1066</v>
      </c>
      <c r="F799" s="296" t="s">
        <v>266</v>
      </c>
      <c r="G799" s="296" t="s">
        <v>1120</v>
      </c>
      <c r="H799" s="714" t="s">
        <v>867</v>
      </c>
      <c r="I799" s="298" t="str">
        <f t="shared" si="116"/>
        <v>leslokaal/leerplein groep 4 t/m 8</v>
      </c>
      <c r="J799" s="296" t="s">
        <v>998</v>
      </c>
      <c r="K799" s="299">
        <v>69.099999999999994</v>
      </c>
      <c r="L799" s="299"/>
      <c r="M799" s="300">
        <v>18200</v>
      </c>
      <c r="N799" s="301">
        <f t="shared" si="111"/>
        <v>200</v>
      </c>
      <c r="O799" s="486">
        <v>1</v>
      </c>
      <c r="P799" s="486">
        <v>1</v>
      </c>
      <c r="Q799" s="293">
        <f t="shared" si="112"/>
        <v>0</v>
      </c>
      <c r="R799" s="293">
        <f t="shared" si="113"/>
        <v>0</v>
      </c>
      <c r="S799" s="302">
        <f t="shared" si="108"/>
        <v>0</v>
      </c>
      <c r="T799" s="302">
        <f t="shared" si="109"/>
        <v>0</v>
      </c>
      <c r="U799" s="773" t="str">
        <f t="shared" si="110"/>
        <v>L</v>
      </c>
      <c r="V799" s="304"/>
      <c r="W799" s="305">
        <f>(Q799+R799)*'1.0-Contractblad'!$L$37</f>
        <v>0</v>
      </c>
      <c r="X799" s="305">
        <f ca="1">VLOOKUP(E799,'1.1a-Jaarprijzen'!$B$33:$Q$51,16,FALSE)*K799</f>
        <v>0</v>
      </c>
      <c r="Z799" s="775">
        <f t="shared" si="114"/>
        <v>13819.999999999998</v>
      </c>
      <c r="AA799" s="494" t="str">
        <f t="shared" si="115"/>
        <v>18200-200</v>
      </c>
    </row>
    <row r="800" spans="2:27" s="492" customFormat="1" ht="15">
      <c r="B800" s="331"/>
      <c r="C800" s="332"/>
      <c r="D800" s="296">
        <f>VLOOKUP(E800,'1.1a-Jaarprijzen'!$B$13:$G$30,6,FALSE)</f>
        <v>1</v>
      </c>
      <c r="E800" s="295" t="s">
        <v>1066</v>
      </c>
      <c r="F800" s="296" t="s">
        <v>266</v>
      </c>
      <c r="G800" s="296" t="s">
        <v>1121</v>
      </c>
      <c r="H800" s="714" t="s">
        <v>1239</v>
      </c>
      <c r="I800" s="298" t="str">
        <f t="shared" si="116"/>
        <v>sanitaire ruimte (toilet-/doucheruimte)</v>
      </c>
      <c r="J800" s="296" t="s">
        <v>468</v>
      </c>
      <c r="K800" s="299">
        <v>7.1</v>
      </c>
      <c r="L800" s="299"/>
      <c r="M800" s="300">
        <v>4200</v>
      </c>
      <c r="N800" s="301">
        <f t="shared" si="111"/>
        <v>200</v>
      </c>
      <c r="O800" s="486">
        <v>1</v>
      </c>
      <c r="P800" s="486">
        <v>1</v>
      </c>
      <c r="Q800" s="293">
        <f t="shared" si="112"/>
        <v>0</v>
      </c>
      <c r="R800" s="293">
        <f t="shared" si="113"/>
        <v>0</v>
      </c>
      <c r="S800" s="302">
        <f t="shared" si="108"/>
        <v>0</v>
      </c>
      <c r="T800" s="302">
        <f t="shared" si="109"/>
        <v>0</v>
      </c>
      <c r="U800" s="773" t="str">
        <f t="shared" si="110"/>
        <v>S</v>
      </c>
      <c r="V800" s="304"/>
      <c r="W800" s="305">
        <f>(Q800+R800)*'1.0-Contractblad'!$L$37</f>
        <v>0</v>
      </c>
      <c r="X800" s="305">
        <f ca="1">VLOOKUP(E800,'1.1a-Jaarprijzen'!$B$33:$Q$51,16,FALSE)*K800</f>
        <v>0</v>
      </c>
      <c r="Z800" s="775">
        <f t="shared" si="114"/>
        <v>1420</v>
      </c>
      <c r="AA800" s="494" t="str">
        <f t="shared" si="115"/>
        <v>4200-200</v>
      </c>
    </row>
    <row r="801" spans="2:27" s="492" customFormat="1" ht="15">
      <c r="B801" s="331"/>
      <c r="C801" s="332"/>
      <c r="D801" s="296">
        <f>VLOOKUP(E801,'1.1a-Jaarprijzen'!$B$13:$G$30,6,FALSE)</f>
        <v>1</v>
      </c>
      <c r="E801" s="295" t="s">
        <v>1066</v>
      </c>
      <c r="F801" s="296" t="s">
        <v>266</v>
      </c>
      <c r="G801" s="296" t="s">
        <v>1122</v>
      </c>
      <c r="H801" s="714" t="s">
        <v>867</v>
      </c>
      <c r="I801" s="298" t="str">
        <f t="shared" si="116"/>
        <v>leslokaal/leerplein groep 4 t/m 8</v>
      </c>
      <c r="J801" s="296" t="s">
        <v>998</v>
      </c>
      <c r="K801" s="299">
        <v>69.099999999999994</v>
      </c>
      <c r="L801" s="299"/>
      <c r="M801" s="300">
        <v>18200</v>
      </c>
      <c r="N801" s="301">
        <f t="shared" si="111"/>
        <v>200</v>
      </c>
      <c r="O801" s="486">
        <v>1</v>
      </c>
      <c r="P801" s="486">
        <v>1</v>
      </c>
      <c r="Q801" s="293">
        <f t="shared" si="112"/>
        <v>0</v>
      </c>
      <c r="R801" s="293">
        <f t="shared" si="113"/>
        <v>0</v>
      </c>
      <c r="S801" s="302">
        <f t="shared" si="108"/>
        <v>0</v>
      </c>
      <c r="T801" s="302">
        <f t="shared" si="109"/>
        <v>0</v>
      </c>
      <c r="U801" s="773" t="str">
        <f t="shared" si="110"/>
        <v>L</v>
      </c>
      <c r="V801" s="304"/>
      <c r="W801" s="305">
        <f>(Q801+R801)*'1.0-Contractblad'!$L$37</f>
        <v>0</v>
      </c>
      <c r="X801" s="305">
        <f ca="1">VLOOKUP(E801,'1.1a-Jaarprijzen'!$B$33:$Q$51,16,FALSE)*K801</f>
        <v>0</v>
      </c>
      <c r="Z801" s="775">
        <f t="shared" si="114"/>
        <v>13819.999999999998</v>
      </c>
      <c r="AA801" s="494" t="str">
        <f t="shared" si="115"/>
        <v>18200-200</v>
      </c>
    </row>
    <row r="802" spans="2:27" s="492" customFormat="1" ht="15">
      <c r="B802" s="331"/>
      <c r="C802" s="332"/>
      <c r="D802" s="296">
        <f>VLOOKUP(E802,'1.1a-Jaarprijzen'!$B$13:$G$30,6,FALSE)</f>
        <v>1</v>
      </c>
      <c r="E802" s="295" t="s">
        <v>1066</v>
      </c>
      <c r="F802" s="296" t="s">
        <v>266</v>
      </c>
      <c r="G802" s="296" t="s">
        <v>1123</v>
      </c>
      <c r="H802" s="714" t="s">
        <v>1239</v>
      </c>
      <c r="I802" s="298" t="str">
        <f t="shared" si="116"/>
        <v>sanitaire ruimte (toilet-/doucheruimte)</v>
      </c>
      <c r="J802" s="296" t="s">
        <v>468</v>
      </c>
      <c r="K802" s="299">
        <v>7.1</v>
      </c>
      <c r="L802" s="299"/>
      <c r="M802" s="300">
        <v>4200</v>
      </c>
      <c r="N802" s="301">
        <f t="shared" si="111"/>
        <v>200</v>
      </c>
      <c r="O802" s="486">
        <v>1</v>
      </c>
      <c r="P802" s="486">
        <v>1</v>
      </c>
      <c r="Q802" s="293">
        <f t="shared" si="112"/>
        <v>0</v>
      </c>
      <c r="R802" s="293">
        <f t="shared" si="113"/>
        <v>0</v>
      </c>
      <c r="S802" s="302">
        <f t="shared" si="108"/>
        <v>0</v>
      </c>
      <c r="T802" s="302">
        <f t="shared" si="109"/>
        <v>0</v>
      </c>
      <c r="U802" s="773" t="str">
        <f t="shared" si="110"/>
        <v>S</v>
      </c>
      <c r="V802" s="304"/>
      <c r="W802" s="305">
        <f>(Q802+R802)*'1.0-Contractblad'!$L$37</f>
        <v>0</v>
      </c>
      <c r="X802" s="305">
        <f ca="1">VLOOKUP(E802,'1.1a-Jaarprijzen'!$B$33:$Q$51,16,FALSE)*K802</f>
        <v>0</v>
      </c>
      <c r="Z802" s="775">
        <f t="shared" si="114"/>
        <v>1420</v>
      </c>
      <c r="AA802" s="494" t="str">
        <f t="shared" si="115"/>
        <v>4200-200</v>
      </c>
    </row>
    <row r="803" spans="2:27" s="492" customFormat="1" ht="15">
      <c r="B803" s="331"/>
      <c r="C803" s="332"/>
      <c r="D803" s="296">
        <f>VLOOKUP(E803,'1.1a-Jaarprijzen'!$B$13:$G$30,6,FALSE)</f>
        <v>1</v>
      </c>
      <c r="E803" s="690" t="s">
        <v>1066</v>
      </c>
      <c r="F803" s="296" t="s">
        <v>266</v>
      </c>
      <c r="G803" s="296" t="s">
        <v>1124</v>
      </c>
      <c r="H803" s="714" t="s">
        <v>1209</v>
      </c>
      <c r="I803" s="298" t="str">
        <f t="shared" si="116"/>
        <v>Kinderopvang</v>
      </c>
      <c r="J803" s="296" t="s">
        <v>998</v>
      </c>
      <c r="K803" s="299">
        <v>69.099999999999994</v>
      </c>
      <c r="L803" s="299"/>
      <c r="M803" s="300">
        <v>22208</v>
      </c>
      <c r="N803" s="301">
        <f t="shared" si="111"/>
        <v>208</v>
      </c>
      <c r="O803" s="486">
        <v>1</v>
      </c>
      <c r="P803" s="486">
        <v>1</v>
      </c>
      <c r="Q803" s="293">
        <f t="shared" si="112"/>
        <v>0</v>
      </c>
      <c r="R803" s="293">
        <f t="shared" si="113"/>
        <v>0</v>
      </c>
      <c r="S803" s="302">
        <f t="shared" si="108"/>
        <v>0</v>
      </c>
      <c r="T803" s="302">
        <f t="shared" si="109"/>
        <v>0</v>
      </c>
      <c r="U803" s="773" t="str">
        <f t="shared" si="110"/>
        <v>L</v>
      </c>
      <c r="V803" s="304" t="s">
        <v>1276</v>
      </c>
      <c r="W803" s="305">
        <f>(Q803+R803)*'1.0-Contractblad'!$L$37</f>
        <v>0</v>
      </c>
      <c r="X803" s="305">
        <f ca="1">VLOOKUP(E803,'1.1a-Jaarprijzen'!$B$33:$Q$51,16,FALSE)*K803</f>
        <v>0</v>
      </c>
      <c r="Z803" s="775">
        <f t="shared" si="114"/>
        <v>14372.8</v>
      </c>
      <c r="AA803" s="494" t="str">
        <f t="shared" si="115"/>
        <v>22208-208</v>
      </c>
    </row>
    <row r="804" spans="2:27" s="492" customFormat="1" ht="15">
      <c r="B804" s="331"/>
      <c r="C804" s="332"/>
      <c r="D804" s="296">
        <f>VLOOKUP(E804,'1.1a-Jaarprijzen'!$B$13:$G$30,6,FALSE)</f>
        <v>1</v>
      </c>
      <c r="E804" s="295" t="s">
        <v>1066</v>
      </c>
      <c r="F804" s="296" t="s">
        <v>266</v>
      </c>
      <c r="G804" s="296" t="s">
        <v>1125</v>
      </c>
      <c r="H804" s="714" t="s">
        <v>1249</v>
      </c>
      <c r="I804" s="298" t="str">
        <f t="shared" si="116"/>
        <v>leslokaal/leerplein groep 4 t/m 8</v>
      </c>
      <c r="J804" s="296" t="s">
        <v>998</v>
      </c>
      <c r="K804" s="299">
        <v>69.099999999999994</v>
      </c>
      <c r="L804" s="299"/>
      <c r="M804" s="300">
        <v>18200</v>
      </c>
      <c r="N804" s="301">
        <f t="shared" si="111"/>
        <v>200</v>
      </c>
      <c r="O804" s="486">
        <v>1</v>
      </c>
      <c r="P804" s="486">
        <v>1</v>
      </c>
      <c r="Q804" s="293">
        <f t="shared" si="112"/>
        <v>0</v>
      </c>
      <c r="R804" s="293">
        <f t="shared" si="113"/>
        <v>0</v>
      </c>
      <c r="S804" s="302">
        <f t="shared" si="108"/>
        <v>0</v>
      </c>
      <c r="T804" s="302">
        <f t="shared" si="109"/>
        <v>0</v>
      </c>
      <c r="U804" s="773" t="str">
        <f t="shared" si="110"/>
        <v>L</v>
      </c>
      <c r="V804" s="304"/>
      <c r="W804" s="305">
        <f>(Q804+R804)*'1.0-Contractblad'!$L$37</f>
        <v>0</v>
      </c>
      <c r="X804" s="305">
        <f ca="1">VLOOKUP(E804,'1.1a-Jaarprijzen'!$B$33:$Q$51,16,FALSE)*K804</f>
        <v>0</v>
      </c>
      <c r="Z804" s="775">
        <f t="shared" si="114"/>
        <v>13819.999999999998</v>
      </c>
      <c r="AA804" s="494" t="str">
        <f t="shared" si="115"/>
        <v>18200-200</v>
      </c>
    </row>
    <row r="805" spans="2:27" s="492" customFormat="1" ht="15">
      <c r="B805" s="331"/>
      <c r="C805" s="332"/>
      <c r="D805" s="296">
        <f>VLOOKUP(E805,'1.1a-Jaarprijzen'!$B$13:$G$30,6,FALSE)</f>
        <v>1</v>
      </c>
      <c r="E805" s="690" t="s">
        <v>1066</v>
      </c>
      <c r="F805" s="296" t="s">
        <v>266</v>
      </c>
      <c r="G805" s="296" t="s">
        <v>1124</v>
      </c>
      <c r="H805" s="714" t="s">
        <v>1209</v>
      </c>
      <c r="I805" s="298" t="str">
        <f t="shared" si="116"/>
        <v>Kinderopvang</v>
      </c>
      <c r="J805" s="296" t="s">
        <v>998</v>
      </c>
      <c r="K805" s="299">
        <v>16.2</v>
      </c>
      <c r="L805" s="299"/>
      <c r="M805" s="300">
        <v>22208</v>
      </c>
      <c r="N805" s="301">
        <f t="shared" si="111"/>
        <v>208</v>
      </c>
      <c r="O805" s="486">
        <v>1</v>
      </c>
      <c r="P805" s="486">
        <v>1</v>
      </c>
      <c r="Q805" s="293">
        <f t="shared" si="112"/>
        <v>0</v>
      </c>
      <c r="R805" s="293">
        <f t="shared" si="113"/>
        <v>0</v>
      </c>
      <c r="S805" s="302">
        <f t="shared" si="108"/>
        <v>0</v>
      </c>
      <c r="T805" s="302">
        <f t="shared" si="109"/>
        <v>0</v>
      </c>
      <c r="U805" s="773" t="str">
        <f t="shared" si="110"/>
        <v>L</v>
      </c>
      <c r="V805" s="304" t="s">
        <v>1276</v>
      </c>
      <c r="W805" s="305">
        <f>(Q805+R805)*'1.0-Contractblad'!$L$37</f>
        <v>0</v>
      </c>
      <c r="X805" s="305">
        <f ca="1">VLOOKUP(E805,'1.1a-Jaarprijzen'!$B$33:$Q$51,16,FALSE)*K805</f>
        <v>0</v>
      </c>
      <c r="Z805" s="775">
        <f t="shared" si="114"/>
        <v>3369.6</v>
      </c>
      <c r="AA805" s="494" t="str">
        <f t="shared" si="115"/>
        <v>22208-208</v>
      </c>
    </row>
    <row r="806" spans="2:27" s="492" customFormat="1" ht="15">
      <c r="B806" s="331"/>
      <c r="C806" s="332"/>
      <c r="D806" s="296">
        <f>VLOOKUP(E806,'1.1a-Jaarprijzen'!$B$13:$G$30,6,FALSE)</f>
        <v>1</v>
      </c>
      <c r="E806" s="295" t="s">
        <v>1066</v>
      </c>
      <c r="F806" s="296" t="s">
        <v>266</v>
      </c>
      <c r="G806" s="296" t="s">
        <v>1126</v>
      </c>
      <c r="H806" s="714" t="s">
        <v>1239</v>
      </c>
      <c r="I806" s="298" t="str">
        <f t="shared" si="116"/>
        <v>sanitaire ruimte (toilet-/doucheruimte)</v>
      </c>
      <c r="J806" s="296" t="s">
        <v>468</v>
      </c>
      <c r="K806" s="299">
        <v>7.1</v>
      </c>
      <c r="L806" s="299"/>
      <c r="M806" s="300">
        <v>4200</v>
      </c>
      <c r="N806" s="301">
        <f t="shared" si="111"/>
        <v>200</v>
      </c>
      <c r="O806" s="486">
        <v>1</v>
      </c>
      <c r="P806" s="486">
        <v>1</v>
      </c>
      <c r="Q806" s="293">
        <f t="shared" si="112"/>
        <v>0</v>
      </c>
      <c r="R806" s="293">
        <f t="shared" si="113"/>
        <v>0</v>
      </c>
      <c r="S806" s="302">
        <f t="shared" si="108"/>
        <v>0</v>
      </c>
      <c r="T806" s="302">
        <f t="shared" si="109"/>
        <v>0</v>
      </c>
      <c r="U806" s="773" t="str">
        <f t="shared" si="110"/>
        <v>S</v>
      </c>
      <c r="V806" s="304"/>
      <c r="W806" s="305">
        <f>(Q806+R806)*'1.0-Contractblad'!$L$37</f>
        <v>0</v>
      </c>
      <c r="X806" s="305">
        <f ca="1">VLOOKUP(E806,'1.1a-Jaarprijzen'!$B$33:$Q$51,16,FALSE)*K806</f>
        <v>0</v>
      </c>
      <c r="Z806" s="775">
        <f t="shared" si="114"/>
        <v>1420</v>
      </c>
      <c r="AA806" s="494" t="str">
        <f t="shared" si="115"/>
        <v>4200-200</v>
      </c>
    </row>
    <row r="807" spans="2:27" s="492" customFormat="1" ht="15">
      <c r="B807" s="331"/>
      <c r="C807" s="332"/>
      <c r="D807" s="296">
        <f>VLOOKUP(E807,'1.1a-Jaarprijzen'!$B$13:$G$30,6,FALSE)</f>
        <v>1</v>
      </c>
      <c r="E807" s="690" t="s">
        <v>1066</v>
      </c>
      <c r="F807" s="296" t="s">
        <v>266</v>
      </c>
      <c r="G807" s="296" t="s">
        <v>1127</v>
      </c>
      <c r="H807" s="714" t="s">
        <v>867</v>
      </c>
      <c r="I807" s="298" t="str">
        <f t="shared" si="116"/>
        <v>leslokaal/leerplein groep 4 t/m 8</v>
      </c>
      <c r="J807" s="296" t="s">
        <v>998</v>
      </c>
      <c r="K807" s="299">
        <v>69.099999999999994</v>
      </c>
      <c r="L807" s="299"/>
      <c r="M807" s="300">
        <v>18200</v>
      </c>
      <c r="N807" s="301">
        <f t="shared" si="111"/>
        <v>200</v>
      </c>
      <c r="O807" s="486">
        <v>1</v>
      </c>
      <c r="P807" s="486">
        <v>1</v>
      </c>
      <c r="Q807" s="293">
        <f t="shared" si="112"/>
        <v>0</v>
      </c>
      <c r="R807" s="293">
        <f t="shared" si="113"/>
        <v>0</v>
      </c>
      <c r="S807" s="302">
        <f t="shared" si="108"/>
        <v>0</v>
      </c>
      <c r="T807" s="302">
        <f t="shared" si="109"/>
        <v>0</v>
      </c>
      <c r="U807" s="773" t="str">
        <f t="shared" si="110"/>
        <v>L</v>
      </c>
      <c r="V807" s="304" t="s">
        <v>1277</v>
      </c>
      <c r="W807" s="305">
        <f>(Q807+R807)*'1.0-Contractblad'!$L$37</f>
        <v>0</v>
      </c>
      <c r="X807" s="305">
        <f ca="1">VLOOKUP(E807,'1.1a-Jaarprijzen'!$B$33:$Q$51,16,FALSE)*K807</f>
        <v>0</v>
      </c>
      <c r="Z807" s="775">
        <f t="shared" si="114"/>
        <v>13819.999999999998</v>
      </c>
      <c r="AA807" s="494" t="str">
        <f t="shared" si="115"/>
        <v>18200-200</v>
      </c>
    </row>
    <row r="808" spans="2:27" s="492" customFormat="1" ht="15">
      <c r="B808" s="331"/>
      <c r="C808" s="332"/>
      <c r="D808" s="296">
        <f>VLOOKUP(E808,'1.1a-Jaarprijzen'!$B$13:$G$30,6,FALSE)</f>
        <v>1</v>
      </c>
      <c r="E808" s="295" t="s">
        <v>1066</v>
      </c>
      <c r="F808" s="296" t="s">
        <v>266</v>
      </c>
      <c r="G808" s="296" t="s">
        <v>1128</v>
      </c>
      <c r="H808" s="714" t="s">
        <v>867</v>
      </c>
      <c r="I808" s="298" t="str">
        <f t="shared" si="116"/>
        <v>leslokaal/leerplein groep 4 t/m 8</v>
      </c>
      <c r="J808" s="296" t="s">
        <v>998</v>
      </c>
      <c r="K808" s="299">
        <v>70.2</v>
      </c>
      <c r="L808" s="299"/>
      <c r="M808" s="300">
        <v>18200</v>
      </c>
      <c r="N808" s="301">
        <f t="shared" si="111"/>
        <v>200</v>
      </c>
      <c r="O808" s="486">
        <v>1</v>
      </c>
      <c r="P808" s="486">
        <v>1</v>
      </c>
      <c r="Q808" s="293">
        <f t="shared" si="112"/>
        <v>0</v>
      </c>
      <c r="R808" s="293">
        <f t="shared" si="113"/>
        <v>0</v>
      </c>
      <c r="S808" s="302">
        <f t="shared" si="108"/>
        <v>0</v>
      </c>
      <c r="T808" s="302">
        <f t="shared" si="109"/>
        <v>0</v>
      </c>
      <c r="U808" s="773" t="str">
        <f t="shared" si="110"/>
        <v>L</v>
      </c>
      <c r="V808" s="304"/>
      <c r="W808" s="305">
        <f>(Q808+R808)*'1.0-Contractblad'!$L$37</f>
        <v>0</v>
      </c>
      <c r="X808" s="305">
        <f ca="1">VLOOKUP(E808,'1.1a-Jaarprijzen'!$B$33:$Q$51,16,FALSE)*K808</f>
        <v>0</v>
      </c>
      <c r="Z808" s="775">
        <f t="shared" si="114"/>
        <v>14040</v>
      </c>
      <c r="AA808" s="494" t="str">
        <f t="shared" si="115"/>
        <v>18200-200</v>
      </c>
    </row>
    <row r="809" spans="2:27" s="492" customFormat="1" ht="15">
      <c r="B809" s="331"/>
      <c r="C809" s="332"/>
      <c r="D809" s="296">
        <f>VLOOKUP(E809,'1.1a-Jaarprijzen'!$B$13:$G$30,6,FALSE)</f>
        <v>1</v>
      </c>
      <c r="E809" s="690" t="s">
        <v>1066</v>
      </c>
      <c r="F809" s="296" t="s">
        <v>266</v>
      </c>
      <c r="G809" s="296" t="s">
        <v>1129</v>
      </c>
      <c r="H809" s="714" t="s">
        <v>1250</v>
      </c>
      <c r="I809" s="298" t="str">
        <f t="shared" si="116"/>
        <v>Kinderopvang</v>
      </c>
      <c r="J809" s="296" t="s">
        <v>998</v>
      </c>
      <c r="K809" s="299">
        <v>48.7</v>
      </c>
      <c r="L809" s="299"/>
      <c r="M809" s="300">
        <v>22208</v>
      </c>
      <c r="N809" s="301">
        <f t="shared" si="111"/>
        <v>208</v>
      </c>
      <c r="O809" s="486">
        <v>1</v>
      </c>
      <c r="P809" s="486">
        <v>1</v>
      </c>
      <c r="Q809" s="293">
        <f t="shared" si="112"/>
        <v>0</v>
      </c>
      <c r="R809" s="293">
        <f t="shared" si="113"/>
        <v>0</v>
      </c>
      <c r="S809" s="302">
        <f t="shared" si="108"/>
        <v>0</v>
      </c>
      <c r="T809" s="302">
        <f t="shared" si="109"/>
        <v>0</v>
      </c>
      <c r="U809" s="773" t="str">
        <f t="shared" si="110"/>
        <v>L</v>
      </c>
      <c r="V809" s="304" t="s">
        <v>1275</v>
      </c>
      <c r="W809" s="305">
        <f>(Q809+R809)*'1.0-Contractblad'!$L$37</f>
        <v>0</v>
      </c>
      <c r="X809" s="305">
        <f ca="1">VLOOKUP(E809,'1.1a-Jaarprijzen'!$B$33:$Q$51,16,FALSE)*K809</f>
        <v>0</v>
      </c>
      <c r="Z809" s="775">
        <f t="shared" si="114"/>
        <v>10129.6</v>
      </c>
      <c r="AA809" s="494" t="str">
        <f t="shared" si="115"/>
        <v>22208-208</v>
      </c>
    </row>
    <row r="810" spans="2:27" s="492" customFormat="1" ht="15">
      <c r="B810" s="331"/>
      <c r="C810" s="332"/>
      <c r="D810" s="296">
        <f>VLOOKUP(E810,'1.1a-Jaarprijzen'!$B$13:$G$30,6,FALSE)</f>
        <v>1</v>
      </c>
      <c r="E810" s="295" t="s">
        <v>1066</v>
      </c>
      <c r="F810" s="296" t="s">
        <v>266</v>
      </c>
      <c r="G810" s="296" t="s">
        <v>1130</v>
      </c>
      <c r="H810" s="714" t="s">
        <v>1251</v>
      </c>
      <c r="I810" s="298" t="str">
        <f t="shared" si="116"/>
        <v>administratieve -,  vergaderruimte</v>
      </c>
      <c r="J810" s="296" t="s">
        <v>998</v>
      </c>
      <c r="K810" s="299">
        <v>10.8</v>
      </c>
      <c r="L810" s="299"/>
      <c r="M810" s="300">
        <v>1200</v>
      </c>
      <c r="N810" s="301">
        <f t="shared" si="111"/>
        <v>200</v>
      </c>
      <c r="O810" s="486">
        <v>1</v>
      </c>
      <c r="P810" s="486">
        <v>1</v>
      </c>
      <c r="Q810" s="293">
        <f t="shared" si="112"/>
        <v>0</v>
      </c>
      <c r="R810" s="293">
        <f t="shared" si="113"/>
        <v>0</v>
      </c>
      <c r="S810" s="302">
        <f t="shared" si="108"/>
        <v>0</v>
      </c>
      <c r="T810" s="302">
        <f t="shared" si="109"/>
        <v>0</v>
      </c>
      <c r="U810" s="773" t="str">
        <f t="shared" si="110"/>
        <v>V</v>
      </c>
      <c r="V810" s="304"/>
      <c r="W810" s="305">
        <f>(Q810+R810)*'1.0-Contractblad'!$L$37</f>
        <v>0</v>
      </c>
      <c r="X810" s="305">
        <f ca="1">VLOOKUP(E810,'1.1a-Jaarprijzen'!$B$33:$Q$51,16,FALSE)*K810</f>
        <v>0</v>
      </c>
      <c r="Z810" s="775">
        <f t="shared" si="114"/>
        <v>2160</v>
      </c>
      <c r="AA810" s="494" t="str">
        <f t="shared" si="115"/>
        <v>1200-200</v>
      </c>
    </row>
    <row r="811" spans="2:27" s="492" customFormat="1" ht="15">
      <c r="B811" s="331"/>
      <c r="C811" s="332"/>
      <c r="D811" s="296">
        <f>VLOOKUP(E811,'1.1a-Jaarprijzen'!$B$13:$G$30,6,FALSE)</f>
        <v>1</v>
      </c>
      <c r="E811" s="295" t="s">
        <v>1066</v>
      </c>
      <c r="F811" s="296" t="s">
        <v>266</v>
      </c>
      <c r="G811" s="296" t="s">
        <v>1131</v>
      </c>
      <c r="H811" s="714" t="s">
        <v>1252</v>
      </c>
      <c r="I811" s="298" t="str">
        <f t="shared" si="116"/>
        <v>administratieve -,  vergaderruimte</v>
      </c>
      <c r="J811" s="296" t="s">
        <v>998</v>
      </c>
      <c r="K811" s="299">
        <v>11.2</v>
      </c>
      <c r="L811" s="299"/>
      <c r="M811" s="300">
        <v>1200</v>
      </c>
      <c r="N811" s="301">
        <f t="shared" si="111"/>
        <v>200</v>
      </c>
      <c r="O811" s="486">
        <v>1</v>
      </c>
      <c r="P811" s="486">
        <v>1</v>
      </c>
      <c r="Q811" s="293">
        <f t="shared" si="112"/>
        <v>0</v>
      </c>
      <c r="R811" s="293">
        <f t="shared" si="113"/>
        <v>0</v>
      </c>
      <c r="S811" s="302">
        <f t="shared" si="108"/>
        <v>0</v>
      </c>
      <c r="T811" s="302">
        <f t="shared" si="109"/>
        <v>0</v>
      </c>
      <c r="U811" s="773" t="str">
        <f t="shared" si="110"/>
        <v>V</v>
      </c>
      <c r="V811" s="304"/>
      <c r="W811" s="305">
        <f>(Q811+R811)*'1.0-Contractblad'!$L$37</f>
        <v>0</v>
      </c>
      <c r="X811" s="305">
        <f ca="1">VLOOKUP(E811,'1.1a-Jaarprijzen'!$B$33:$Q$51,16,FALSE)*K811</f>
        <v>0</v>
      </c>
      <c r="Z811" s="775">
        <f t="shared" si="114"/>
        <v>2240</v>
      </c>
      <c r="AA811" s="494" t="str">
        <f t="shared" si="115"/>
        <v>1200-200</v>
      </c>
    </row>
    <row r="812" spans="2:27" s="492" customFormat="1" ht="15">
      <c r="B812" s="331"/>
      <c r="C812" s="332"/>
      <c r="D812" s="296">
        <f>VLOOKUP(E812,'1.1a-Jaarprijzen'!$B$13:$G$30,6,FALSE)</f>
        <v>1</v>
      </c>
      <c r="E812" s="295" t="s">
        <v>1066</v>
      </c>
      <c r="F812" s="296" t="s">
        <v>266</v>
      </c>
      <c r="G812" s="296" t="s">
        <v>1132</v>
      </c>
      <c r="H812" s="714" t="s">
        <v>485</v>
      </c>
      <c r="I812" s="298" t="str">
        <f t="shared" si="116"/>
        <v>sanitaire ruimte (toilet-/doucheruimte)</v>
      </c>
      <c r="J812" s="296" t="s">
        <v>468</v>
      </c>
      <c r="K812" s="299">
        <v>3.5</v>
      </c>
      <c r="L812" s="299"/>
      <c r="M812" s="300">
        <v>4200</v>
      </c>
      <c r="N812" s="301">
        <f t="shared" si="111"/>
        <v>200</v>
      </c>
      <c r="O812" s="486">
        <v>1</v>
      </c>
      <c r="P812" s="486">
        <v>1</v>
      </c>
      <c r="Q812" s="293">
        <f t="shared" si="112"/>
        <v>0</v>
      </c>
      <c r="R812" s="293">
        <f t="shared" si="113"/>
        <v>0</v>
      </c>
      <c r="S812" s="302">
        <f t="shared" si="108"/>
        <v>0</v>
      </c>
      <c r="T812" s="302">
        <f t="shared" si="109"/>
        <v>0</v>
      </c>
      <c r="U812" s="773" t="str">
        <f t="shared" si="110"/>
        <v>S</v>
      </c>
      <c r="V812" s="304"/>
      <c r="W812" s="305">
        <f>(Q812+R812)*'1.0-Contractblad'!$L$37</f>
        <v>0</v>
      </c>
      <c r="X812" s="305">
        <f ca="1">VLOOKUP(E812,'1.1a-Jaarprijzen'!$B$33:$Q$51,16,FALSE)*K812</f>
        <v>0</v>
      </c>
      <c r="Z812" s="775">
        <f t="shared" si="114"/>
        <v>700</v>
      </c>
      <c r="AA812" s="494" t="str">
        <f t="shared" si="115"/>
        <v>4200-200</v>
      </c>
    </row>
    <row r="813" spans="2:27" s="492" customFormat="1" ht="15">
      <c r="B813" s="331"/>
      <c r="C813" s="332"/>
      <c r="D813" s="296">
        <f>VLOOKUP(E813,'1.1a-Jaarprijzen'!$B$13:$G$30,6,FALSE)</f>
        <v>1</v>
      </c>
      <c r="E813" s="295" t="s">
        <v>1066</v>
      </c>
      <c r="F813" s="296" t="s">
        <v>266</v>
      </c>
      <c r="G813" s="296" t="s">
        <v>1133</v>
      </c>
      <c r="H813" s="714" t="s">
        <v>1253</v>
      </c>
      <c r="I813" s="298" t="str">
        <f t="shared" si="116"/>
        <v>administratieve -,  vergaderruimte</v>
      </c>
      <c r="J813" s="296" t="s">
        <v>998</v>
      </c>
      <c r="K813" s="299">
        <v>27.1</v>
      </c>
      <c r="L813" s="299"/>
      <c r="M813" s="300">
        <v>1200</v>
      </c>
      <c r="N813" s="301">
        <f t="shared" si="111"/>
        <v>200</v>
      </c>
      <c r="O813" s="486">
        <v>1</v>
      </c>
      <c r="P813" s="486">
        <v>1</v>
      </c>
      <c r="Q813" s="293">
        <f t="shared" si="112"/>
        <v>0</v>
      </c>
      <c r="R813" s="293">
        <f t="shared" si="113"/>
        <v>0</v>
      </c>
      <c r="S813" s="302">
        <f t="shared" si="108"/>
        <v>0</v>
      </c>
      <c r="T813" s="302">
        <f t="shared" si="109"/>
        <v>0</v>
      </c>
      <c r="U813" s="773" t="str">
        <f t="shared" si="110"/>
        <v>V</v>
      </c>
      <c r="V813" s="304"/>
      <c r="W813" s="305">
        <f>(Q813+R813)*'1.0-Contractblad'!$L$37</f>
        <v>0</v>
      </c>
      <c r="X813" s="305">
        <f ca="1">VLOOKUP(E813,'1.1a-Jaarprijzen'!$B$33:$Q$51,16,FALSE)*K813</f>
        <v>0</v>
      </c>
      <c r="Z813" s="775">
        <f t="shared" si="114"/>
        <v>5420</v>
      </c>
      <c r="AA813" s="494" t="str">
        <f t="shared" si="115"/>
        <v>1200-200</v>
      </c>
    </row>
    <row r="814" spans="2:27" s="492" customFormat="1" ht="15">
      <c r="B814" s="331"/>
      <c r="C814" s="332"/>
      <c r="D814" s="296">
        <f>VLOOKUP(E814,'1.1a-Jaarprijzen'!$B$13:$G$30,6,FALSE)</f>
        <v>1</v>
      </c>
      <c r="E814" s="295" t="s">
        <v>1066</v>
      </c>
      <c r="F814" s="296" t="s">
        <v>266</v>
      </c>
      <c r="G814" s="296" t="s">
        <v>1134</v>
      </c>
      <c r="H814" s="714" t="s">
        <v>1254</v>
      </c>
      <c r="I814" s="298" t="str">
        <f t="shared" si="116"/>
        <v>administratieve -,  vergaderruimte</v>
      </c>
      <c r="J814" s="296" t="s">
        <v>998</v>
      </c>
      <c r="K814" s="299">
        <v>37</v>
      </c>
      <c r="L814" s="299"/>
      <c r="M814" s="300">
        <v>1200</v>
      </c>
      <c r="N814" s="301">
        <f t="shared" si="111"/>
        <v>200</v>
      </c>
      <c r="O814" s="486">
        <v>1</v>
      </c>
      <c r="P814" s="486">
        <v>1</v>
      </c>
      <c r="Q814" s="293">
        <f t="shared" si="112"/>
        <v>0</v>
      </c>
      <c r="R814" s="293">
        <f t="shared" si="113"/>
        <v>0</v>
      </c>
      <c r="S814" s="302">
        <f t="shared" si="108"/>
        <v>0</v>
      </c>
      <c r="T814" s="302">
        <f t="shared" si="109"/>
        <v>0</v>
      </c>
      <c r="U814" s="773" t="str">
        <f t="shared" si="110"/>
        <v>V</v>
      </c>
      <c r="V814" s="304"/>
      <c r="W814" s="305">
        <f>(Q814+R814)*'1.0-Contractblad'!$L$37</f>
        <v>0</v>
      </c>
      <c r="X814" s="305">
        <f ca="1">VLOOKUP(E814,'1.1a-Jaarprijzen'!$B$33:$Q$51,16,FALSE)*K814</f>
        <v>0</v>
      </c>
      <c r="Z814" s="775">
        <f t="shared" si="114"/>
        <v>7400</v>
      </c>
      <c r="AA814" s="494" t="str">
        <f t="shared" si="115"/>
        <v>1200-200</v>
      </c>
    </row>
    <row r="815" spans="2:27" s="492" customFormat="1" ht="15">
      <c r="B815" s="331"/>
      <c r="C815" s="332"/>
      <c r="D815" s="296">
        <f>VLOOKUP(E815,'1.1a-Jaarprijzen'!$B$13:$G$30,6,FALSE)</f>
        <v>1</v>
      </c>
      <c r="E815" s="295" t="s">
        <v>1066</v>
      </c>
      <c r="F815" s="296" t="s">
        <v>266</v>
      </c>
      <c r="G815" s="297" t="s">
        <v>1135</v>
      </c>
      <c r="H815" s="295" t="s">
        <v>944</v>
      </c>
      <c r="I815" s="298" t="str">
        <f t="shared" si="116"/>
        <v>niet van toepassing</v>
      </c>
      <c r="J815" s="296" t="s">
        <v>998</v>
      </c>
      <c r="K815" s="299"/>
      <c r="L815" s="299">
        <v>7.3</v>
      </c>
      <c r="M815" s="300" t="s">
        <v>17</v>
      </c>
      <c r="N815" s="301">
        <f t="shared" si="111"/>
        <v>0</v>
      </c>
      <c r="O815" s="486">
        <v>1</v>
      </c>
      <c r="P815" s="486">
        <v>1</v>
      </c>
      <c r="Q815" s="293">
        <f t="shared" si="112"/>
        <v>0</v>
      </c>
      <c r="R815" s="293">
        <f t="shared" si="113"/>
        <v>0</v>
      </c>
      <c r="S815" s="302">
        <f t="shared" si="108"/>
        <v>0</v>
      </c>
      <c r="T815" s="302">
        <f t="shared" si="109"/>
        <v>0</v>
      </c>
      <c r="U815" s="773">
        <f t="shared" si="110"/>
        <v>0</v>
      </c>
      <c r="V815" s="304"/>
      <c r="W815" s="305">
        <f>(Q815+R815)*'1.0-Contractblad'!$L$37</f>
        <v>0</v>
      </c>
      <c r="X815" s="305">
        <f ca="1">VLOOKUP(E815,'1.1a-Jaarprijzen'!$B$33:$Q$51,16,FALSE)*K815</f>
        <v>0</v>
      </c>
      <c r="Z815" s="775">
        <f t="shared" si="114"/>
        <v>0</v>
      </c>
      <c r="AA815" s="494" t="str">
        <f t="shared" si="115"/>
        <v>nvt-0</v>
      </c>
    </row>
    <row r="816" spans="2:27" s="492" customFormat="1" ht="15">
      <c r="B816" s="331"/>
      <c r="C816" s="332"/>
      <c r="D816" s="296">
        <f>VLOOKUP(E816,'1.1a-Jaarprijzen'!$B$13:$G$30,6,FALSE)</f>
        <v>1</v>
      </c>
      <c r="E816" s="295" t="s">
        <v>1066</v>
      </c>
      <c r="F816" s="296" t="s">
        <v>266</v>
      </c>
      <c r="G816" s="297" t="s">
        <v>1136</v>
      </c>
      <c r="H816" s="295" t="s">
        <v>393</v>
      </c>
      <c r="I816" s="298" t="str">
        <f t="shared" si="116"/>
        <v>entree, gang, hal, repro</v>
      </c>
      <c r="J816" s="296" t="s">
        <v>998</v>
      </c>
      <c r="K816" s="299">
        <v>6.1</v>
      </c>
      <c r="L816" s="299"/>
      <c r="M816" s="300">
        <v>3200</v>
      </c>
      <c r="N816" s="301">
        <f t="shared" si="111"/>
        <v>200</v>
      </c>
      <c r="O816" s="486">
        <v>1</v>
      </c>
      <c r="P816" s="486">
        <v>1</v>
      </c>
      <c r="Q816" s="293">
        <f t="shared" si="112"/>
        <v>0</v>
      </c>
      <c r="R816" s="293">
        <f t="shared" si="113"/>
        <v>0</v>
      </c>
      <c r="S816" s="302">
        <f t="shared" si="108"/>
        <v>0</v>
      </c>
      <c r="T816" s="302">
        <f t="shared" si="109"/>
        <v>0</v>
      </c>
      <c r="U816" s="773" t="str">
        <f t="shared" si="110"/>
        <v>V</v>
      </c>
      <c r="V816" s="304"/>
      <c r="W816" s="305">
        <f>(Q816+R816)*'1.0-Contractblad'!$L$37</f>
        <v>0</v>
      </c>
      <c r="X816" s="305">
        <f ca="1">VLOOKUP(E816,'1.1a-Jaarprijzen'!$B$33:$Q$51,16,FALSE)*K816</f>
        <v>0</v>
      </c>
      <c r="Z816" s="775">
        <f t="shared" si="114"/>
        <v>1220</v>
      </c>
      <c r="AA816" s="494" t="str">
        <f t="shared" si="115"/>
        <v>3200-200</v>
      </c>
    </row>
    <row r="817" spans="2:27" s="492" customFormat="1" ht="15">
      <c r="B817" s="331"/>
      <c r="C817" s="332"/>
      <c r="D817" s="296">
        <f>VLOOKUP(E817,'1.1a-Jaarprijzen'!$B$13:$G$30,6,FALSE)</f>
        <v>1</v>
      </c>
      <c r="E817" s="295" t="s">
        <v>1066</v>
      </c>
      <c r="F817" s="296" t="s">
        <v>266</v>
      </c>
      <c r="G817" s="297" t="s">
        <v>1137</v>
      </c>
      <c r="H817" s="295" t="s">
        <v>393</v>
      </c>
      <c r="I817" s="298" t="str">
        <f t="shared" si="116"/>
        <v>entree, gang, hal, repro</v>
      </c>
      <c r="J817" s="296" t="s">
        <v>998</v>
      </c>
      <c r="K817" s="299">
        <v>13.2</v>
      </c>
      <c r="L817" s="299"/>
      <c r="M817" s="300">
        <v>3200</v>
      </c>
      <c r="N817" s="301">
        <f t="shared" si="111"/>
        <v>200</v>
      </c>
      <c r="O817" s="486">
        <v>1</v>
      </c>
      <c r="P817" s="486">
        <v>1</v>
      </c>
      <c r="Q817" s="293">
        <f t="shared" si="112"/>
        <v>0</v>
      </c>
      <c r="R817" s="293">
        <f t="shared" si="113"/>
        <v>0</v>
      </c>
      <c r="S817" s="302">
        <f t="shared" si="108"/>
        <v>0</v>
      </c>
      <c r="T817" s="302">
        <f t="shared" si="109"/>
        <v>0</v>
      </c>
      <c r="U817" s="773" t="str">
        <f t="shared" si="110"/>
        <v>V</v>
      </c>
      <c r="V817" s="304"/>
      <c r="W817" s="305">
        <f>(Q817+R817)*'1.0-Contractblad'!$L$37</f>
        <v>0</v>
      </c>
      <c r="X817" s="305">
        <f ca="1">VLOOKUP(E817,'1.1a-Jaarprijzen'!$B$33:$Q$51,16,FALSE)*K817</f>
        <v>0</v>
      </c>
      <c r="Z817" s="775">
        <f t="shared" si="114"/>
        <v>2640</v>
      </c>
      <c r="AA817" s="494" t="str">
        <f t="shared" si="115"/>
        <v>3200-200</v>
      </c>
    </row>
    <row r="818" spans="2:27" s="492" customFormat="1" ht="15">
      <c r="B818" s="331"/>
      <c r="C818" s="332"/>
      <c r="D818" s="296">
        <f>VLOOKUP(E818,'1.1a-Jaarprijzen'!$B$13:$G$30,6,FALSE)</f>
        <v>1</v>
      </c>
      <c r="E818" s="295" t="s">
        <v>1066</v>
      </c>
      <c r="F818" s="296" t="s">
        <v>392</v>
      </c>
      <c r="G818" s="297" t="s">
        <v>1138</v>
      </c>
      <c r="H818" s="295" t="s">
        <v>1255</v>
      </c>
      <c r="I818" s="298" t="str">
        <f t="shared" si="116"/>
        <v>niet van toepassing</v>
      </c>
      <c r="J818" s="296" t="s">
        <v>487</v>
      </c>
      <c r="K818" s="299"/>
      <c r="L818" s="299">
        <v>14</v>
      </c>
      <c r="M818" s="300" t="s">
        <v>17</v>
      </c>
      <c r="N818" s="301">
        <f t="shared" si="111"/>
        <v>0</v>
      </c>
      <c r="O818" s="486">
        <v>1</v>
      </c>
      <c r="P818" s="486">
        <v>1</v>
      </c>
      <c r="Q818" s="293">
        <f t="shared" si="112"/>
        <v>0</v>
      </c>
      <c r="R818" s="293">
        <f t="shared" si="113"/>
        <v>0</v>
      </c>
      <c r="S818" s="302">
        <f t="shared" si="108"/>
        <v>0</v>
      </c>
      <c r="T818" s="302">
        <f t="shared" si="109"/>
        <v>0</v>
      </c>
      <c r="U818" s="773">
        <f t="shared" si="110"/>
        <v>0</v>
      </c>
      <c r="V818" s="304" t="s">
        <v>1280</v>
      </c>
      <c r="W818" s="305">
        <f>(Q818+R818)*'1.0-Contractblad'!$L$37</f>
        <v>0</v>
      </c>
      <c r="X818" s="305">
        <f ca="1">VLOOKUP(E818,'1.1a-Jaarprijzen'!$B$33:$Q$51,16,FALSE)*K818</f>
        <v>0</v>
      </c>
      <c r="Z818" s="775">
        <f t="shared" si="114"/>
        <v>0</v>
      </c>
      <c r="AA818" s="494" t="str">
        <f t="shared" si="115"/>
        <v>nvt-0</v>
      </c>
    </row>
    <row r="819" spans="2:27" s="492" customFormat="1" ht="15">
      <c r="B819" s="331"/>
      <c r="C819" s="332"/>
      <c r="D819" s="296">
        <f>VLOOKUP(E819,'1.1a-Jaarprijzen'!$B$13:$G$30,6,FALSE)</f>
        <v>1</v>
      </c>
      <c r="E819" s="295" t="s">
        <v>1066</v>
      </c>
      <c r="F819" s="296" t="s">
        <v>392</v>
      </c>
      <c r="G819" s="297" t="s">
        <v>1139</v>
      </c>
      <c r="H819" s="295" t="s">
        <v>402</v>
      </c>
      <c r="I819" s="298" t="str">
        <f t="shared" si="116"/>
        <v>entree, gang, hal, repro</v>
      </c>
      <c r="J819" s="296" t="s">
        <v>487</v>
      </c>
      <c r="K819" s="299">
        <v>34.86</v>
      </c>
      <c r="L819" s="299"/>
      <c r="M819" s="300">
        <v>3260</v>
      </c>
      <c r="N819" s="301">
        <f t="shared" si="111"/>
        <v>260</v>
      </c>
      <c r="O819" s="486">
        <v>1</v>
      </c>
      <c r="P819" s="486">
        <v>1</v>
      </c>
      <c r="Q819" s="293">
        <f t="shared" si="112"/>
        <v>0</v>
      </c>
      <c r="R819" s="293">
        <f t="shared" si="113"/>
        <v>0</v>
      </c>
      <c r="S819" s="302">
        <f t="shared" si="108"/>
        <v>0</v>
      </c>
      <c r="T819" s="302">
        <f t="shared" si="109"/>
        <v>0</v>
      </c>
      <c r="U819" s="773" t="str">
        <f t="shared" si="110"/>
        <v>V</v>
      </c>
      <c r="V819" s="304" t="s">
        <v>1280</v>
      </c>
      <c r="W819" s="305">
        <f>(Q819+R819)*'1.0-Contractblad'!$L$37</f>
        <v>0</v>
      </c>
      <c r="X819" s="305">
        <f ca="1">VLOOKUP(E819,'1.1a-Jaarprijzen'!$B$33:$Q$51,16,FALSE)*K819</f>
        <v>0</v>
      </c>
      <c r="Z819" s="775">
        <f t="shared" si="114"/>
        <v>9063.6</v>
      </c>
      <c r="AA819" s="494" t="str">
        <f t="shared" si="115"/>
        <v>3260-260</v>
      </c>
    </row>
    <row r="820" spans="2:27" s="492" customFormat="1" ht="15">
      <c r="B820" s="331"/>
      <c r="C820" s="332"/>
      <c r="D820" s="296">
        <f>VLOOKUP(E820,'1.1a-Jaarprijzen'!$B$13:$G$30,6,FALSE)</f>
        <v>1</v>
      </c>
      <c r="E820" s="295" t="s">
        <v>1066</v>
      </c>
      <c r="F820" s="296" t="s">
        <v>392</v>
      </c>
      <c r="G820" s="297" t="s">
        <v>1140</v>
      </c>
      <c r="H820" s="295" t="s">
        <v>395</v>
      </c>
      <c r="I820" s="298" t="str">
        <f t="shared" si="116"/>
        <v>niet van toepassing</v>
      </c>
      <c r="J820" s="296" t="s">
        <v>1156</v>
      </c>
      <c r="K820" s="299"/>
      <c r="L820" s="299">
        <v>8.6999999999999993</v>
      </c>
      <c r="M820" s="300" t="s">
        <v>17</v>
      </c>
      <c r="N820" s="301">
        <f t="shared" si="111"/>
        <v>0</v>
      </c>
      <c r="O820" s="486">
        <v>1</v>
      </c>
      <c r="P820" s="486">
        <v>1</v>
      </c>
      <c r="Q820" s="293">
        <f t="shared" si="112"/>
        <v>0</v>
      </c>
      <c r="R820" s="293">
        <f t="shared" si="113"/>
        <v>0</v>
      </c>
      <c r="S820" s="302">
        <f t="shared" si="108"/>
        <v>0</v>
      </c>
      <c r="T820" s="302">
        <f t="shared" si="109"/>
        <v>0</v>
      </c>
      <c r="U820" s="773">
        <f t="shared" si="110"/>
        <v>0</v>
      </c>
      <c r="V820" s="304" t="s">
        <v>1280</v>
      </c>
      <c r="W820" s="305">
        <f>(Q820+R820)*'1.0-Contractblad'!$L$37</f>
        <v>0</v>
      </c>
      <c r="X820" s="305">
        <f ca="1">VLOOKUP(E820,'1.1a-Jaarprijzen'!$B$33:$Q$51,16,FALSE)*K820</f>
        <v>0</v>
      </c>
      <c r="Z820" s="775">
        <f t="shared" si="114"/>
        <v>0</v>
      </c>
      <c r="AA820" s="494" t="str">
        <f t="shared" si="115"/>
        <v>nvt-0</v>
      </c>
    </row>
    <row r="821" spans="2:27" s="492" customFormat="1" ht="15">
      <c r="B821" s="331"/>
      <c r="C821" s="332"/>
      <c r="D821" s="296">
        <f>VLOOKUP(E821,'1.1a-Jaarprijzen'!$B$13:$G$30,6,FALSE)</f>
        <v>1</v>
      </c>
      <c r="E821" s="295" t="s">
        <v>1066</v>
      </c>
      <c r="F821" s="296" t="s">
        <v>392</v>
      </c>
      <c r="G821" s="297" t="s">
        <v>1141</v>
      </c>
      <c r="H821" s="295" t="s">
        <v>855</v>
      </c>
      <c r="I821" s="298" t="str">
        <f t="shared" si="116"/>
        <v>sanitaire ruimte (toilet-/doucheruimte)</v>
      </c>
      <c r="J821" s="296" t="s">
        <v>1156</v>
      </c>
      <c r="K821" s="299">
        <v>5.2</v>
      </c>
      <c r="L821" s="299"/>
      <c r="M821" s="300">
        <v>4260</v>
      </c>
      <c r="N821" s="301">
        <f t="shared" si="111"/>
        <v>260</v>
      </c>
      <c r="O821" s="486">
        <v>1</v>
      </c>
      <c r="P821" s="486">
        <v>1</v>
      </c>
      <c r="Q821" s="293">
        <f t="shared" si="112"/>
        <v>0</v>
      </c>
      <c r="R821" s="293">
        <f t="shared" si="113"/>
        <v>0</v>
      </c>
      <c r="S821" s="302">
        <f t="shared" si="108"/>
        <v>0</v>
      </c>
      <c r="T821" s="302">
        <f t="shared" si="109"/>
        <v>0</v>
      </c>
      <c r="U821" s="773" t="str">
        <f t="shared" si="110"/>
        <v>S</v>
      </c>
      <c r="V821" s="304" t="s">
        <v>1280</v>
      </c>
      <c r="W821" s="305">
        <f>(Q821+R821)*'1.0-Contractblad'!$L$37</f>
        <v>0</v>
      </c>
      <c r="X821" s="305">
        <f ca="1">VLOOKUP(E821,'1.1a-Jaarprijzen'!$B$33:$Q$51,16,FALSE)*K821</f>
        <v>0</v>
      </c>
      <c r="Z821" s="775">
        <f t="shared" si="114"/>
        <v>1352</v>
      </c>
      <c r="AA821" s="494" t="str">
        <f t="shared" si="115"/>
        <v>4260-260</v>
      </c>
    </row>
    <row r="822" spans="2:27" s="492" customFormat="1" ht="15">
      <c r="B822" s="331"/>
      <c r="C822" s="332"/>
      <c r="D822" s="296">
        <f>VLOOKUP(E822,'1.1a-Jaarprijzen'!$B$13:$G$30,6,FALSE)</f>
        <v>1</v>
      </c>
      <c r="E822" s="295" t="s">
        <v>1066</v>
      </c>
      <c r="F822" s="296" t="s">
        <v>392</v>
      </c>
      <c r="G822" s="297" t="s">
        <v>1142</v>
      </c>
      <c r="H822" s="295" t="s">
        <v>1256</v>
      </c>
      <c r="I822" s="298" t="str">
        <f t="shared" si="116"/>
        <v>sanitaire ruimte (toilet-/doucheruimte)</v>
      </c>
      <c r="J822" s="296" t="s">
        <v>1156</v>
      </c>
      <c r="K822" s="299">
        <v>4.5999999999999996</v>
      </c>
      <c r="L822" s="299"/>
      <c r="M822" s="300">
        <v>4260</v>
      </c>
      <c r="N822" s="301">
        <f t="shared" si="111"/>
        <v>260</v>
      </c>
      <c r="O822" s="486">
        <v>1</v>
      </c>
      <c r="P822" s="486">
        <v>1</v>
      </c>
      <c r="Q822" s="293">
        <f t="shared" si="112"/>
        <v>0</v>
      </c>
      <c r="R822" s="293">
        <f t="shared" si="113"/>
        <v>0</v>
      </c>
      <c r="S822" s="302">
        <f t="shared" si="108"/>
        <v>0</v>
      </c>
      <c r="T822" s="302">
        <f t="shared" si="109"/>
        <v>0</v>
      </c>
      <c r="U822" s="773" t="str">
        <f t="shared" si="110"/>
        <v>S</v>
      </c>
      <c r="V822" s="304" t="s">
        <v>1280</v>
      </c>
      <c r="W822" s="305">
        <f>(Q822+R822)*'1.0-Contractblad'!$L$37</f>
        <v>0</v>
      </c>
      <c r="X822" s="305">
        <f ca="1">VLOOKUP(E822,'1.1a-Jaarprijzen'!$B$33:$Q$51,16,FALSE)*K822</f>
        <v>0</v>
      </c>
      <c r="Z822" s="775">
        <f t="shared" si="114"/>
        <v>1196</v>
      </c>
      <c r="AA822" s="494" t="str">
        <f t="shared" si="115"/>
        <v>4260-260</v>
      </c>
    </row>
    <row r="823" spans="2:27" s="492" customFormat="1" ht="15">
      <c r="B823" s="331"/>
      <c r="C823" s="332"/>
      <c r="D823" s="296">
        <f>VLOOKUP(E823,'1.1a-Jaarprijzen'!$B$13:$G$30,6,FALSE)</f>
        <v>1</v>
      </c>
      <c r="E823" s="295" t="s">
        <v>1066</v>
      </c>
      <c r="F823" s="296" t="s">
        <v>392</v>
      </c>
      <c r="G823" s="297" t="s">
        <v>1143</v>
      </c>
      <c r="H823" s="295" t="s">
        <v>1257</v>
      </c>
      <c r="I823" s="298" t="str">
        <f t="shared" si="116"/>
        <v>administratieve -,  vergaderruimte</v>
      </c>
      <c r="J823" s="296" t="s">
        <v>998</v>
      </c>
      <c r="K823" s="299">
        <v>19.600000000000001</v>
      </c>
      <c r="L823" s="299"/>
      <c r="M823" s="300">
        <v>1200</v>
      </c>
      <c r="N823" s="301">
        <f t="shared" si="111"/>
        <v>200</v>
      </c>
      <c r="O823" s="486">
        <v>1</v>
      </c>
      <c r="P823" s="486">
        <v>1</v>
      </c>
      <c r="Q823" s="293">
        <f t="shared" si="112"/>
        <v>0</v>
      </c>
      <c r="R823" s="293">
        <f t="shared" si="113"/>
        <v>0</v>
      </c>
      <c r="S823" s="302">
        <f t="shared" si="108"/>
        <v>0</v>
      </c>
      <c r="T823" s="302">
        <f t="shared" si="109"/>
        <v>0</v>
      </c>
      <c r="U823" s="773" t="str">
        <f t="shared" si="110"/>
        <v>V</v>
      </c>
      <c r="V823" s="304" t="s">
        <v>1280</v>
      </c>
      <c r="W823" s="305">
        <f>(Q823+R823)*'1.0-Contractblad'!$L$37</f>
        <v>0</v>
      </c>
      <c r="X823" s="305">
        <f ca="1">VLOOKUP(E823,'1.1a-Jaarprijzen'!$B$33:$Q$51,16,FALSE)*K823</f>
        <v>0</v>
      </c>
      <c r="Z823" s="775">
        <f t="shared" si="114"/>
        <v>3920.0000000000005</v>
      </c>
      <c r="AA823" s="494" t="str">
        <f t="shared" si="115"/>
        <v>1200-200</v>
      </c>
    </row>
    <row r="824" spans="2:27" s="492" customFormat="1" ht="15">
      <c r="B824" s="331"/>
      <c r="C824" s="332"/>
      <c r="D824" s="296">
        <f>VLOOKUP(E824,'1.1a-Jaarprijzen'!$B$13:$G$30,6,FALSE)</f>
        <v>1</v>
      </c>
      <c r="E824" s="295" t="s">
        <v>1066</v>
      </c>
      <c r="F824" s="296" t="s">
        <v>392</v>
      </c>
      <c r="G824" s="297" t="s">
        <v>1144</v>
      </c>
      <c r="H824" s="295" t="s">
        <v>591</v>
      </c>
      <c r="I824" s="298" t="str">
        <f t="shared" si="116"/>
        <v>kleedruimten</v>
      </c>
      <c r="J824" s="296" t="s">
        <v>1156</v>
      </c>
      <c r="K824" s="299">
        <v>30.5</v>
      </c>
      <c r="L824" s="299"/>
      <c r="M824" s="300">
        <v>13260</v>
      </c>
      <c r="N824" s="301">
        <f t="shared" si="111"/>
        <v>260</v>
      </c>
      <c r="O824" s="486">
        <v>1</v>
      </c>
      <c r="P824" s="486">
        <v>1</v>
      </c>
      <c r="Q824" s="293">
        <f t="shared" si="112"/>
        <v>0</v>
      </c>
      <c r="R824" s="293">
        <f t="shared" si="113"/>
        <v>0</v>
      </c>
      <c r="S824" s="302">
        <f t="shared" si="108"/>
        <v>0</v>
      </c>
      <c r="T824" s="302">
        <f t="shared" si="109"/>
        <v>0</v>
      </c>
      <c r="U824" s="773" t="str">
        <f t="shared" si="110"/>
        <v>V</v>
      </c>
      <c r="V824" s="304" t="s">
        <v>1280</v>
      </c>
      <c r="W824" s="305">
        <f>(Q824+R824)*'1.0-Contractblad'!$L$37</f>
        <v>0</v>
      </c>
      <c r="X824" s="305">
        <f ca="1">VLOOKUP(E824,'1.1a-Jaarprijzen'!$B$33:$Q$51,16,FALSE)*K824</f>
        <v>0</v>
      </c>
      <c r="Z824" s="775">
        <f t="shared" si="114"/>
        <v>7930</v>
      </c>
      <c r="AA824" s="494" t="str">
        <f t="shared" si="115"/>
        <v>13260-260</v>
      </c>
    </row>
    <row r="825" spans="2:27" s="492" customFormat="1" ht="15">
      <c r="B825" s="331"/>
      <c r="C825" s="332"/>
      <c r="D825" s="296">
        <f>VLOOKUP(E825,'1.1a-Jaarprijzen'!$B$13:$G$30,6,FALSE)</f>
        <v>1</v>
      </c>
      <c r="E825" s="295" t="s">
        <v>1066</v>
      </c>
      <c r="F825" s="296" t="s">
        <v>392</v>
      </c>
      <c r="G825" s="297" t="s">
        <v>1145</v>
      </c>
      <c r="H825" s="295" t="s">
        <v>485</v>
      </c>
      <c r="I825" s="298" t="str">
        <f t="shared" si="116"/>
        <v>sanitaire ruimte (toilet-/doucheruimte)</v>
      </c>
      <c r="J825" s="296" t="s">
        <v>1156</v>
      </c>
      <c r="K825" s="299">
        <v>2.2999999999999998</v>
      </c>
      <c r="L825" s="299"/>
      <c r="M825" s="300">
        <v>4260</v>
      </c>
      <c r="N825" s="301">
        <f t="shared" si="111"/>
        <v>260</v>
      </c>
      <c r="O825" s="486">
        <v>1</v>
      </c>
      <c r="P825" s="486">
        <v>1</v>
      </c>
      <c r="Q825" s="293">
        <f t="shared" si="112"/>
        <v>0</v>
      </c>
      <c r="R825" s="293">
        <f t="shared" si="113"/>
        <v>0</v>
      </c>
      <c r="S825" s="302">
        <f t="shared" si="108"/>
        <v>0</v>
      </c>
      <c r="T825" s="302">
        <f t="shared" si="109"/>
        <v>0</v>
      </c>
      <c r="U825" s="773" t="str">
        <f t="shared" si="110"/>
        <v>S</v>
      </c>
      <c r="V825" s="304" t="s">
        <v>1280</v>
      </c>
      <c r="W825" s="305">
        <f>(Q825+R825)*'1.0-Contractblad'!$L$37</f>
        <v>0</v>
      </c>
      <c r="X825" s="305">
        <f ca="1">VLOOKUP(E825,'1.1a-Jaarprijzen'!$B$33:$Q$51,16,FALSE)*K825</f>
        <v>0</v>
      </c>
      <c r="Z825" s="775">
        <f t="shared" si="114"/>
        <v>598</v>
      </c>
      <c r="AA825" s="494" t="str">
        <f t="shared" si="115"/>
        <v>4260-260</v>
      </c>
    </row>
    <row r="826" spans="2:27" s="492" customFormat="1" ht="15">
      <c r="B826" s="331"/>
      <c r="C826" s="332"/>
      <c r="D826" s="296">
        <f>VLOOKUP(E826,'1.1a-Jaarprijzen'!$B$13:$G$30,6,FALSE)</f>
        <v>1</v>
      </c>
      <c r="E826" s="295" t="s">
        <v>1066</v>
      </c>
      <c r="F826" s="296" t="s">
        <v>392</v>
      </c>
      <c r="G826" s="297" t="s">
        <v>1146</v>
      </c>
      <c r="H826" s="295" t="s">
        <v>591</v>
      </c>
      <c r="I826" s="298" t="str">
        <f t="shared" si="116"/>
        <v>kleedruimten</v>
      </c>
      <c r="J826" s="296" t="s">
        <v>1156</v>
      </c>
      <c r="K826" s="299">
        <v>32.6</v>
      </c>
      <c r="L826" s="299"/>
      <c r="M826" s="300">
        <v>13260</v>
      </c>
      <c r="N826" s="301">
        <f t="shared" si="111"/>
        <v>260</v>
      </c>
      <c r="O826" s="486">
        <v>1</v>
      </c>
      <c r="P826" s="486">
        <v>1</v>
      </c>
      <c r="Q826" s="293">
        <f t="shared" si="112"/>
        <v>0</v>
      </c>
      <c r="R826" s="293">
        <f t="shared" si="113"/>
        <v>0</v>
      </c>
      <c r="S826" s="302">
        <f t="shared" si="108"/>
        <v>0</v>
      </c>
      <c r="T826" s="302">
        <f t="shared" si="109"/>
        <v>0</v>
      </c>
      <c r="U826" s="773" t="str">
        <f t="shared" si="110"/>
        <v>V</v>
      </c>
      <c r="V826" s="304" t="s">
        <v>1280</v>
      </c>
      <c r="W826" s="305">
        <f>(Q826+R826)*'1.0-Contractblad'!$L$37</f>
        <v>0</v>
      </c>
      <c r="X826" s="305">
        <f ca="1">VLOOKUP(E826,'1.1a-Jaarprijzen'!$B$33:$Q$51,16,FALSE)*K826</f>
        <v>0</v>
      </c>
      <c r="Z826" s="775">
        <f t="shared" si="114"/>
        <v>8476</v>
      </c>
      <c r="AA826" s="494" t="str">
        <f t="shared" si="115"/>
        <v>13260-260</v>
      </c>
    </row>
    <row r="827" spans="2:27" s="492" customFormat="1" ht="15">
      <c r="B827" s="331"/>
      <c r="C827" s="332"/>
      <c r="D827" s="296">
        <f>VLOOKUP(E827,'1.1a-Jaarprijzen'!$B$13:$G$30,6,FALSE)</f>
        <v>1</v>
      </c>
      <c r="E827" s="295" t="s">
        <v>1066</v>
      </c>
      <c r="F827" s="296" t="s">
        <v>392</v>
      </c>
      <c r="G827" s="297" t="s">
        <v>1147</v>
      </c>
      <c r="H827" s="295" t="s">
        <v>485</v>
      </c>
      <c r="I827" s="298" t="str">
        <f t="shared" si="116"/>
        <v>sanitaire ruimte (toilet-/doucheruimte)</v>
      </c>
      <c r="J827" s="296" t="s">
        <v>1156</v>
      </c>
      <c r="K827" s="299">
        <v>2.8</v>
      </c>
      <c r="L827" s="299"/>
      <c r="M827" s="300">
        <v>4260</v>
      </c>
      <c r="N827" s="301">
        <f t="shared" si="111"/>
        <v>260</v>
      </c>
      <c r="O827" s="486">
        <v>1</v>
      </c>
      <c r="P827" s="486">
        <v>1</v>
      </c>
      <c r="Q827" s="293">
        <f t="shared" si="112"/>
        <v>0</v>
      </c>
      <c r="R827" s="293">
        <f t="shared" si="113"/>
        <v>0</v>
      </c>
      <c r="S827" s="302">
        <f t="shared" si="108"/>
        <v>0</v>
      </c>
      <c r="T827" s="302">
        <f t="shared" si="109"/>
        <v>0</v>
      </c>
      <c r="U827" s="773" t="str">
        <f t="shared" si="110"/>
        <v>S</v>
      </c>
      <c r="V827" s="304" t="s">
        <v>1280</v>
      </c>
      <c r="W827" s="305">
        <f>(Q827+R827)*'1.0-Contractblad'!$L$37</f>
        <v>0</v>
      </c>
      <c r="X827" s="305">
        <f ca="1">VLOOKUP(E827,'1.1a-Jaarprijzen'!$B$33:$Q$51,16,FALSE)*K827</f>
        <v>0</v>
      </c>
      <c r="Z827" s="775">
        <f t="shared" si="114"/>
        <v>728</v>
      </c>
      <c r="AA827" s="494" t="str">
        <f t="shared" si="115"/>
        <v>4260-260</v>
      </c>
    </row>
    <row r="828" spans="2:27" s="492" customFormat="1" ht="15">
      <c r="B828" s="331"/>
      <c r="C828" s="332"/>
      <c r="D828" s="296">
        <f>VLOOKUP(E828,'1.1a-Jaarprijzen'!$B$13:$G$30,6,FALSE)</f>
        <v>1</v>
      </c>
      <c r="E828" s="295" t="s">
        <v>1066</v>
      </c>
      <c r="F828" s="296" t="s">
        <v>392</v>
      </c>
      <c r="G828" s="297" t="s">
        <v>1148</v>
      </c>
      <c r="H828" s="295" t="s">
        <v>474</v>
      </c>
      <c r="I828" s="298" t="str">
        <f t="shared" si="116"/>
        <v>gymzaal (berging)</v>
      </c>
      <c r="J828" s="296" t="s">
        <v>470</v>
      </c>
      <c r="K828" s="299">
        <v>83</v>
      </c>
      <c r="L828" s="299"/>
      <c r="M828" s="300">
        <v>14040</v>
      </c>
      <c r="N828" s="301">
        <f t="shared" si="111"/>
        <v>40</v>
      </c>
      <c r="O828" s="486">
        <v>1</v>
      </c>
      <c r="P828" s="486">
        <v>1</v>
      </c>
      <c r="Q828" s="293">
        <f t="shared" si="112"/>
        <v>0</v>
      </c>
      <c r="R828" s="293">
        <f t="shared" si="113"/>
        <v>0</v>
      </c>
      <c r="S828" s="302">
        <f t="shared" si="108"/>
        <v>0</v>
      </c>
      <c r="T828" s="302">
        <f t="shared" si="109"/>
        <v>0</v>
      </c>
      <c r="U828" s="773" t="str">
        <f t="shared" si="110"/>
        <v>Sp</v>
      </c>
      <c r="V828" s="304" t="s">
        <v>1280</v>
      </c>
      <c r="W828" s="305">
        <f>(Q828+R828)*'1.0-Contractblad'!$L$37</f>
        <v>0</v>
      </c>
      <c r="X828" s="305">
        <f ca="1">VLOOKUP(E828,'1.1a-Jaarprijzen'!$B$33:$Q$51,16,FALSE)*K828</f>
        <v>0</v>
      </c>
      <c r="Z828" s="775">
        <f t="shared" si="114"/>
        <v>3320</v>
      </c>
      <c r="AA828" s="494" t="str">
        <f t="shared" si="115"/>
        <v>14040-40</v>
      </c>
    </row>
    <row r="829" spans="2:27" s="492" customFormat="1" ht="15">
      <c r="B829" s="331"/>
      <c r="C829" s="332"/>
      <c r="D829" s="296">
        <f>VLOOKUP(E829,'1.1a-Jaarprijzen'!$B$13:$G$30,6,FALSE)</f>
        <v>1</v>
      </c>
      <c r="E829" s="295" t="s">
        <v>1066</v>
      </c>
      <c r="F829" s="296" t="s">
        <v>392</v>
      </c>
      <c r="G829" s="297" t="s">
        <v>1149</v>
      </c>
      <c r="H829" s="295" t="s">
        <v>408</v>
      </c>
      <c r="I829" s="298" t="str">
        <f t="shared" si="116"/>
        <v>gymzaal</v>
      </c>
      <c r="J829" s="296" t="s">
        <v>470</v>
      </c>
      <c r="K829" s="299">
        <v>319.54000000000002</v>
      </c>
      <c r="L829" s="299"/>
      <c r="M829" s="300">
        <v>14200</v>
      </c>
      <c r="N829" s="301">
        <f t="shared" si="111"/>
        <v>200</v>
      </c>
      <c r="O829" s="486">
        <v>1</v>
      </c>
      <c r="P829" s="486">
        <v>1</v>
      </c>
      <c r="Q829" s="293">
        <f t="shared" si="112"/>
        <v>0</v>
      </c>
      <c r="R829" s="293">
        <f t="shared" si="113"/>
        <v>0</v>
      </c>
      <c r="S829" s="302">
        <f t="shared" si="108"/>
        <v>0</v>
      </c>
      <c r="T829" s="302">
        <f t="shared" si="109"/>
        <v>0</v>
      </c>
      <c r="U829" s="773" t="str">
        <f t="shared" si="110"/>
        <v>Sp</v>
      </c>
      <c r="V829" s="304" t="s">
        <v>1280</v>
      </c>
      <c r="W829" s="305">
        <f>(Q829+R829)*'1.0-Contractblad'!$L$37</f>
        <v>0</v>
      </c>
      <c r="X829" s="305">
        <f ca="1">VLOOKUP(E829,'1.1a-Jaarprijzen'!$B$33:$Q$51,16,FALSE)*K829</f>
        <v>0</v>
      </c>
      <c r="Z829" s="775">
        <f t="shared" si="114"/>
        <v>63908.000000000007</v>
      </c>
      <c r="AA829" s="494" t="str">
        <f t="shared" si="115"/>
        <v>14200-200</v>
      </c>
    </row>
    <row r="830" spans="2:27" s="492" customFormat="1" ht="15">
      <c r="B830" s="331"/>
      <c r="C830" s="332"/>
      <c r="D830" s="296">
        <f>VLOOKUP(E830,'1.1a-Jaarprijzen'!$B$13:$G$30,6,FALSE)</f>
        <v>1</v>
      </c>
      <c r="E830" s="295" t="s">
        <v>1066</v>
      </c>
      <c r="F830" s="296" t="s">
        <v>392</v>
      </c>
      <c r="G830" s="297" t="s">
        <v>1150</v>
      </c>
      <c r="H830" s="295" t="s">
        <v>485</v>
      </c>
      <c r="I830" s="298" t="str">
        <f t="shared" si="116"/>
        <v>sanitaire ruimte (toilet-/doucheruimte)</v>
      </c>
      <c r="J830" s="296" t="s">
        <v>1156</v>
      </c>
      <c r="K830" s="299">
        <v>2.2999999999999998</v>
      </c>
      <c r="L830" s="299"/>
      <c r="M830" s="300">
        <v>4260</v>
      </c>
      <c r="N830" s="301">
        <f t="shared" si="111"/>
        <v>260</v>
      </c>
      <c r="O830" s="486">
        <v>1</v>
      </c>
      <c r="P830" s="486">
        <v>1</v>
      </c>
      <c r="Q830" s="293">
        <f t="shared" si="112"/>
        <v>0</v>
      </c>
      <c r="R830" s="293">
        <f t="shared" si="113"/>
        <v>0</v>
      </c>
      <c r="S830" s="302">
        <f t="shared" si="108"/>
        <v>0</v>
      </c>
      <c r="T830" s="302">
        <f t="shared" si="109"/>
        <v>0</v>
      </c>
      <c r="U830" s="773" t="str">
        <f t="shared" si="110"/>
        <v>S</v>
      </c>
      <c r="V830" s="304" t="s">
        <v>1280</v>
      </c>
      <c r="W830" s="305">
        <f>(Q830+R830)*'1.0-Contractblad'!$L$37</f>
        <v>0</v>
      </c>
      <c r="X830" s="305">
        <f ca="1">VLOOKUP(E830,'1.1a-Jaarprijzen'!$B$33:$Q$51,16,FALSE)*K830</f>
        <v>0</v>
      </c>
      <c r="Z830" s="775">
        <f t="shared" si="114"/>
        <v>598</v>
      </c>
      <c r="AA830" s="494" t="str">
        <f t="shared" si="115"/>
        <v>4260-260</v>
      </c>
    </row>
    <row r="831" spans="2:27" s="492" customFormat="1" ht="15">
      <c r="B831" s="331"/>
      <c r="C831" s="332"/>
      <c r="D831" s="296">
        <f>VLOOKUP(E831,'1.1a-Jaarprijzen'!$B$13:$G$30,6,FALSE)</f>
        <v>1</v>
      </c>
      <c r="E831" s="295" t="s">
        <v>1066</v>
      </c>
      <c r="F831" s="296" t="s">
        <v>392</v>
      </c>
      <c r="G831" s="297" t="s">
        <v>1151</v>
      </c>
      <c r="H831" s="295" t="s">
        <v>1258</v>
      </c>
      <c r="I831" s="298" t="str">
        <f t="shared" si="116"/>
        <v>sanitaire ruimte (toilet-/doucheruimte)</v>
      </c>
      <c r="J831" s="296" t="s">
        <v>998</v>
      </c>
      <c r="K831" s="299">
        <v>2.7</v>
      </c>
      <c r="L831" s="299"/>
      <c r="M831" s="300">
        <v>4260</v>
      </c>
      <c r="N831" s="301">
        <f t="shared" si="111"/>
        <v>260</v>
      </c>
      <c r="O831" s="486">
        <v>1</v>
      </c>
      <c r="P831" s="486">
        <v>1</v>
      </c>
      <c r="Q831" s="293">
        <f t="shared" si="112"/>
        <v>0</v>
      </c>
      <c r="R831" s="293">
        <f t="shared" si="113"/>
        <v>0</v>
      </c>
      <c r="S831" s="302">
        <f t="shared" si="108"/>
        <v>0</v>
      </c>
      <c r="T831" s="302">
        <f t="shared" si="109"/>
        <v>0</v>
      </c>
      <c r="U831" s="773" t="str">
        <f t="shared" si="110"/>
        <v>S</v>
      </c>
      <c r="V831" s="304" t="s">
        <v>1280</v>
      </c>
      <c r="W831" s="305">
        <f>(Q831+R831)*'1.0-Contractblad'!$L$37</f>
        <v>0</v>
      </c>
      <c r="X831" s="305">
        <f ca="1">VLOOKUP(E831,'1.1a-Jaarprijzen'!$B$33:$Q$51,16,FALSE)*K831</f>
        <v>0</v>
      </c>
      <c r="Z831" s="775">
        <f t="shared" si="114"/>
        <v>702</v>
      </c>
      <c r="AA831" s="494" t="str">
        <f t="shared" si="115"/>
        <v>4260-260</v>
      </c>
    </row>
    <row r="832" spans="2:27" s="492" customFormat="1" ht="15">
      <c r="B832" s="331"/>
      <c r="C832" s="332"/>
      <c r="D832" s="296">
        <f>VLOOKUP(E832,'1.1a-Jaarprijzen'!$B$13:$G$30,6,FALSE)</f>
        <v>1</v>
      </c>
      <c r="E832" s="295" t="s">
        <v>1066</v>
      </c>
      <c r="F832" s="296" t="s">
        <v>266</v>
      </c>
      <c r="G832" s="297" t="s">
        <v>1152</v>
      </c>
      <c r="H832" s="295" t="s">
        <v>1259</v>
      </c>
      <c r="I832" s="298" t="str">
        <f t="shared" si="116"/>
        <v>aula, gemeenschappelijke ruimte, bibliotheek</v>
      </c>
      <c r="J832" s="296" t="s">
        <v>998</v>
      </c>
      <c r="K832" s="299">
        <v>76</v>
      </c>
      <c r="L832" s="299"/>
      <c r="M832" s="300">
        <v>2260</v>
      </c>
      <c r="N832" s="301">
        <f t="shared" si="111"/>
        <v>260</v>
      </c>
      <c r="O832" s="486">
        <v>1</v>
      </c>
      <c r="P832" s="486">
        <v>1</v>
      </c>
      <c r="Q832" s="293">
        <f t="shared" si="112"/>
        <v>0</v>
      </c>
      <c r="R832" s="293">
        <f t="shared" si="113"/>
        <v>0</v>
      </c>
      <c r="S832" s="302">
        <f t="shared" si="108"/>
        <v>0</v>
      </c>
      <c r="T832" s="302">
        <f t="shared" si="109"/>
        <v>0</v>
      </c>
      <c r="U832" s="773" t="str">
        <f t="shared" si="110"/>
        <v>V</v>
      </c>
      <c r="V832" s="304" t="s">
        <v>1280</v>
      </c>
      <c r="W832" s="305">
        <f>(Q832+R832)*'1.0-Contractblad'!$L$37</f>
        <v>0</v>
      </c>
      <c r="X832" s="305">
        <f ca="1">VLOOKUP(E832,'1.1a-Jaarprijzen'!$B$33:$Q$51,16,FALSE)*K832</f>
        <v>0</v>
      </c>
      <c r="Z832" s="775">
        <f t="shared" si="114"/>
        <v>19760</v>
      </c>
      <c r="AA832" s="494" t="str">
        <f t="shared" si="115"/>
        <v>2260-260</v>
      </c>
    </row>
    <row r="833" spans="2:27" s="492" customFormat="1" ht="15">
      <c r="B833" s="331"/>
      <c r="C833" s="332"/>
      <c r="D833" s="296">
        <f>VLOOKUP(E833,'1.1a-Jaarprijzen'!$B$13:$G$30,6,FALSE)</f>
        <v>1</v>
      </c>
      <c r="E833" s="295" t="s">
        <v>1066</v>
      </c>
      <c r="F833" s="296" t="s">
        <v>266</v>
      </c>
      <c r="G833" s="297" t="s">
        <v>1153</v>
      </c>
      <c r="H833" s="295" t="s">
        <v>1260</v>
      </c>
      <c r="I833" s="298" t="str">
        <f t="shared" si="116"/>
        <v>niet van toepassing</v>
      </c>
      <c r="J833" s="296" t="s">
        <v>17</v>
      </c>
      <c r="K833" s="299"/>
      <c r="L833" s="299">
        <v>21.831149999999997</v>
      </c>
      <c r="M833" s="300" t="s">
        <v>17</v>
      </c>
      <c r="N833" s="301">
        <f t="shared" si="111"/>
        <v>0</v>
      </c>
      <c r="O833" s="486">
        <v>1</v>
      </c>
      <c r="P833" s="486">
        <v>1</v>
      </c>
      <c r="Q833" s="293">
        <f t="shared" si="112"/>
        <v>0</v>
      </c>
      <c r="R833" s="293">
        <f t="shared" si="113"/>
        <v>0</v>
      </c>
      <c r="S833" s="302">
        <f t="shared" si="108"/>
        <v>0</v>
      </c>
      <c r="T833" s="302">
        <f t="shared" si="109"/>
        <v>0</v>
      </c>
      <c r="U833" s="773">
        <f t="shared" si="110"/>
        <v>0</v>
      </c>
      <c r="V833" s="304"/>
      <c r="W833" s="305">
        <f>(Q833+R833)*'1.0-Contractblad'!$L$37</f>
        <v>0</v>
      </c>
      <c r="X833" s="305">
        <f ca="1">VLOOKUP(E833,'1.1a-Jaarprijzen'!$B$33:$Q$51,16,FALSE)*K833</f>
        <v>0</v>
      </c>
      <c r="Z833" s="775">
        <f t="shared" si="114"/>
        <v>0</v>
      </c>
      <c r="AA833" s="494" t="str">
        <f t="shared" si="115"/>
        <v>nvt-0</v>
      </c>
    </row>
    <row r="834" spans="2:27" s="492" customFormat="1" ht="15">
      <c r="B834" s="331"/>
      <c r="C834" s="332"/>
      <c r="D834" s="296">
        <f>VLOOKUP(E834,'1.1a-Jaarprijzen'!$B$13:$G$30,6,FALSE)</f>
        <v>1</v>
      </c>
      <c r="E834" s="295" t="s">
        <v>1066</v>
      </c>
      <c r="F834" s="296" t="s">
        <v>266</v>
      </c>
      <c r="G834" s="297" t="s">
        <v>1154</v>
      </c>
      <c r="H834" s="295" t="s">
        <v>1260</v>
      </c>
      <c r="I834" s="298" t="str">
        <f t="shared" si="116"/>
        <v>niet van toepassing</v>
      </c>
      <c r="J834" s="296" t="s">
        <v>17</v>
      </c>
      <c r="K834" s="299"/>
      <c r="L834" s="299">
        <v>43.662299999999995</v>
      </c>
      <c r="M834" s="300" t="s">
        <v>17</v>
      </c>
      <c r="N834" s="301">
        <f t="shared" si="111"/>
        <v>0</v>
      </c>
      <c r="O834" s="486">
        <v>1</v>
      </c>
      <c r="P834" s="486">
        <v>1</v>
      </c>
      <c r="Q834" s="293">
        <f t="shared" si="112"/>
        <v>0</v>
      </c>
      <c r="R834" s="293">
        <f t="shared" si="113"/>
        <v>0</v>
      </c>
      <c r="S834" s="302">
        <f t="shared" si="108"/>
        <v>0</v>
      </c>
      <c r="T834" s="302">
        <f t="shared" si="109"/>
        <v>0</v>
      </c>
      <c r="U834" s="773">
        <f t="shared" si="110"/>
        <v>0</v>
      </c>
      <c r="V834" s="304"/>
      <c r="W834" s="305">
        <f>(Q834+R834)*'1.0-Contractblad'!$L$37</f>
        <v>0</v>
      </c>
      <c r="X834" s="305">
        <f ca="1">VLOOKUP(E834,'1.1a-Jaarprijzen'!$B$33:$Q$51,16,FALSE)*K834</f>
        <v>0</v>
      </c>
      <c r="Z834" s="775">
        <f t="shared" si="114"/>
        <v>0</v>
      </c>
      <c r="AA834" s="494" t="str">
        <f t="shared" si="115"/>
        <v>nvt-0</v>
      </c>
    </row>
    <row r="835" spans="2:27" s="492" customFormat="1" ht="15">
      <c r="B835" s="331"/>
      <c r="C835" s="332"/>
      <c r="D835" s="296">
        <f>VLOOKUP(E835,'1.1a-Jaarprijzen'!$B$13:$G$30,6,FALSE)</f>
        <v>1</v>
      </c>
      <c r="E835" s="295" t="s">
        <v>1066</v>
      </c>
      <c r="F835" s="296" t="s">
        <v>392</v>
      </c>
      <c r="G835" s="297"/>
      <c r="H835" s="295" t="s">
        <v>425</v>
      </c>
      <c r="I835" s="298" t="str">
        <f t="shared" si="116"/>
        <v>niet van toepassing</v>
      </c>
      <c r="J835" s="296" t="s">
        <v>17</v>
      </c>
      <c r="K835" s="299"/>
      <c r="L835" s="299">
        <v>6.8</v>
      </c>
      <c r="M835" s="300" t="s">
        <v>17</v>
      </c>
      <c r="N835" s="301">
        <f t="shared" si="111"/>
        <v>0</v>
      </c>
      <c r="O835" s="486">
        <v>1</v>
      </c>
      <c r="P835" s="486">
        <v>1</v>
      </c>
      <c r="Q835" s="293">
        <f t="shared" si="112"/>
        <v>0</v>
      </c>
      <c r="R835" s="293">
        <f t="shared" si="113"/>
        <v>0</v>
      </c>
      <c r="S835" s="302">
        <f t="shared" si="108"/>
        <v>0</v>
      </c>
      <c r="T835" s="302">
        <f t="shared" si="109"/>
        <v>0</v>
      </c>
      <c r="U835" s="773">
        <f t="shared" si="110"/>
        <v>0</v>
      </c>
      <c r="V835" s="304"/>
      <c r="W835" s="305">
        <f>(Q835+R835)*'1.0-Contractblad'!$L$37</f>
        <v>0</v>
      </c>
      <c r="X835" s="305">
        <f ca="1">VLOOKUP(E835,'1.1a-Jaarprijzen'!$B$33:$Q$51,16,FALSE)*K835</f>
        <v>0</v>
      </c>
      <c r="Z835" s="775">
        <f t="shared" si="114"/>
        <v>0</v>
      </c>
      <c r="AA835" s="494" t="str">
        <f t="shared" si="115"/>
        <v>nvt-0</v>
      </c>
    </row>
    <row r="836" spans="2:27" s="492" customFormat="1" ht="15">
      <c r="B836" s="331"/>
      <c r="C836" s="332"/>
      <c r="D836" s="296">
        <f>VLOOKUP(E836,'1.1a-Jaarprijzen'!$B$13:$G$30,6,FALSE)</f>
        <v>1</v>
      </c>
      <c r="E836" s="295" t="s">
        <v>1066</v>
      </c>
      <c r="F836" s="296" t="s">
        <v>392</v>
      </c>
      <c r="G836" s="297"/>
      <c r="H836" s="295" t="s">
        <v>1155</v>
      </c>
      <c r="I836" s="298" t="str">
        <f t="shared" si="116"/>
        <v>niet van toepassing</v>
      </c>
      <c r="J836" s="296" t="s">
        <v>17</v>
      </c>
      <c r="K836" s="299"/>
      <c r="L836" s="299">
        <v>3.6000000000000005</v>
      </c>
      <c r="M836" s="300" t="s">
        <v>17</v>
      </c>
      <c r="N836" s="301">
        <f t="shared" si="111"/>
        <v>0</v>
      </c>
      <c r="O836" s="486">
        <v>1</v>
      </c>
      <c r="P836" s="486">
        <v>1</v>
      </c>
      <c r="Q836" s="293">
        <f t="shared" si="112"/>
        <v>0</v>
      </c>
      <c r="R836" s="293">
        <f t="shared" si="113"/>
        <v>0</v>
      </c>
      <c r="S836" s="302">
        <f t="shared" si="108"/>
        <v>0</v>
      </c>
      <c r="T836" s="302">
        <f t="shared" si="109"/>
        <v>0</v>
      </c>
      <c r="U836" s="773">
        <f t="shared" si="110"/>
        <v>0</v>
      </c>
      <c r="V836" s="304"/>
      <c r="W836" s="305">
        <f>(Q836+R836)*'1.0-Contractblad'!$L$37</f>
        <v>0</v>
      </c>
      <c r="X836" s="305">
        <f ca="1">VLOOKUP(E836,'1.1a-Jaarprijzen'!$B$33:$Q$51,16,FALSE)*K836</f>
        <v>0</v>
      </c>
      <c r="Z836" s="775">
        <f t="shared" si="114"/>
        <v>0</v>
      </c>
      <c r="AA836" s="494" t="str">
        <f t="shared" si="115"/>
        <v>nvt-0</v>
      </c>
    </row>
    <row r="837" spans="2:27" s="492" customFormat="1" ht="15">
      <c r="B837" s="331"/>
      <c r="C837" s="332"/>
      <c r="D837" s="296">
        <f>VLOOKUP(E837,'1.1a-Jaarprijzen'!$B$13:$G$30,6,FALSE)</f>
        <v>1</v>
      </c>
      <c r="E837" s="295" t="s">
        <v>1168</v>
      </c>
      <c r="F837" s="296" t="s">
        <v>675</v>
      </c>
      <c r="G837" s="297" t="s">
        <v>989</v>
      </c>
      <c r="H837" s="295" t="s">
        <v>405</v>
      </c>
      <c r="I837" s="298" t="str">
        <f t="shared" si="116"/>
        <v>aula, gemeenschappelijke ruimte, bibliotheek</v>
      </c>
      <c r="J837" s="296" t="s">
        <v>468</v>
      </c>
      <c r="K837" s="299">
        <v>89.1</v>
      </c>
      <c r="L837" s="299"/>
      <c r="M837" s="300">
        <v>2200</v>
      </c>
      <c r="N837" s="301">
        <f t="shared" si="111"/>
        <v>200</v>
      </c>
      <c r="O837" s="486">
        <v>1</v>
      </c>
      <c r="P837" s="486">
        <v>1</v>
      </c>
      <c r="Q837" s="293">
        <f t="shared" si="112"/>
        <v>0</v>
      </c>
      <c r="R837" s="293">
        <f t="shared" si="113"/>
        <v>0</v>
      </c>
      <c r="S837" s="302">
        <f t="shared" si="108"/>
        <v>0</v>
      </c>
      <c r="T837" s="302">
        <f t="shared" si="109"/>
        <v>0</v>
      </c>
      <c r="U837" s="773" t="str">
        <f t="shared" si="110"/>
        <v>V</v>
      </c>
      <c r="V837" s="304"/>
      <c r="W837" s="305">
        <f>(Q837+R837)*'1.0-Contractblad'!$L$37</f>
        <v>0</v>
      </c>
      <c r="X837" s="305">
        <f ca="1">VLOOKUP(E837,'1.1a-Jaarprijzen'!$B$33:$Q$51,16,FALSE)*K837</f>
        <v>0</v>
      </c>
      <c r="Z837" s="775">
        <f t="shared" si="114"/>
        <v>17820</v>
      </c>
      <c r="AA837" s="494" t="str">
        <f t="shared" si="115"/>
        <v>2200-200</v>
      </c>
    </row>
    <row r="838" spans="2:27" s="492" customFormat="1" ht="15">
      <c r="B838" s="331"/>
      <c r="C838" s="332"/>
      <c r="D838" s="296">
        <f>VLOOKUP(E838,'1.1a-Jaarprijzen'!$B$13:$G$30,6,FALSE)</f>
        <v>1</v>
      </c>
      <c r="E838" s="295" t="s">
        <v>1168</v>
      </c>
      <c r="F838" s="296" t="s">
        <v>675</v>
      </c>
      <c r="G838" s="297" t="s">
        <v>540</v>
      </c>
      <c r="H838" s="295" t="s">
        <v>402</v>
      </c>
      <c r="I838" s="298" t="str">
        <f t="shared" si="116"/>
        <v>entree, gang, hal, repro</v>
      </c>
      <c r="J838" s="296" t="s">
        <v>468</v>
      </c>
      <c r="K838" s="299">
        <v>8.64</v>
      </c>
      <c r="L838" s="299"/>
      <c r="M838" s="300">
        <v>3200</v>
      </c>
      <c r="N838" s="301">
        <f t="shared" si="111"/>
        <v>200</v>
      </c>
      <c r="O838" s="486">
        <v>1</v>
      </c>
      <c r="P838" s="486">
        <v>1</v>
      </c>
      <c r="Q838" s="293">
        <f t="shared" si="112"/>
        <v>0</v>
      </c>
      <c r="R838" s="293">
        <f t="shared" si="113"/>
        <v>0</v>
      </c>
      <c r="S838" s="302">
        <f t="shared" si="108"/>
        <v>0</v>
      </c>
      <c r="T838" s="302">
        <f t="shared" si="109"/>
        <v>0</v>
      </c>
      <c r="U838" s="773" t="str">
        <f t="shared" si="110"/>
        <v>V</v>
      </c>
      <c r="V838" s="304"/>
      <c r="W838" s="305">
        <f>(Q838+R838)*'1.0-Contractblad'!$L$37</f>
        <v>0</v>
      </c>
      <c r="X838" s="305">
        <f ca="1">VLOOKUP(E838,'1.1a-Jaarprijzen'!$B$33:$Q$51,16,FALSE)*K838</f>
        <v>0</v>
      </c>
      <c r="Z838" s="775">
        <f t="shared" si="114"/>
        <v>1728</v>
      </c>
      <c r="AA838" s="494" t="str">
        <f t="shared" si="115"/>
        <v>3200-200</v>
      </c>
    </row>
    <row r="839" spans="2:27" s="492" customFormat="1" ht="15">
      <c r="B839" s="331"/>
      <c r="C839" s="332"/>
      <c r="D839" s="296">
        <f>VLOOKUP(E839,'1.1a-Jaarprijzen'!$B$13:$G$30,6,FALSE)</f>
        <v>1</v>
      </c>
      <c r="E839" s="295" t="s">
        <v>1168</v>
      </c>
      <c r="F839" s="296" t="s">
        <v>675</v>
      </c>
      <c r="G839" s="297" t="s">
        <v>541</v>
      </c>
      <c r="H839" s="295" t="s">
        <v>402</v>
      </c>
      <c r="I839" s="298" t="str">
        <f t="shared" si="116"/>
        <v>entree, gang, hal, repro</v>
      </c>
      <c r="J839" s="296" t="s">
        <v>468</v>
      </c>
      <c r="K839" s="299">
        <v>15.23</v>
      </c>
      <c r="L839" s="299"/>
      <c r="M839" s="300">
        <v>3200</v>
      </c>
      <c r="N839" s="301">
        <f t="shared" si="111"/>
        <v>200</v>
      </c>
      <c r="O839" s="486">
        <v>1</v>
      </c>
      <c r="P839" s="486">
        <v>1</v>
      </c>
      <c r="Q839" s="293">
        <f t="shared" si="112"/>
        <v>0</v>
      </c>
      <c r="R839" s="293">
        <f t="shared" si="113"/>
        <v>0</v>
      </c>
      <c r="S839" s="302">
        <f t="shared" ref="S839:S879" si="117">IF($M839=0,0,VLOOKUP($M839,Kengetal,6,FALSE))</f>
        <v>0</v>
      </c>
      <c r="T839" s="302">
        <f t="shared" ref="T839:T879" si="118">IF($M839=0,0,VLOOKUP($M839,Kengetal,7,FALSE))</f>
        <v>0</v>
      </c>
      <c r="U839" s="773" t="str">
        <f t="shared" si="110"/>
        <v>V</v>
      </c>
      <c r="V839" s="304"/>
      <c r="W839" s="305">
        <f>(Q839+R839)*'1.0-Contractblad'!$L$37</f>
        <v>0</v>
      </c>
      <c r="X839" s="305">
        <f ca="1">VLOOKUP(E839,'1.1a-Jaarprijzen'!$B$33:$Q$51,16,FALSE)*K839</f>
        <v>0</v>
      </c>
      <c r="Z839" s="775">
        <f t="shared" si="114"/>
        <v>3046</v>
      </c>
      <c r="AA839" s="494" t="str">
        <f t="shared" si="115"/>
        <v>3200-200</v>
      </c>
    </row>
    <row r="840" spans="2:27" s="492" customFormat="1" ht="15">
      <c r="B840" s="331"/>
      <c r="C840" s="332"/>
      <c r="D840" s="296">
        <f>VLOOKUP(E840,'1.1a-Jaarprijzen'!$B$13:$G$30,6,FALSE)</f>
        <v>1</v>
      </c>
      <c r="E840" s="295" t="s">
        <v>1168</v>
      </c>
      <c r="F840" s="296" t="s">
        <v>675</v>
      </c>
      <c r="G840" s="297" t="s">
        <v>542</v>
      </c>
      <c r="H840" s="295" t="s">
        <v>402</v>
      </c>
      <c r="I840" s="298" t="str">
        <f t="shared" si="116"/>
        <v>entree, gang, hal, repro</v>
      </c>
      <c r="J840" s="296" t="s">
        <v>468</v>
      </c>
      <c r="K840" s="299">
        <v>22.47</v>
      </c>
      <c r="L840" s="299"/>
      <c r="M840" s="300">
        <v>3200</v>
      </c>
      <c r="N840" s="301">
        <f t="shared" si="111"/>
        <v>200</v>
      </c>
      <c r="O840" s="486">
        <v>1</v>
      </c>
      <c r="P840" s="486">
        <v>1</v>
      </c>
      <c r="Q840" s="293">
        <f t="shared" si="112"/>
        <v>0</v>
      </c>
      <c r="R840" s="293">
        <f t="shared" si="113"/>
        <v>0</v>
      </c>
      <c r="S840" s="302">
        <f t="shared" si="117"/>
        <v>0</v>
      </c>
      <c r="T840" s="302">
        <f t="shared" si="118"/>
        <v>0</v>
      </c>
      <c r="U840" s="773" t="str">
        <f t="shared" si="110"/>
        <v>V</v>
      </c>
      <c r="V840" s="304"/>
      <c r="W840" s="305">
        <f>(Q840+R840)*'1.0-Contractblad'!$L$37</f>
        <v>0</v>
      </c>
      <c r="X840" s="305">
        <f ca="1">VLOOKUP(E840,'1.1a-Jaarprijzen'!$B$33:$Q$51,16,FALSE)*K840</f>
        <v>0</v>
      </c>
      <c r="Z840" s="775">
        <f t="shared" si="114"/>
        <v>4494</v>
      </c>
      <c r="AA840" s="494" t="str">
        <f t="shared" si="115"/>
        <v>3200-200</v>
      </c>
    </row>
    <row r="841" spans="2:27" s="492" customFormat="1" ht="15">
      <c r="B841" s="331"/>
      <c r="C841" s="332"/>
      <c r="D841" s="296">
        <f>VLOOKUP(E841,'1.1a-Jaarprijzen'!$B$13:$G$30,6,FALSE)</f>
        <v>1</v>
      </c>
      <c r="E841" s="295" t="s">
        <v>1168</v>
      </c>
      <c r="F841" s="296" t="s">
        <v>675</v>
      </c>
      <c r="G841" s="296" t="s">
        <v>543</v>
      </c>
      <c r="H841" s="295" t="s">
        <v>393</v>
      </c>
      <c r="I841" s="298" t="str">
        <f t="shared" si="116"/>
        <v>entree, gang, hal, repro</v>
      </c>
      <c r="J841" s="296" t="s">
        <v>468</v>
      </c>
      <c r="K841" s="299">
        <v>164.58</v>
      </c>
      <c r="L841" s="299"/>
      <c r="M841" s="300">
        <v>3200</v>
      </c>
      <c r="N841" s="301">
        <f t="shared" si="111"/>
        <v>200</v>
      </c>
      <c r="O841" s="486">
        <v>1</v>
      </c>
      <c r="P841" s="486">
        <v>1</v>
      </c>
      <c r="Q841" s="293">
        <f t="shared" si="112"/>
        <v>0</v>
      </c>
      <c r="R841" s="293">
        <f t="shared" si="113"/>
        <v>0</v>
      </c>
      <c r="S841" s="302">
        <f t="shared" si="117"/>
        <v>0</v>
      </c>
      <c r="T841" s="302">
        <f t="shared" si="118"/>
        <v>0</v>
      </c>
      <c r="U841" s="773" t="str">
        <f t="shared" si="110"/>
        <v>V</v>
      </c>
      <c r="V841" s="304"/>
      <c r="W841" s="305">
        <f>(Q841+R841)*'1.0-Contractblad'!$L$37</f>
        <v>0</v>
      </c>
      <c r="X841" s="305">
        <f ca="1">VLOOKUP(E841,'1.1a-Jaarprijzen'!$B$33:$Q$51,16,FALSE)*K841</f>
        <v>0</v>
      </c>
      <c r="Z841" s="775">
        <f t="shared" si="114"/>
        <v>32916</v>
      </c>
      <c r="AA841" s="494" t="str">
        <f t="shared" si="115"/>
        <v>3200-200</v>
      </c>
    </row>
    <row r="842" spans="2:27" s="492" customFormat="1" ht="15">
      <c r="B842" s="331"/>
      <c r="C842" s="332"/>
      <c r="D842" s="296">
        <f>VLOOKUP(E842,'1.1a-Jaarprijzen'!$B$13:$G$30,6,FALSE)</f>
        <v>1</v>
      </c>
      <c r="E842" s="295" t="s">
        <v>1168</v>
      </c>
      <c r="F842" s="296" t="s">
        <v>675</v>
      </c>
      <c r="G842" s="296" t="s">
        <v>544</v>
      </c>
      <c r="H842" s="295" t="s">
        <v>393</v>
      </c>
      <c r="I842" s="298" t="str">
        <f t="shared" si="116"/>
        <v>entree, gang, hal, repro</v>
      </c>
      <c r="J842" s="296" t="s">
        <v>468</v>
      </c>
      <c r="K842" s="299">
        <v>10.02</v>
      </c>
      <c r="L842" s="299"/>
      <c r="M842" s="300">
        <v>3200</v>
      </c>
      <c r="N842" s="301">
        <f t="shared" si="111"/>
        <v>200</v>
      </c>
      <c r="O842" s="486">
        <v>1</v>
      </c>
      <c r="P842" s="486">
        <v>1</v>
      </c>
      <c r="Q842" s="293">
        <f t="shared" si="112"/>
        <v>0</v>
      </c>
      <c r="R842" s="293">
        <f t="shared" si="113"/>
        <v>0</v>
      </c>
      <c r="S842" s="302">
        <f t="shared" si="117"/>
        <v>0</v>
      </c>
      <c r="T842" s="302">
        <f t="shared" si="118"/>
        <v>0</v>
      </c>
      <c r="U842" s="773" t="str">
        <f t="shared" si="110"/>
        <v>V</v>
      </c>
      <c r="V842" s="304"/>
      <c r="W842" s="305">
        <f>(Q842+R842)*'1.0-Contractblad'!$L$37</f>
        <v>0</v>
      </c>
      <c r="X842" s="305">
        <f ca="1">VLOOKUP(E842,'1.1a-Jaarprijzen'!$B$33:$Q$51,16,FALSE)*K842</f>
        <v>0</v>
      </c>
      <c r="Z842" s="775">
        <f t="shared" si="114"/>
        <v>2004</v>
      </c>
      <c r="AA842" s="494" t="str">
        <f t="shared" si="115"/>
        <v>3200-200</v>
      </c>
    </row>
    <row r="843" spans="2:27" s="492" customFormat="1" ht="15">
      <c r="B843" s="331"/>
      <c r="C843" s="332"/>
      <c r="D843" s="296">
        <f>VLOOKUP(E843,'1.1a-Jaarprijzen'!$B$13:$G$30,6,FALSE)</f>
        <v>1</v>
      </c>
      <c r="E843" s="295" t="s">
        <v>1168</v>
      </c>
      <c r="F843" s="296" t="s">
        <v>675</v>
      </c>
      <c r="G843" s="297" t="s">
        <v>545</v>
      </c>
      <c r="H843" s="295" t="s">
        <v>393</v>
      </c>
      <c r="I843" s="298" t="str">
        <f t="shared" si="116"/>
        <v>entree, gang, hal, repro</v>
      </c>
      <c r="J843" s="296" t="s">
        <v>468</v>
      </c>
      <c r="K843" s="299">
        <v>10.02</v>
      </c>
      <c r="L843" s="299"/>
      <c r="M843" s="300">
        <v>3200</v>
      </c>
      <c r="N843" s="301">
        <f t="shared" si="111"/>
        <v>200</v>
      </c>
      <c r="O843" s="486">
        <v>1</v>
      </c>
      <c r="P843" s="486">
        <v>1</v>
      </c>
      <c r="Q843" s="293">
        <f t="shared" si="112"/>
        <v>0</v>
      </c>
      <c r="R843" s="293">
        <f t="shared" si="113"/>
        <v>0</v>
      </c>
      <c r="S843" s="302">
        <f t="shared" si="117"/>
        <v>0</v>
      </c>
      <c r="T843" s="302">
        <f t="shared" si="118"/>
        <v>0</v>
      </c>
      <c r="U843" s="773" t="str">
        <f t="shared" si="110"/>
        <v>V</v>
      </c>
      <c r="V843" s="304"/>
      <c r="W843" s="305">
        <f>(Q843+R843)*'1.0-Contractblad'!$L$37</f>
        <v>0</v>
      </c>
      <c r="X843" s="305">
        <f ca="1">VLOOKUP(E843,'1.1a-Jaarprijzen'!$B$33:$Q$51,16,FALSE)*K843</f>
        <v>0</v>
      </c>
      <c r="Z843" s="775">
        <f t="shared" si="114"/>
        <v>2004</v>
      </c>
      <c r="AA843" s="494" t="str">
        <f t="shared" si="115"/>
        <v>3200-200</v>
      </c>
    </row>
    <row r="844" spans="2:27" s="492" customFormat="1" ht="15">
      <c r="B844" s="331"/>
      <c r="C844" s="332"/>
      <c r="D844" s="296">
        <f>VLOOKUP(E844,'1.1a-Jaarprijzen'!$B$13:$G$30,6,FALSE)</f>
        <v>1</v>
      </c>
      <c r="E844" s="295" t="s">
        <v>1168</v>
      </c>
      <c r="F844" s="296" t="s">
        <v>675</v>
      </c>
      <c r="G844" s="297" t="s">
        <v>501</v>
      </c>
      <c r="H844" s="295" t="s">
        <v>411</v>
      </c>
      <c r="I844" s="298" t="str">
        <f t="shared" si="116"/>
        <v>leslokaal groep 1 t/m 3</v>
      </c>
      <c r="J844" s="296" t="s">
        <v>468</v>
      </c>
      <c r="K844" s="299">
        <v>60.42</v>
      </c>
      <c r="L844" s="299"/>
      <c r="M844" s="300">
        <v>7200</v>
      </c>
      <c r="N844" s="301">
        <f t="shared" si="111"/>
        <v>200</v>
      </c>
      <c r="O844" s="486">
        <v>1</v>
      </c>
      <c r="P844" s="486">
        <v>1</v>
      </c>
      <c r="Q844" s="293">
        <f t="shared" si="112"/>
        <v>0</v>
      </c>
      <c r="R844" s="293">
        <f t="shared" si="113"/>
        <v>0</v>
      </c>
      <c r="S844" s="302">
        <f t="shared" si="117"/>
        <v>0</v>
      </c>
      <c r="T844" s="302">
        <f t="shared" si="118"/>
        <v>0</v>
      </c>
      <c r="U844" s="773" t="str">
        <f t="shared" si="110"/>
        <v>L</v>
      </c>
      <c r="V844" s="304"/>
      <c r="W844" s="305">
        <f>(Q844+R844)*'1.0-Contractblad'!$L$37</f>
        <v>0</v>
      </c>
      <c r="X844" s="305">
        <f ca="1">VLOOKUP(E844,'1.1a-Jaarprijzen'!$B$33:$Q$51,16,FALSE)*K844</f>
        <v>0</v>
      </c>
      <c r="Z844" s="775">
        <f t="shared" si="114"/>
        <v>12084</v>
      </c>
      <c r="AA844" s="494" t="str">
        <f t="shared" si="115"/>
        <v>7200-200</v>
      </c>
    </row>
    <row r="845" spans="2:27" s="492" customFormat="1" ht="15">
      <c r="B845" s="331"/>
      <c r="C845" s="332"/>
      <c r="D845" s="296">
        <f>VLOOKUP(E845,'1.1a-Jaarprijzen'!$B$13:$G$30,6,FALSE)</f>
        <v>1</v>
      </c>
      <c r="E845" s="295" t="s">
        <v>1168</v>
      </c>
      <c r="F845" s="296" t="s">
        <v>675</v>
      </c>
      <c r="G845" s="297" t="s">
        <v>502</v>
      </c>
      <c r="H845" s="295" t="s">
        <v>411</v>
      </c>
      <c r="I845" s="298" t="str">
        <f t="shared" si="116"/>
        <v>leslokaal groep 1 t/m 3</v>
      </c>
      <c r="J845" s="296" t="s">
        <v>468</v>
      </c>
      <c r="K845" s="299">
        <v>58.12</v>
      </c>
      <c r="L845" s="299"/>
      <c r="M845" s="300">
        <v>7200</v>
      </c>
      <c r="N845" s="301">
        <f t="shared" si="111"/>
        <v>200</v>
      </c>
      <c r="O845" s="486">
        <v>1</v>
      </c>
      <c r="P845" s="486">
        <v>1</v>
      </c>
      <c r="Q845" s="293">
        <f t="shared" si="112"/>
        <v>0</v>
      </c>
      <c r="R845" s="293">
        <f t="shared" si="113"/>
        <v>0</v>
      </c>
      <c r="S845" s="302">
        <f t="shared" si="117"/>
        <v>0</v>
      </c>
      <c r="T845" s="302">
        <f t="shared" si="118"/>
        <v>0</v>
      </c>
      <c r="U845" s="773" t="str">
        <f t="shared" si="110"/>
        <v>L</v>
      </c>
      <c r="V845" s="304"/>
      <c r="W845" s="305">
        <f>(Q845+R845)*'1.0-Contractblad'!$L$37</f>
        <v>0</v>
      </c>
      <c r="X845" s="305">
        <f ca="1">VLOOKUP(E845,'1.1a-Jaarprijzen'!$B$33:$Q$51,16,FALSE)*K845</f>
        <v>0</v>
      </c>
      <c r="Z845" s="775">
        <f t="shared" si="114"/>
        <v>11624</v>
      </c>
      <c r="AA845" s="494" t="str">
        <f t="shared" si="115"/>
        <v>7200-200</v>
      </c>
    </row>
    <row r="846" spans="2:27" s="492" customFormat="1" ht="15">
      <c r="B846" s="331"/>
      <c r="C846" s="332"/>
      <c r="D846" s="296">
        <f>VLOOKUP(E846,'1.1a-Jaarprijzen'!$B$13:$G$30,6,FALSE)</f>
        <v>1</v>
      </c>
      <c r="E846" s="295" t="s">
        <v>1168</v>
      </c>
      <c r="F846" s="296" t="s">
        <v>675</v>
      </c>
      <c r="G846" s="297" t="s">
        <v>503</v>
      </c>
      <c r="H846" s="295" t="s">
        <v>411</v>
      </c>
      <c r="I846" s="298" t="str">
        <f t="shared" si="116"/>
        <v>leslokaal groep 1 t/m 3</v>
      </c>
      <c r="J846" s="296" t="s">
        <v>468</v>
      </c>
      <c r="K846" s="299">
        <v>58.12</v>
      </c>
      <c r="L846" s="299"/>
      <c r="M846" s="300">
        <v>7200</v>
      </c>
      <c r="N846" s="301">
        <f t="shared" si="111"/>
        <v>200</v>
      </c>
      <c r="O846" s="486">
        <v>1</v>
      </c>
      <c r="P846" s="486">
        <v>1</v>
      </c>
      <c r="Q846" s="293">
        <f t="shared" si="112"/>
        <v>0</v>
      </c>
      <c r="R846" s="293">
        <f t="shared" si="113"/>
        <v>0</v>
      </c>
      <c r="S846" s="302">
        <f t="shared" si="117"/>
        <v>0</v>
      </c>
      <c r="T846" s="302">
        <f t="shared" si="118"/>
        <v>0</v>
      </c>
      <c r="U846" s="773" t="str">
        <f t="shared" ref="U846:U879" si="119">IF(M846="","",VLOOKUP(M846,Kengetal,14,FALSE))</f>
        <v>L</v>
      </c>
      <c r="V846" s="304"/>
      <c r="W846" s="305">
        <f>(Q846+R846)*'1.0-Contractblad'!$L$37</f>
        <v>0</v>
      </c>
      <c r="X846" s="305">
        <f ca="1">VLOOKUP(E846,'1.1a-Jaarprijzen'!$B$33:$Q$51,16,FALSE)*K846</f>
        <v>0</v>
      </c>
      <c r="Z846" s="775">
        <f t="shared" si="114"/>
        <v>11624</v>
      </c>
      <c r="AA846" s="494" t="str">
        <f t="shared" si="115"/>
        <v>7200-200</v>
      </c>
    </row>
    <row r="847" spans="2:27" s="492" customFormat="1" ht="15">
      <c r="B847" s="331"/>
      <c r="C847" s="332"/>
      <c r="D847" s="296">
        <f>VLOOKUP(E847,'1.1a-Jaarprijzen'!$B$13:$G$30,6,FALSE)</f>
        <v>1</v>
      </c>
      <c r="E847" s="295" t="s">
        <v>1168</v>
      </c>
      <c r="F847" s="296" t="s">
        <v>675</v>
      </c>
      <c r="G847" s="297" t="s">
        <v>504</v>
      </c>
      <c r="H847" s="295" t="s">
        <v>411</v>
      </c>
      <c r="I847" s="298" t="str">
        <f t="shared" si="116"/>
        <v>leslokaal groep 1 t/m 3</v>
      </c>
      <c r="J847" s="296" t="s">
        <v>468</v>
      </c>
      <c r="K847" s="299">
        <v>58.11</v>
      </c>
      <c r="L847" s="299"/>
      <c r="M847" s="300">
        <v>7200</v>
      </c>
      <c r="N847" s="301">
        <f t="shared" ref="N847:N879" si="120">VLOOKUP(M847,Kengetal,3,FALSE)</f>
        <v>200</v>
      </c>
      <c r="O847" s="486">
        <v>1</v>
      </c>
      <c r="P847" s="486">
        <v>1</v>
      </c>
      <c r="Q847" s="293">
        <f t="shared" ref="Q847:Q879" si="121">S847*K847*O847</f>
        <v>0</v>
      </c>
      <c r="R847" s="293">
        <f t="shared" ref="R847:R879" si="122">T847*K847*P847</f>
        <v>0</v>
      </c>
      <c r="S847" s="302">
        <f t="shared" si="117"/>
        <v>0</v>
      </c>
      <c r="T847" s="302">
        <f t="shared" si="118"/>
        <v>0</v>
      </c>
      <c r="U847" s="773" t="str">
        <f t="shared" si="119"/>
        <v>L</v>
      </c>
      <c r="V847" s="304"/>
      <c r="W847" s="305">
        <f>(Q847+R847)*'1.0-Contractblad'!$L$37</f>
        <v>0</v>
      </c>
      <c r="X847" s="305">
        <f ca="1">VLOOKUP(E847,'1.1a-Jaarprijzen'!$B$33:$Q$51,16,FALSE)*K847</f>
        <v>0</v>
      </c>
      <c r="Z847" s="775">
        <f t="shared" ref="Z847:Z879" si="123">K847*N847</f>
        <v>11622</v>
      </c>
      <c r="AA847" s="494" t="str">
        <f t="shared" ref="AA847:AA879" si="124">CONCATENATE(M847,"-",N847)</f>
        <v>7200-200</v>
      </c>
    </row>
    <row r="848" spans="2:27" s="492" customFormat="1" ht="15">
      <c r="B848" s="331"/>
      <c r="C848" s="332"/>
      <c r="D848" s="296">
        <f>VLOOKUP(E848,'1.1a-Jaarprijzen'!$B$13:$G$30,6,FALSE)</f>
        <v>1</v>
      </c>
      <c r="E848" s="295" t="s">
        <v>1168</v>
      </c>
      <c r="F848" s="296" t="s">
        <v>675</v>
      </c>
      <c r="G848" s="297" t="s">
        <v>505</v>
      </c>
      <c r="H848" s="295" t="s">
        <v>411</v>
      </c>
      <c r="I848" s="298" t="str">
        <f t="shared" si="116"/>
        <v>leslokaal groep 1 t/m 3</v>
      </c>
      <c r="J848" s="296" t="s">
        <v>468</v>
      </c>
      <c r="K848" s="299">
        <v>58.12</v>
      </c>
      <c r="L848" s="299"/>
      <c r="M848" s="300">
        <v>7200</v>
      </c>
      <c r="N848" s="301">
        <f t="shared" si="120"/>
        <v>200</v>
      </c>
      <c r="O848" s="486">
        <v>1</v>
      </c>
      <c r="P848" s="486">
        <v>1</v>
      </c>
      <c r="Q848" s="293">
        <f t="shared" si="121"/>
        <v>0</v>
      </c>
      <c r="R848" s="293">
        <f t="shared" si="122"/>
        <v>0</v>
      </c>
      <c r="S848" s="302">
        <f t="shared" si="117"/>
        <v>0</v>
      </c>
      <c r="T848" s="302">
        <f t="shared" si="118"/>
        <v>0</v>
      </c>
      <c r="U848" s="773" t="str">
        <f t="shared" si="119"/>
        <v>L</v>
      </c>
      <c r="V848" s="304"/>
      <c r="W848" s="305">
        <f>(Q848+R848)*'1.0-Contractblad'!$L$37</f>
        <v>0</v>
      </c>
      <c r="X848" s="305">
        <f ca="1">VLOOKUP(E848,'1.1a-Jaarprijzen'!$B$33:$Q$51,16,FALSE)*K848</f>
        <v>0</v>
      </c>
      <c r="Z848" s="775">
        <f t="shared" si="123"/>
        <v>11624</v>
      </c>
      <c r="AA848" s="494" t="str">
        <f t="shared" si="124"/>
        <v>7200-200</v>
      </c>
    </row>
    <row r="849" spans="2:27" s="492" customFormat="1" ht="15">
      <c r="B849" s="331"/>
      <c r="C849" s="332"/>
      <c r="D849" s="296">
        <f>VLOOKUP(E849,'1.1a-Jaarprijzen'!$B$13:$G$30,6,FALSE)</f>
        <v>1</v>
      </c>
      <c r="E849" s="295" t="s">
        <v>1168</v>
      </c>
      <c r="F849" s="296" t="s">
        <v>675</v>
      </c>
      <c r="G849" s="297" t="s">
        <v>506</v>
      </c>
      <c r="H849" s="295" t="s">
        <v>411</v>
      </c>
      <c r="I849" s="298" t="str">
        <f t="shared" si="116"/>
        <v>leslokaal groep 1 t/m 3</v>
      </c>
      <c r="J849" s="296" t="s">
        <v>468</v>
      </c>
      <c r="K849" s="299">
        <v>60.39</v>
      </c>
      <c r="L849" s="299"/>
      <c r="M849" s="300">
        <v>7200</v>
      </c>
      <c r="N849" s="301">
        <f t="shared" si="120"/>
        <v>200</v>
      </c>
      <c r="O849" s="486">
        <v>1</v>
      </c>
      <c r="P849" s="486">
        <v>1</v>
      </c>
      <c r="Q849" s="293">
        <f t="shared" si="121"/>
        <v>0</v>
      </c>
      <c r="R849" s="293">
        <f t="shared" si="122"/>
        <v>0</v>
      </c>
      <c r="S849" s="302">
        <f t="shared" si="117"/>
        <v>0</v>
      </c>
      <c r="T849" s="302">
        <f t="shared" si="118"/>
        <v>0</v>
      </c>
      <c r="U849" s="773" t="str">
        <f t="shared" si="119"/>
        <v>L</v>
      </c>
      <c r="V849" s="304"/>
      <c r="W849" s="305">
        <f>(Q849+R849)*'1.0-Contractblad'!$L$37</f>
        <v>0</v>
      </c>
      <c r="X849" s="305">
        <f ca="1">VLOOKUP(E849,'1.1a-Jaarprijzen'!$B$33:$Q$51,16,FALSE)*K849</f>
        <v>0</v>
      </c>
      <c r="Z849" s="775">
        <f t="shared" si="123"/>
        <v>12078</v>
      </c>
      <c r="AA849" s="494" t="str">
        <f t="shared" si="124"/>
        <v>7200-200</v>
      </c>
    </row>
    <row r="850" spans="2:27" s="492" customFormat="1" ht="15">
      <c r="B850" s="331"/>
      <c r="C850" s="332"/>
      <c r="D850" s="296">
        <f>VLOOKUP(E850,'1.1a-Jaarprijzen'!$B$13:$G$30,6,FALSE)</f>
        <v>1</v>
      </c>
      <c r="E850" s="295" t="s">
        <v>1168</v>
      </c>
      <c r="F850" s="296" t="s">
        <v>675</v>
      </c>
      <c r="G850" s="297" t="s">
        <v>507</v>
      </c>
      <c r="H850" s="295" t="s">
        <v>411</v>
      </c>
      <c r="I850" s="298" t="str">
        <f t="shared" si="116"/>
        <v>leslokaal groep 1 t/m 3</v>
      </c>
      <c r="J850" s="296" t="s">
        <v>468</v>
      </c>
      <c r="K850" s="299">
        <v>60.4</v>
      </c>
      <c r="L850" s="299"/>
      <c r="M850" s="300">
        <v>7200</v>
      </c>
      <c r="N850" s="301">
        <f t="shared" si="120"/>
        <v>200</v>
      </c>
      <c r="O850" s="486">
        <v>1</v>
      </c>
      <c r="P850" s="486">
        <v>1</v>
      </c>
      <c r="Q850" s="293">
        <f t="shared" si="121"/>
        <v>0</v>
      </c>
      <c r="R850" s="293">
        <f t="shared" si="122"/>
        <v>0</v>
      </c>
      <c r="S850" s="302">
        <f t="shared" si="117"/>
        <v>0</v>
      </c>
      <c r="T850" s="302">
        <f t="shared" si="118"/>
        <v>0</v>
      </c>
      <c r="U850" s="773" t="str">
        <f t="shared" si="119"/>
        <v>L</v>
      </c>
      <c r="V850" s="304"/>
      <c r="W850" s="305">
        <f>(Q850+R850)*'1.0-Contractblad'!$L$37</f>
        <v>0</v>
      </c>
      <c r="X850" s="305">
        <f ca="1">VLOOKUP(E850,'1.1a-Jaarprijzen'!$B$33:$Q$51,16,FALSE)*K850</f>
        <v>0</v>
      </c>
      <c r="Z850" s="775">
        <f t="shared" si="123"/>
        <v>12080</v>
      </c>
      <c r="AA850" s="494" t="str">
        <f t="shared" si="124"/>
        <v>7200-200</v>
      </c>
    </row>
    <row r="851" spans="2:27" s="492" customFormat="1" ht="15">
      <c r="B851" s="331"/>
      <c r="C851" s="332"/>
      <c r="D851" s="296">
        <f>VLOOKUP(E851,'1.1a-Jaarprijzen'!$B$13:$G$30,6,FALSE)</f>
        <v>1</v>
      </c>
      <c r="E851" s="295" t="s">
        <v>1168</v>
      </c>
      <c r="F851" s="296" t="s">
        <v>675</v>
      </c>
      <c r="G851" s="297" t="s">
        <v>508</v>
      </c>
      <c r="H851" s="295" t="s">
        <v>411</v>
      </c>
      <c r="I851" s="298" t="str">
        <f t="shared" si="116"/>
        <v>leslokaal groep 1 t/m 3</v>
      </c>
      <c r="J851" s="296" t="s">
        <v>468</v>
      </c>
      <c r="K851" s="299">
        <v>58.1</v>
      </c>
      <c r="L851" s="299"/>
      <c r="M851" s="300">
        <v>7200</v>
      </c>
      <c r="N851" s="301">
        <f t="shared" si="120"/>
        <v>200</v>
      </c>
      <c r="O851" s="486">
        <v>1</v>
      </c>
      <c r="P851" s="486">
        <v>1</v>
      </c>
      <c r="Q851" s="293">
        <f t="shared" si="121"/>
        <v>0</v>
      </c>
      <c r="R851" s="293">
        <f t="shared" si="122"/>
        <v>0</v>
      </c>
      <c r="S851" s="302">
        <f t="shared" si="117"/>
        <v>0</v>
      </c>
      <c r="T851" s="302">
        <f t="shared" si="118"/>
        <v>0</v>
      </c>
      <c r="U851" s="773" t="str">
        <f t="shared" si="119"/>
        <v>L</v>
      </c>
      <c r="V851" s="304"/>
      <c r="W851" s="305">
        <f>(Q851+R851)*'1.0-Contractblad'!$L$37</f>
        <v>0</v>
      </c>
      <c r="X851" s="305">
        <f ca="1">VLOOKUP(E851,'1.1a-Jaarprijzen'!$B$33:$Q$51,16,FALSE)*K851</f>
        <v>0</v>
      </c>
      <c r="Z851" s="775">
        <f t="shared" si="123"/>
        <v>11620</v>
      </c>
      <c r="AA851" s="494" t="str">
        <f t="shared" si="124"/>
        <v>7200-200</v>
      </c>
    </row>
    <row r="852" spans="2:27" s="492" customFormat="1" ht="15">
      <c r="B852" s="331"/>
      <c r="C852" s="332"/>
      <c r="D852" s="296">
        <f>VLOOKUP(E852,'1.1a-Jaarprijzen'!$B$13:$G$30,6,FALSE)</f>
        <v>1</v>
      </c>
      <c r="E852" s="295" t="s">
        <v>1168</v>
      </c>
      <c r="F852" s="296" t="s">
        <v>675</v>
      </c>
      <c r="G852" s="297" t="s">
        <v>588</v>
      </c>
      <c r="H852" s="295" t="s">
        <v>471</v>
      </c>
      <c r="I852" s="298" t="str">
        <f t="shared" si="116"/>
        <v>niet van toepassing</v>
      </c>
      <c r="J852" s="296" t="s">
        <v>468</v>
      </c>
      <c r="K852" s="299"/>
      <c r="L852" s="299">
        <v>18.010000000000002</v>
      </c>
      <c r="M852" s="300" t="s">
        <v>17</v>
      </c>
      <c r="N852" s="301">
        <f t="shared" si="120"/>
        <v>0</v>
      </c>
      <c r="O852" s="486">
        <v>1</v>
      </c>
      <c r="P852" s="486">
        <v>1</v>
      </c>
      <c r="Q852" s="293">
        <f t="shared" si="121"/>
        <v>0</v>
      </c>
      <c r="R852" s="293">
        <f t="shared" si="122"/>
        <v>0</v>
      </c>
      <c r="S852" s="302">
        <f t="shared" si="117"/>
        <v>0</v>
      </c>
      <c r="T852" s="302">
        <f t="shared" si="118"/>
        <v>0</v>
      </c>
      <c r="U852" s="773">
        <f t="shared" si="119"/>
        <v>0</v>
      </c>
      <c r="V852" s="304"/>
      <c r="W852" s="305">
        <f>(Q852+R852)*'1.0-Contractblad'!$L$37</f>
        <v>0</v>
      </c>
      <c r="X852" s="305">
        <f ca="1">VLOOKUP(E852,'1.1a-Jaarprijzen'!$B$33:$Q$51,16,FALSE)*K852</f>
        <v>0</v>
      </c>
      <c r="Z852" s="775">
        <f t="shared" si="123"/>
        <v>0</v>
      </c>
      <c r="AA852" s="494" t="str">
        <f t="shared" si="124"/>
        <v>nvt-0</v>
      </c>
    </row>
    <row r="853" spans="2:27" s="492" customFormat="1" ht="15">
      <c r="B853" s="331"/>
      <c r="C853" s="332"/>
      <c r="D853" s="296">
        <f>VLOOKUP(E853,'1.1a-Jaarprijzen'!$B$13:$G$30,6,FALSE)</f>
        <v>1</v>
      </c>
      <c r="E853" s="295" t="s">
        <v>1168</v>
      </c>
      <c r="F853" s="296" t="s">
        <v>675</v>
      </c>
      <c r="G853" s="297" t="s">
        <v>590</v>
      </c>
      <c r="H853" s="295" t="s">
        <v>404</v>
      </c>
      <c r="I853" s="298" t="str">
        <f t="shared" si="116"/>
        <v>pantry/keuken</v>
      </c>
      <c r="J853" s="299" t="s">
        <v>468</v>
      </c>
      <c r="K853" s="299">
        <v>15.09</v>
      </c>
      <c r="L853" s="299"/>
      <c r="M853" s="300">
        <v>5200</v>
      </c>
      <c r="N853" s="301">
        <f t="shared" si="120"/>
        <v>200</v>
      </c>
      <c r="O853" s="486">
        <v>1</v>
      </c>
      <c r="P853" s="486">
        <v>1</v>
      </c>
      <c r="Q853" s="293">
        <f t="shared" si="121"/>
        <v>0</v>
      </c>
      <c r="R853" s="293">
        <f t="shared" si="122"/>
        <v>0</v>
      </c>
      <c r="S853" s="302">
        <f t="shared" si="117"/>
        <v>0</v>
      </c>
      <c r="T853" s="302">
        <f t="shared" si="118"/>
        <v>0</v>
      </c>
      <c r="U853" s="773" t="str">
        <f t="shared" si="119"/>
        <v>V</v>
      </c>
      <c r="V853" s="304"/>
      <c r="W853" s="305">
        <f>(Q853+R853)*'1.0-Contractblad'!$L$37</f>
        <v>0</v>
      </c>
      <c r="X853" s="305">
        <f ca="1">VLOOKUP(E853,'1.1a-Jaarprijzen'!$B$33:$Q$51,16,FALSE)*K853</f>
        <v>0</v>
      </c>
      <c r="Z853" s="775">
        <f t="shared" si="123"/>
        <v>3018</v>
      </c>
      <c r="AA853" s="494" t="str">
        <f t="shared" si="124"/>
        <v>5200-200</v>
      </c>
    </row>
    <row r="854" spans="2:27" s="492" customFormat="1" ht="15">
      <c r="B854" s="331"/>
      <c r="C854" s="332"/>
      <c r="D854" s="296">
        <f>VLOOKUP(E854,'1.1a-Jaarprijzen'!$B$13:$G$30,6,FALSE)</f>
        <v>1</v>
      </c>
      <c r="E854" s="295" t="s">
        <v>1168</v>
      </c>
      <c r="F854" s="296" t="s">
        <v>675</v>
      </c>
      <c r="G854" s="297" t="s">
        <v>592</v>
      </c>
      <c r="H854" s="295" t="s">
        <v>1169</v>
      </c>
      <c r="I854" s="298" t="str">
        <f t="shared" si="116"/>
        <v>niet van toepassing</v>
      </c>
      <c r="J854" s="296" t="s">
        <v>468</v>
      </c>
      <c r="K854" s="299"/>
      <c r="L854" s="299">
        <v>1.33</v>
      </c>
      <c r="M854" s="300" t="s">
        <v>17</v>
      </c>
      <c r="N854" s="301">
        <f t="shared" si="120"/>
        <v>0</v>
      </c>
      <c r="O854" s="486">
        <v>1</v>
      </c>
      <c r="P854" s="486">
        <v>1</v>
      </c>
      <c r="Q854" s="293">
        <f t="shared" si="121"/>
        <v>0</v>
      </c>
      <c r="R854" s="293">
        <f t="shared" si="122"/>
        <v>0</v>
      </c>
      <c r="S854" s="302">
        <f t="shared" si="117"/>
        <v>0</v>
      </c>
      <c r="T854" s="302">
        <f t="shared" si="118"/>
        <v>0</v>
      </c>
      <c r="U854" s="773">
        <f t="shared" si="119"/>
        <v>0</v>
      </c>
      <c r="V854" s="304"/>
      <c r="W854" s="305">
        <f>(Q854+R854)*'1.0-Contractblad'!$L$37</f>
        <v>0</v>
      </c>
      <c r="X854" s="305">
        <f ca="1">VLOOKUP(E854,'1.1a-Jaarprijzen'!$B$33:$Q$51,16,FALSE)*K854</f>
        <v>0</v>
      </c>
      <c r="Z854" s="775">
        <f t="shared" si="123"/>
        <v>0</v>
      </c>
      <c r="AA854" s="494" t="str">
        <f t="shared" si="124"/>
        <v>nvt-0</v>
      </c>
    </row>
    <row r="855" spans="2:27" s="492" customFormat="1" ht="15">
      <c r="B855" s="331"/>
      <c r="C855" s="332"/>
      <c r="D855" s="296">
        <f>VLOOKUP(E855,'1.1a-Jaarprijzen'!$B$13:$G$30,6,FALSE)</f>
        <v>1</v>
      </c>
      <c r="E855" s="295" t="s">
        <v>1168</v>
      </c>
      <c r="F855" s="296" t="s">
        <v>675</v>
      </c>
      <c r="G855" s="297" t="s">
        <v>994</v>
      </c>
      <c r="H855" s="295" t="s">
        <v>603</v>
      </c>
      <c r="I855" s="298" t="str">
        <f t="shared" si="116"/>
        <v>niet van toepassing</v>
      </c>
      <c r="J855" s="296" t="s">
        <v>468</v>
      </c>
      <c r="K855" s="299"/>
      <c r="L855" s="299">
        <v>3.61</v>
      </c>
      <c r="M855" s="300" t="s">
        <v>17</v>
      </c>
      <c r="N855" s="301">
        <f t="shared" si="120"/>
        <v>0</v>
      </c>
      <c r="O855" s="486">
        <v>1</v>
      </c>
      <c r="P855" s="486">
        <v>1</v>
      </c>
      <c r="Q855" s="293">
        <f t="shared" si="121"/>
        <v>0</v>
      </c>
      <c r="R855" s="293">
        <f t="shared" si="122"/>
        <v>0</v>
      </c>
      <c r="S855" s="302">
        <f t="shared" si="117"/>
        <v>0</v>
      </c>
      <c r="T855" s="302">
        <f t="shared" si="118"/>
        <v>0</v>
      </c>
      <c r="U855" s="773">
        <f t="shared" si="119"/>
        <v>0</v>
      </c>
      <c r="V855" s="304"/>
      <c r="W855" s="305">
        <f>(Q855+R855)*'1.0-Contractblad'!$L$37</f>
        <v>0</v>
      </c>
      <c r="X855" s="305">
        <f ca="1">VLOOKUP(E855,'1.1a-Jaarprijzen'!$B$33:$Q$51,16,FALSE)*K855</f>
        <v>0</v>
      </c>
      <c r="Z855" s="775">
        <f t="shared" si="123"/>
        <v>0</v>
      </c>
      <c r="AA855" s="494" t="str">
        <f t="shared" si="124"/>
        <v>nvt-0</v>
      </c>
    </row>
    <row r="856" spans="2:27" s="492" customFormat="1" ht="15">
      <c r="B856" s="331"/>
      <c r="C856" s="332"/>
      <c r="D856" s="296">
        <f>VLOOKUP(E856,'1.1a-Jaarprijzen'!$B$13:$G$30,6,FALSE)</f>
        <v>1</v>
      </c>
      <c r="E856" s="295" t="s">
        <v>1168</v>
      </c>
      <c r="F856" s="296" t="s">
        <v>675</v>
      </c>
      <c r="G856" s="297" t="s">
        <v>594</v>
      </c>
      <c r="H856" s="295" t="s">
        <v>395</v>
      </c>
      <c r="I856" s="298" t="str">
        <f t="shared" si="116"/>
        <v>niet van toepassing</v>
      </c>
      <c r="J856" s="296" t="s">
        <v>468</v>
      </c>
      <c r="K856" s="299"/>
      <c r="L856" s="299">
        <v>2.4700000000000002</v>
      </c>
      <c r="M856" s="300" t="s">
        <v>17</v>
      </c>
      <c r="N856" s="301">
        <f t="shared" si="120"/>
        <v>0</v>
      </c>
      <c r="O856" s="486">
        <v>1</v>
      </c>
      <c r="P856" s="486">
        <v>1</v>
      </c>
      <c r="Q856" s="293">
        <f t="shared" si="121"/>
        <v>0</v>
      </c>
      <c r="R856" s="293">
        <f t="shared" si="122"/>
        <v>0</v>
      </c>
      <c r="S856" s="302">
        <f t="shared" si="117"/>
        <v>0</v>
      </c>
      <c r="T856" s="302">
        <f t="shared" si="118"/>
        <v>0</v>
      </c>
      <c r="U856" s="773">
        <f t="shared" si="119"/>
        <v>0</v>
      </c>
      <c r="V856" s="304"/>
      <c r="W856" s="305">
        <f>(Q856+R856)*'1.0-Contractblad'!$L$37</f>
        <v>0</v>
      </c>
      <c r="X856" s="305">
        <f ca="1">VLOOKUP(E856,'1.1a-Jaarprijzen'!$B$33:$Q$51,16,FALSE)*K856</f>
        <v>0</v>
      </c>
      <c r="Z856" s="775">
        <f t="shared" si="123"/>
        <v>0</v>
      </c>
      <c r="AA856" s="494" t="str">
        <f t="shared" si="124"/>
        <v>nvt-0</v>
      </c>
    </row>
    <row r="857" spans="2:27" s="492" customFormat="1" ht="15">
      <c r="B857" s="331"/>
      <c r="C857" s="332"/>
      <c r="D857" s="296">
        <f>VLOOKUP(E857,'1.1a-Jaarprijzen'!$B$13:$G$30,6,FALSE)</f>
        <v>1</v>
      </c>
      <c r="E857" s="295" t="s">
        <v>1168</v>
      </c>
      <c r="F857" s="296" t="s">
        <v>675</v>
      </c>
      <c r="G857" s="297" t="s">
        <v>595</v>
      </c>
      <c r="H857" s="295" t="s">
        <v>859</v>
      </c>
      <c r="I857" s="298" t="str">
        <f t="shared" si="116"/>
        <v>entree, gang, hal, repro</v>
      </c>
      <c r="J857" s="296" t="s">
        <v>468</v>
      </c>
      <c r="K857" s="299">
        <v>7.5</v>
      </c>
      <c r="L857" s="299"/>
      <c r="M857" s="300">
        <v>3200</v>
      </c>
      <c r="N857" s="301">
        <f t="shared" si="120"/>
        <v>200</v>
      </c>
      <c r="O857" s="486">
        <v>1</v>
      </c>
      <c r="P857" s="486">
        <v>1</v>
      </c>
      <c r="Q857" s="293">
        <f t="shared" si="121"/>
        <v>0</v>
      </c>
      <c r="R857" s="293">
        <f t="shared" si="122"/>
        <v>0</v>
      </c>
      <c r="S857" s="302">
        <f t="shared" si="117"/>
        <v>0</v>
      </c>
      <c r="T857" s="302">
        <f t="shared" si="118"/>
        <v>0</v>
      </c>
      <c r="U857" s="773" t="str">
        <f t="shared" si="119"/>
        <v>V</v>
      </c>
      <c r="V857" s="304"/>
      <c r="W857" s="305">
        <f>(Q857+R857)*'1.0-Contractblad'!$L$37</f>
        <v>0</v>
      </c>
      <c r="X857" s="305">
        <f ca="1">VLOOKUP(E857,'1.1a-Jaarprijzen'!$B$33:$Q$51,16,FALSE)*K857</f>
        <v>0</v>
      </c>
      <c r="Z857" s="775">
        <f t="shared" si="123"/>
        <v>1500</v>
      </c>
      <c r="AA857" s="494" t="str">
        <f t="shared" si="124"/>
        <v>3200-200</v>
      </c>
    </row>
    <row r="858" spans="2:27" s="492" customFormat="1" ht="15">
      <c r="B858" s="331"/>
      <c r="C858" s="332"/>
      <c r="D858" s="296">
        <f>VLOOKUP(E858,'1.1a-Jaarprijzen'!$B$13:$G$30,6,FALSE)</f>
        <v>1</v>
      </c>
      <c r="E858" s="295" t="s">
        <v>1168</v>
      </c>
      <c r="F858" s="296" t="s">
        <v>675</v>
      </c>
      <c r="G858" s="297" t="s">
        <v>596</v>
      </c>
      <c r="H858" s="295" t="s">
        <v>1170</v>
      </c>
      <c r="I858" s="298" t="str">
        <f t="shared" si="116"/>
        <v>op afroep</v>
      </c>
      <c r="J858" s="299" t="s">
        <v>468</v>
      </c>
      <c r="K858" s="299"/>
      <c r="L858" s="299">
        <v>7.5</v>
      </c>
      <c r="M858" s="300" t="s">
        <v>179</v>
      </c>
      <c r="N858" s="301">
        <f t="shared" si="120"/>
        <v>0</v>
      </c>
      <c r="O858" s="486">
        <v>1</v>
      </c>
      <c r="P858" s="486">
        <v>1</v>
      </c>
      <c r="Q858" s="293">
        <f t="shared" si="121"/>
        <v>0</v>
      </c>
      <c r="R858" s="293">
        <f t="shared" si="122"/>
        <v>0</v>
      </c>
      <c r="S858" s="302">
        <f t="shared" si="117"/>
        <v>0</v>
      </c>
      <c r="T858" s="302">
        <f t="shared" si="118"/>
        <v>0</v>
      </c>
      <c r="U858" s="773">
        <f t="shared" si="119"/>
        <v>0</v>
      </c>
      <c r="V858" s="304"/>
      <c r="W858" s="305">
        <f>(Q858+R858)*'1.0-Contractblad'!$L$37</f>
        <v>0</v>
      </c>
      <c r="X858" s="305">
        <f ca="1">VLOOKUP(E858,'1.1a-Jaarprijzen'!$B$33:$Q$51,16,FALSE)*K858</f>
        <v>0</v>
      </c>
      <c r="Z858" s="775">
        <f t="shared" si="123"/>
        <v>0</v>
      </c>
      <c r="AA858" s="494" t="str">
        <f t="shared" si="124"/>
        <v>op afroep-0</v>
      </c>
    </row>
    <row r="859" spans="2:27" s="492" customFormat="1" ht="15">
      <c r="B859" s="331"/>
      <c r="C859" s="332"/>
      <c r="D859" s="296">
        <f>VLOOKUP(E859,'1.1a-Jaarprijzen'!$B$13:$G$30,6,FALSE)</f>
        <v>1</v>
      </c>
      <c r="E859" s="295" t="s">
        <v>1168</v>
      </c>
      <c r="F859" s="296" t="s">
        <v>675</v>
      </c>
      <c r="G859" s="297" t="s">
        <v>597</v>
      </c>
      <c r="H859" s="295" t="s">
        <v>398</v>
      </c>
      <c r="I859" s="298" t="str">
        <f t="shared" si="116"/>
        <v>niet van toepassing</v>
      </c>
      <c r="J859" s="299" t="s">
        <v>468</v>
      </c>
      <c r="K859" s="299"/>
      <c r="L859" s="299">
        <v>14.89</v>
      </c>
      <c r="M859" s="300" t="s">
        <v>17</v>
      </c>
      <c r="N859" s="301">
        <f t="shared" si="120"/>
        <v>0</v>
      </c>
      <c r="O859" s="486">
        <v>1</v>
      </c>
      <c r="P859" s="486">
        <v>1</v>
      </c>
      <c r="Q859" s="293">
        <f t="shared" si="121"/>
        <v>0</v>
      </c>
      <c r="R859" s="293">
        <f t="shared" si="122"/>
        <v>0</v>
      </c>
      <c r="S859" s="302">
        <f t="shared" si="117"/>
        <v>0</v>
      </c>
      <c r="T859" s="302">
        <f t="shared" si="118"/>
        <v>0</v>
      </c>
      <c r="U859" s="773">
        <f t="shared" si="119"/>
        <v>0</v>
      </c>
      <c r="V859" s="304"/>
      <c r="W859" s="305">
        <f>(Q859+R859)*'1.0-Contractblad'!$L$37</f>
        <v>0</v>
      </c>
      <c r="X859" s="305">
        <f ca="1">VLOOKUP(E859,'1.1a-Jaarprijzen'!$B$33:$Q$51,16,FALSE)*K859</f>
        <v>0</v>
      </c>
      <c r="Z859" s="775">
        <f t="shared" si="123"/>
        <v>0</v>
      </c>
      <c r="AA859" s="494" t="str">
        <f t="shared" si="124"/>
        <v>nvt-0</v>
      </c>
    </row>
    <row r="860" spans="2:27" s="492" customFormat="1" ht="15">
      <c r="B860" s="331"/>
      <c r="C860" s="332"/>
      <c r="D860" s="296">
        <f>VLOOKUP(E860,'1.1a-Jaarprijzen'!$B$13:$G$30,6,FALSE)</f>
        <v>1</v>
      </c>
      <c r="E860" s="295" t="s">
        <v>1168</v>
      </c>
      <c r="F860" s="296" t="s">
        <v>675</v>
      </c>
      <c r="G860" s="297" t="s">
        <v>574</v>
      </c>
      <c r="H860" s="295" t="s">
        <v>1171</v>
      </c>
      <c r="I860" s="298" t="str">
        <f t="shared" si="116"/>
        <v>administratieve -,  vergaderruimte</v>
      </c>
      <c r="J860" s="299" t="s">
        <v>468</v>
      </c>
      <c r="K860" s="299">
        <v>13.67</v>
      </c>
      <c r="L860" s="299"/>
      <c r="M860" s="300">
        <v>1200</v>
      </c>
      <c r="N860" s="301">
        <f t="shared" si="120"/>
        <v>200</v>
      </c>
      <c r="O860" s="486">
        <v>1</v>
      </c>
      <c r="P860" s="486">
        <v>1</v>
      </c>
      <c r="Q860" s="293">
        <f t="shared" si="121"/>
        <v>0</v>
      </c>
      <c r="R860" s="293">
        <f t="shared" si="122"/>
        <v>0</v>
      </c>
      <c r="S860" s="302">
        <f t="shared" si="117"/>
        <v>0</v>
      </c>
      <c r="T860" s="302">
        <f t="shared" si="118"/>
        <v>0</v>
      </c>
      <c r="U860" s="773" t="str">
        <f t="shared" si="119"/>
        <v>V</v>
      </c>
      <c r="V860" s="304"/>
      <c r="W860" s="305">
        <f>(Q860+R860)*'1.0-Contractblad'!$L$37</f>
        <v>0</v>
      </c>
      <c r="X860" s="305">
        <f ca="1">VLOOKUP(E860,'1.1a-Jaarprijzen'!$B$33:$Q$51,16,FALSE)*K860</f>
        <v>0</v>
      </c>
      <c r="Z860" s="775">
        <f t="shared" si="123"/>
        <v>2734</v>
      </c>
      <c r="AA860" s="494" t="str">
        <f t="shared" si="124"/>
        <v>1200-200</v>
      </c>
    </row>
    <row r="861" spans="2:27" s="492" customFormat="1" ht="15">
      <c r="B861" s="331"/>
      <c r="C861" s="332"/>
      <c r="D861" s="296">
        <f>VLOOKUP(E861,'1.1a-Jaarprijzen'!$B$13:$G$30,6,FALSE)</f>
        <v>1</v>
      </c>
      <c r="E861" s="295" t="s">
        <v>1168</v>
      </c>
      <c r="F861" s="296" t="s">
        <v>675</v>
      </c>
      <c r="G861" s="297" t="s">
        <v>576</v>
      </c>
      <c r="H861" s="295" t="s">
        <v>403</v>
      </c>
      <c r="I861" s="298" t="str">
        <f t="shared" si="116"/>
        <v>administratieve -,  vergaderruimte</v>
      </c>
      <c r="J861" s="296" t="s">
        <v>468</v>
      </c>
      <c r="K861" s="299">
        <v>33.880000000000003</v>
      </c>
      <c r="L861" s="299"/>
      <c r="M861" s="300">
        <v>1200</v>
      </c>
      <c r="N861" s="301">
        <f t="shared" si="120"/>
        <v>200</v>
      </c>
      <c r="O861" s="486">
        <v>1</v>
      </c>
      <c r="P861" s="486">
        <v>1</v>
      </c>
      <c r="Q861" s="293">
        <f t="shared" si="121"/>
        <v>0</v>
      </c>
      <c r="R861" s="293">
        <f t="shared" si="122"/>
        <v>0</v>
      </c>
      <c r="S861" s="302">
        <f t="shared" si="117"/>
        <v>0</v>
      </c>
      <c r="T861" s="302">
        <f t="shared" si="118"/>
        <v>0</v>
      </c>
      <c r="U861" s="773" t="str">
        <f t="shared" si="119"/>
        <v>V</v>
      </c>
      <c r="V861" s="304"/>
      <c r="W861" s="305">
        <f>(Q861+R861)*'1.0-Contractblad'!$L$37</f>
        <v>0</v>
      </c>
      <c r="X861" s="305">
        <f ca="1">VLOOKUP(E861,'1.1a-Jaarprijzen'!$B$33:$Q$51,16,FALSE)*K861</f>
        <v>0</v>
      </c>
      <c r="Z861" s="775">
        <f t="shared" si="123"/>
        <v>6776.0000000000009</v>
      </c>
      <c r="AA861" s="494" t="str">
        <f t="shared" si="124"/>
        <v>1200-200</v>
      </c>
    </row>
    <row r="862" spans="2:27" s="492" customFormat="1" ht="15">
      <c r="B862" s="331"/>
      <c r="C862" s="332"/>
      <c r="D862" s="296">
        <f>VLOOKUP(E862,'1.1a-Jaarprijzen'!$B$13:$G$30,6,FALSE)</f>
        <v>1</v>
      </c>
      <c r="E862" s="295" t="s">
        <v>1168</v>
      </c>
      <c r="F862" s="296" t="s">
        <v>675</v>
      </c>
      <c r="G862" s="297" t="s">
        <v>578</v>
      </c>
      <c r="H862" s="295" t="s">
        <v>1172</v>
      </c>
      <c r="I862" s="298" t="str">
        <f t="shared" si="116"/>
        <v>administratieve -,  vergaderruimte</v>
      </c>
      <c r="J862" s="296" t="s">
        <v>468</v>
      </c>
      <c r="K862" s="299">
        <v>19.02</v>
      </c>
      <c r="L862" s="299"/>
      <c r="M862" s="300">
        <v>1200</v>
      </c>
      <c r="N862" s="301">
        <f t="shared" si="120"/>
        <v>200</v>
      </c>
      <c r="O862" s="486">
        <v>1</v>
      </c>
      <c r="P862" s="486">
        <v>1</v>
      </c>
      <c r="Q862" s="293">
        <f t="shared" si="121"/>
        <v>0</v>
      </c>
      <c r="R862" s="293">
        <f t="shared" si="122"/>
        <v>0</v>
      </c>
      <c r="S862" s="302">
        <f t="shared" si="117"/>
        <v>0</v>
      </c>
      <c r="T862" s="302">
        <f t="shared" si="118"/>
        <v>0</v>
      </c>
      <c r="U862" s="773" t="str">
        <f t="shared" si="119"/>
        <v>V</v>
      </c>
      <c r="V862" s="304"/>
      <c r="W862" s="305">
        <f>(Q862+R862)*'1.0-Contractblad'!$L$37</f>
        <v>0</v>
      </c>
      <c r="X862" s="305">
        <f ca="1">VLOOKUP(E862,'1.1a-Jaarprijzen'!$B$33:$Q$51,16,FALSE)*K862</f>
        <v>0</v>
      </c>
      <c r="Z862" s="775">
        <f t="shared" si="123"/>
        <v>3804</v>
      </c>
      <c r="AA862" s="494" t="str">
        <f t="shared" si="124"/>
        <v>1200-200</v>
      </c>
    </row>
    <row r="863" spans="2:27" s="492" customFormat="1" ht="15">
      <c r="B863" s="331"/>
      <c r="C863" s="332"/>
      <c r="D863" s="296">
        <f>VLOOKUP(E863,'1.1a-Jaarprijzen'!$B$13:$G$30,6,FALSE)</f>
        <v>1</v>
      </c>
      <c r="E863" s="295" t="s">
        <v>1168</v>
      </c>
      <c r="F863" s="296" t="s">
        <v>675</v>
      </c>
      <c r="G863" s="297" t="s">
        <v>580</v>
      </c>
      <c r="H863" s="295" t="s">
        <v>403</v>
      </c>
      <c r="I863" s="298" t="str">
        <f t="shared" si="116"/>
        <v>administratieve -,  vergaderruimte</v>
      </c>
      <c r="J863" s="296" t="s">
        <v>468</v>
      </c>
      <c r="K863" s="299">
        <v>19.25</v>
      </c>
      <c r="L863" s="299"/>
      <c r="M863" s="300">
        <v>1200</v>
      </c>
      <c r="N863" s="301">
        <f t="shared" si="120"/>
        <v>200</v>
      </c>
      <c r="O863" s="486">
        <v>1</v>
      </c>
      <c r="P863" s="486">
        <v>1</v>
      </c>
      <c r="Q863" s="293">
        <f t="shared" si="121"/>
        <v>0</v>
      </c>
      <c r="R863" s="293">
        <f t="shared" si="122"/>
        <v>0</v>
      </c>
      <c r="S863" s="302">
        <f t="shared" si="117"/>
        <v>0</v>
      </c>
      <c r="T863" s="302">
        <f t="shared" si="118"/>
        <v>0</v>
      </c>
      <c r="U863" s="773" t="str">
        <f t="shared" si="119"/>
        <v>V</v>
      </c>
      <c r="V863" s="304"/>
      <c r="W863" s="305">
        <f>(Q863+R863)*'1.0-Contractblad'!$L$37</f>
        <v>0</v>
      </c>
      <c r="X863" s="305">
        <f ca="1">VLOOKUP(E863,'1.1a-Jaarprijzen'!$B$33:$Q$51,16,FALSE)*K863</f>
        <v>0</v>
      </c>
      <c r="Z863" s="775">
        <f t="shared" si="123"/>
        <v>3850</v>
      </c>
      <c r="AA863" s="494" t="str">
        <f t="shared" si="124"/>
        <v>1200-200</v>
      </c>
    </row>
    <row r="864" spans="2:27" s="492" customFormat="1" ht="15">
      <c r="B864" s="331"/>
      <c r="C864" s="332"/>
      <c r="D864" s="296">
        <f>VLOOKUP(E864,'1.1a-Jaarprijzen'!$B$13:$G$30,6,FALSE)</f>
        <v>1</v>
      </c>
      <c r="E864" s="295" t="s">
        <v>1168</v>
      </c>
      <c r="F864" s="296" t="s">
        <v>675</v>
      </c>
      <c r="G864" s="297" t="s">
        <v>581</v>
      </c>
      <c r="H864" s="295" t="s">
        <v>406</v>
      </c>
      <c r="I864" s="298" t="str">
        <f t="shared" si="116"/>
        <v>administratieve -,  vergaderruimte</v>
      </c>
      <c r="J864" s="296" t="s">
        <v>468</v>
      </c>
      <c r="K864" s="299">
        <v>9.26</v>
      </c>
      <c r="L864" s="299"/>
      <c r="M864" s="300">
        <v>1200</v>
      </c>
      <c r="N864" s="301">
        <f t="shared" si="120"/>
        <v>200</v>
      </c>
      <c r="O864" s="486">
        <v>1</v>
      </c>
      <c r="P864" s="486">
        <v>1</v>
      </c>
      <c r="Q864" s="293">
        <f t="shared" si="121"/>
        <v>0</v>
      </c>
      <c r="R864" s="293">
        <f t="shared" si="122"/>
        <v>0</v>
      </c>
      <c r="S864" s="302">
        <f t="shared" si="117"/>
        <v>0</v>
      </c>
      <c r="T864" s="302">
        <f t="shared" si="118"/>
        <v>0</v>
      </c>
      <c r="U864" s="773" t="str">
        <f t="shared" si="119"/>
        <v>V</v>
      </c>
      <c r="V864" s="304"/>
      <c r="W864" s="305">
        <f>(Q864+R864)*'1.0-Contractblad'!$L$37</f>
        <v>0</v>
      </c>
      <c r="X864" s="305">
        <f ca="1">VLOOKUP(E864,'1.1a-Jaarprijzen'!$B$33:$Q$51,16,FALSE)*K864</f>
        <v>0</v>
      </c>
      <c r="Z864" s="775">
        <f t="shared" si="123"/>
        <v>1852</v>
      </c>
      <c r="AA864" s="494" t="str">
        <f t="shared" si="124"/>
        <v>1200-200</v>
      </c>
    </row>
    <row r="865" spans="2:27" s="492" customFormat="1" ht="15">
      <c r="B865" s="331"/>
      <c r="C865" s="332"/>
      <c r="D865" s="296">
        <f>VLOOKUP(E865,'1.1a-Jaarprijzen'!$B$13:$G$30,6,FALSE)</f>
        <v>1</v>
      </c>
      <c r="E865" s="295" t="s">
        <v>1168</v>
      </c>
      <c r="F865" s="296" t="s">
        <v>675</v>
      </c>
      <c r="G865" s="297" t="s">
        <v>1173</v>
      </c>
      <c r="H865" s="295" t="s">
        <v>1174</v>
      </c>
      <c r="I865" s="298" t="str">
        <f t="shared" si="116"/>
        <v>administratieve -,  vergaderruimte</v>
      </c>
      <c r="J865" s="296" t="s">
        <v>468</v>
      </c>
      <c r="K865" s="299">
        <v>26.36</v>
      </c>
      <c r="L865" s="299"/>
      <c r="M865" s="300">
        <v>1200</v>
      </c>
      <c r="N865" s="301">
        <f t="shared" si="120"/>
        <v>200</v>
      </c>
      <c r="O865" s="486">
        <v>1</v>
      </c>
      <c r="P865" s="486">
        <v>1</v>
      </c>
      <c r="Q865" s="293">
        <f t="shared" si="121"/>
        <v>0</v>
      </c>
      <c r="R865" s="293">
        <f t="shared" si="122"/>
        <v>0</v>
      </c>
      <c r="S865" s="302">
        <f t="shared" si="117"/>
        <v>0</v>
      </c>
      <c r="T865" s="302">
        <f t="shared" si="118"/>
        <v>0</v>
      </c>
      <c r="U865" s="773" t="str">
        <f t="shared" si="119"/>
        <v>V</v>
      </c>
      <c r="V865" s="304"/>
      <c r="W865" s="305">
        <f>(Q865+R865)*'1.0-Contractblad'!$L$37</f>
        <v>0</v>
      </c>
      <c r="X865" s="305">
        <f ca="1">VLOOKUP(E865,'1.1a-Jaarprijzen'!$B$33:$Q$51,16,FALSE)*K865</f>
        <v>0</v>
      </c>
      <c r="Z865" s="775">
        <f t="shared" si="123"/>
        <v>5272</v>
      </c>
      <c r="AA865" s="494" t="str">
        <f t="shared" si="124"/>
        <v>1200-200</v>
      </c>
    </row>
    <row r="866" spans="2:27" s="492" customFormat="1" ht="15">
      <c r="B866" s="331"/>
      <c r="C866" s="332"/>
      <c r="D866" s="296">
        <f>VLOOKUP(E866,'1.1a-Jaarprijzen'!$B$13:$G$30,6,FALSE)</f>
        <v>1</v>
      </c>
      <c r="E866" s="295" t="s">
        <v>1168</v>
      </c>
      <c r="F866" s="296" t="s">
        <v>675</v>
      </c>
      <c r="G866" s="297" t="s">
        <v>583</v>
      </c>
      <c r="H866" s="295" t="s">
        <v>1175</v>
      </c>
      <c r="I866" s="298" t="str">
        <f t="shared" si="116"/>
        <v>administratieve -,  vergaderruimte</v>
      </c>
      <c r="J866" s="296" t="s">
        <v>468</v>
      </c>
      <c r="K866" s="299">
        <v>20.69</v>
      </c>
      <c r="L866" s="299"/>
      <c r="M866" s="300">
        <v>1200</v>
      </c>
      <c r="N866" s="301">
        <f t="shared" si="120"/>
        <v>200</v>
      </c>
      <c r="O866" s="486">
        <v>1</v>
      </c>
      <c r="P866" s="486">
        <v>1</v>
      </c>
      <c r="Q866" s="293">
        <f t="shared" si="121"/>
        <v>0</v>
      </c>
      <c r="R866" s="293">
        <f t="shared" si="122"/>
        <v>0</v>
      </c>
      <c r="S866" s="302">
        <f t="shared" si="117"/>
        <v>0</v>
      </c>
      <c r="T866" s="302">
        <f t="shared" si="118"/>
        <v>0</v>
      </c>
      <c r="U866" s="773" t="str">
        <f t="shared" si="119"/>
        <v>V</v>
      </c>
      <c r="V866" s="304"/>
      <c r="W866" s="305">
        <f>(Q866+R866)*'1.0-Contractblad'!$L$37</f>
        <v>0</v>
      </c>
      <c r="X866" s="305">
        <f ca="1">VLOOKUP(E866,'1.1a-Jaarprijzen'!$B$33:$Q$51,16,FALSE)*K866</f>
        <v>0</v>
      </c>
      <c r="Z866" s="775">
        <f t="shared" si="123"/>
        <v>4138</v>
      </c>
      <c r="AA866" s="494" t="str">
        <f t="shared" si="124"/>
        <v>1200-200</v>
      </c>
    </row>
    <row r="867" spans="2:27" s="492" customFormat="1" ht="15">
      <c r="B867" s="331"/>
      <c r="C867" s="332"/>
      <c r="D867" s="296">
        <f>VLOOKUP(E867,'1.1a-Jaarprijzen'!$B$13:$G$30,6,FALSE)</f>
        <v>1</v>
      </c>
      <c r="E867" s="295" t="s">
        <v>1168</v>
      </c>
      <c r="F867" s="296" t="s">
        <v>675</v>
      </c>
      <c r="G867" s="297" t="s">
        <v>522</v>
      </c>
      <c r="H867" s="295" t="s">
        <v>1176</v>
      </c>
      <c r="I867" s="298" t="str">
        <f t="shared" si="116"/>
        <v>administratieve -,  vergaderruimte</v>
      </c>
      <c r="J867" s="296" t="s">
        <v>468</v>
      </c>
      <c r="K867" s="299">
        <v>101.57</v>
      </c>
      <c r="L867" s="299"/>
      <c r="M867" s="300">
        <v>1200</v>
      </c>
      <c r="N867" s="301">
        <f t="shared" si="120"/>
        <v>200</v>
      </c>
      <c r="O867" s="486">
        <v>1</v>
      </c>
      <c r="P867" s="486">
        <v>1</v>
      </c>
      <c r="Q867" s="293">
        <f t="shared" si="121"/>
        <v>0</v>
      </c>
      <c r="R867" s="293">
        <f t="shared" si="122"/>
        <v>0</v>
      </c>
      <c r="S867" s="302">
        <f t="shared" si="117"/>
        <v>0</v>
      </c>
      <c r="T867" s="302">
        <f t="shared" si="118"/>
        <v>0</v>
      </c>
      <c r="U867" s="773" t="str">
        <f t="shared" si="119"/>
        <v>V</v>
      </c>
      <c r="V867" s="304"/>
      <c r="W867" s="305">
        <f>(Q867+R867)*'1.0-Contractblad'!$L$37</f>
        <v>0</v>
      </c>
      <c r="X867" s="305">
        <f ca="1">VLOOKUP(E867,'1.1a-Jaarprijzen'!$B$33:$Q$51,16,FALSE)*K867</f>
        <v>0</v>
      </c>
      <c r="Z867" s="775">
        <f t="shared" si="123"/>
        <v>20314</v>
      </c>
      <c r="AA867" s="494" t="str">
        <f t="shared" si="124"/>
        <v>1200-200</v>
      </c>
    </row>
    <row r="868" spans="2:27" s="492" customFormat="1" ht="15">
      <c r="B868" s="331"/>
      <c r="C868" s="332"/>
      <c r="D868" s="296">
        <f>VLOOKUP(E868,'1.1a-Jaarprijzen'!$B$13:$G$30,6,FALSE)</f>
        <v>1</v>
      </c>
      <c r="E868" s="295" t="s">
        <v>1168</v>
      </c>
      <c r="F868" s="296" t="s">
        <v>675</v>
      </c>
      <c r="G868" s="297" t="s">
        <v>551</v>
      </c>
      <c r="H868" s="295" t="s">
        <v>485</v>
      </c>
      <c r="I868" s="298" t="str">
        <f t="shared" si="116"/>
        <v>sanitaire ruimte (toilet-/doucheruimte)</v>
      </c>
      <c r="J868" s="296" t="s">
        <v>468</v>
      </c>
      <c r="K868" s="299">
        <v>1.52</v>
      </c>
      <c r="L868" s="299"/>
      <c r="M868" s="300">
        <v>4200</v>
      </c>
      <c r="N868" s="301">
        <f t="shared" si="120"/>
        <v>200</v>
      </c>
      <c r="O868" s="486">
        <v>1</v>
      </c>
      <c r="P868" s="486">
        <v>1</v>
      </c>
      <c r="Q868" s="293">
        <f t="shared" si="121"/>
        <v>0</v>
      </c>
      <c r="R868" s="293">
        <f t="shared" si="122"/>
        <v>0</v>
      </c>
      <c r="S868" s="302">
        <f t="shared" si="117"/>
        <v>0</v>
      </c>
      <c r="T868" s="302">
        <f t="shared" si="118"/>
        <v>0</v>
      </c>
      <c r="U868" s="773" t="str">
        <f t="shared" si="119"/>
        <v>S</v>
      </c>
      <c r="V868" s="304"/>
      <c r="W868" s="305">
        <f>(Q868+R868)*'1.0-Contractblad'!$L$37</f>
        <v>0</v>
      </c>
      <c r="X868" s="305">
        <f ca="1">VLOOKUP(E868,'1.1a-Jaarprijzen'!$B$33:$Q$51,16,FALSE)*K868</f>
        <v>0</v>
      </c>
      <c r="Z868" s="775">
        <f t="shared" si="123"/>
        <v>304</v>
      </c>
      <c r="AA868" s="494" t="str">
        <f t="shared" si="124"/>
        <v>4200-200</v>
      </c>
    </row>
    <row r="869" spans="2:27" s="492" customFormat="1" ht="15">
      <c r="B869" s="331"/>
      <c r="C869" s="332"/>
      <c r="D869" s="296">
        <f>VLOOKUP(E869,'1.1a-Jaarprijzen'!$B$13:$G$30,6,FALSE)</f>
        <v>1</v>
      </c>
      <c r="E869" s="295" t="s">
        <v>1168</v>
      </c>
      <c r="F869" s="296" t="s">
        <v>675</v>
      </c>
      <c r="G869" s="297" t="s">
        <v>553</v>
      </c>
      <c r="H869" s="295" t="s">
        <v>485</v>
      </c>
      <c r="I869" s="298" t="str">
        <f t="shared" si="116"/>
        <v>sanitaire ruimte (toilet-/doucheruimte)</v>
      </c>
      <c r="J869" s="296" t="s">
        <v>468</v>
      </c>
      <c r="K869" s="299">
        <v>1.52</v>
      </c>
      <c r="L869" s="299"/>
      <c r="M869" s="300">
        <v>4200</v>
      </c>
      <c r="N869" s="301">
        <f t="shared" si="120"/>
        <v>200</v>
      </c>
      <c r="O869" s="486">
        <v>1</v>
      </c>
      <c r="P869" s="486">
        <v>1</v>
      </c>
      <c r="Q869" s="293">
        <f t="shared" si="121"/>
        <v>0</v>
      </c>
      <c r="R869" s="293">
        <f t="shared" si="122"/>
        <v>0</v>
      </c>
      <c r="S869" s="302">
        <f t="shared" si="117"/>
        <v>0</v>
      </c>
      <c r="T869" s="302">
        <f t="shared" si="118"/>
        <v>0</v>
      </c>
      <c r="U869" s="773" t="str">
        <f t="shared" si="119"/>
        <v>S</v>
      </c>
      <c r="V869" s="304"/>
      <c r="W869" s="305">
        <f>(Q869+R869)*'1.0-Contractblad'!$L$37</f>
        <v>0</v>
      </c>
      <c r="X869" s="305">
        <f ca="1">VLOOKUP(E869,'1.1a-Jaarprijzen'!$B$33:$Q$51,16,FALSE)*K869</f>
        <v>0</v>
      </c>
      <c r="Z869" s="775">
        <f t="shared" si="123"/>
        <v>304</v>
      </c>
      <c r="AA869" s="494" t="str">
        <f t="shared" si="124"/>
        <v>4200-200</v>
      </c>
    </row>
    <row r="870" spans="2:27" s="492" customFormat="1" ht="15">
      <c r="B870" s="331"/>
      <c r="C870" s="332"/>
      <c r="D870" s="296">
        <f>VLOOKUP(E870,'1.1a-Jaarprijzen'!$B$13:$G$30,6,FALSE)</f>
        <v>1</v>
      </c>
      <c r="E870" s="295" t="s">
        <v>1168</v>
      </c>
      <c r="F870" s="296" t="s">
        <v>675</v>
      </c>
      <c r="G870" s="297" t="s">
        <v>554</v>
      </c>
      <c r="H870" s="295" t="s">
        <v>485</v>
      </c>
      <c r="I870" s="298" t="str">
        <f t="shared" si="116"/>
        <v>sanitaire ruimte (toilet-/doucheruimte)</v>
      </c>
      <c r="J870" s="296" t="s">
        <v>468</v>
      </c>
      <c r="K870" s="299">
        <v>1.52</v>
      </c>
      <c r="L870" s="299"/>
      <c r="M870" s="300">
        <v>4200</v>
      </c>
      <c r="N870" s="301">
        <f t="shared" si="120"/>
        <v>200</v>
      </c>
      <c r="O870" s="486">
        <v>1</v>
      </c>
      <c r="P870" s="486">
        <v>1</v>
      </c>
      <c r="Q870" s="293">
        <f t="shared" si="121"/>
        <v>0</v>
      </c>
      <c r="R870" s="293">
        <f t="shared" si="122"/>
        <v>0</v>
      </c>
      <c r="S870" s="302">
        <f t="shared" si="117"/>
        <v>0</v>
      </c>
      <c r="T870" s="302">
        <f t="shared" si="118"/>
        <v>0</v>
      </c>
      <c r="U870" s="773" t="str">
        <f t="shared" si="119"/>
        <v>S</v>
      </c>
      <c r="V870" s="304"/>
      <c r="W870" s="305">
        <f>(Q870+R870)*'1.0-Contractblad'!$L$37</f>
        <v>0</v>
      </c>
      <c r="X870" s="305">
        <f ca="1">VLOOKUP(E870,'1.1a-Jaarprijzen'!$B$33:$Q$51,16,FALSE)*K870</f>
        <v>0</v>
      </c>
      <c r="Z870" s="775">
        <f t="shared" si="123"/>
        <v>304</v>
      </c>
      <c r="AA870" s="494" t="str">
        <f t="shared" si="124"/>
        <v>4200-200</v>
      </c>
    </row>
    <row r="871" spans="2:27" s="492" customFormat="1" ht="15">
      <c r="B871" s="331"/>
      <c r="C871" s="332"/>
      <c r="D871" s="296">
        <f>VLOOKUP(E871,'1.1a-Jaarprijzen'!$B$13:$G$30,6,FALSE)</f>
        <v>1</v>
      </c>
      <c r="E871" s="295" t="s">
        <v>1168</v>
      </c>
      <c r="F871" s="296" t="s">
        <v>675</v>
      </c>
      <c r="G871" s="297" t="s">
        <v>555</v>
      </c>
      <c r="H871" s="295" t="s">
        <v>485</v>
      </c>
      <c r="I871" s="298" t="str">
        <f t="shared" si="116"/>
        <v>sanitaire ruimte (toilet-/doucheruimte)</v>
      </c>
      <c r="J871" s="296" t="s">
        <v>468</v>
      </c>
      <c r="K871" s="299">
        <v>1.52</v>
      </c>
      <c r="L871" s="299"/>
      <c r="M871" s="300">
        <v>4200</v>
      </c>
      <c r="N871" s="301">
        <f t="shared" si="120"/>
        <v>200</v>
      </c>
      <c r="O871" s="486">
        <v>1</v>
      </c>
      <c r="P871" s="486">
        <v>1</v>
      </c>
      <c r="Q871" s="293">
        <f t="shared" si="121"/>
        <v>0</v>
      </c>
      <c r="R871" s="293">
        <f t="shared" si="122"/>
        <v>0</v>
      </c>
      <c r="S871" s="302">
        <f t="shared" si="117"/>
        <v>0</v>
      </c>
      <c r="T871" s="302">
        <f t="shared" si="118"/>
        <v>0</v>
      </c>
      <c r="U871" s="773" t="str">
        <f t="shared" si="119"/>
        <v>S</v>
      </c>
      <c r="V871" s="304"/>
      <c r="W871" s="305">
        <f>(Q871+R871)*'1.0-Contractblad'!$L$37</f>
        <v>0</v>
      </c>
      <c r="X871" s="305">
        <f ca="1">VLOOKUP(E871,'1.1a-Jaarprijzen'!$B$33:$Q$51,16,FALSE)*K871</f>
        <v>0</v>
      </c>
      <c r="Z871" s="775">
        <f t="shared" si="123"/>
        <v>304</v>
      </c>
      <c r="AA871" s="494" t="str">
        <f t="shared" si="124"/>
        <v>4200-200</v>
      </c>
    </row>
    <row r="872" spans="2:27" s="492" customFormat="1" ht="15">
      <c r="B872" s="331"/>
      <c r="C872" s="332"/>
      <c r="D872" s="296">
        <f>VLOOKUP(E872,'1.1a-Jaarprijzen'!$B$13:$G$30,6,FALSE)</f>
        <v>1</v>
      </c>
      <c r="E872" s="295" t="s">
        <v>1168</v>
      </c>
      <c r="F872" s="296" t="s">
        <v>675</v>
      </c>
      <c r="G872" s="297" t="s">
        <v>556</v>
      </c>
      <c r="H872" s="295" t="s">
        <v>485</v>
      </c>
      <c r="I872" s="298" t="str">
        <f t="shared" si="116"/>
        <v>sanitaire ruimte (toilet-/doucheruimte)</v>
      </c>
      <c r="J872" s="296" t="s">
        <v>468</v>
      </c>
      <c r="K872" s="299">
        <v>1.52</v>
      </c>
      <c r="L872" s="299"/>
      <c r="M872" s="300">
        <v>4200</v>
      </c>
      <c r="N872" s="301">
        <f t="shared" si="120"/>
        <v>200</v>
      </c>
      <c r="O872" s="486">
        <v>1</v>
      </c>
      <c r="P872" s="486">
        <v>1</v>
      </c>
      <c r="Q872" s="293">
        <f t="shared" si="121"/>
        <v>0</v>
      </c>
      <c r="R872" s="293">
        <f t="shared" si="122"/>
        <v>0</v>
      </c>
      <c r="S872" s="302">
        <f t="shared" si="117"/>
        <v>0</v>
      </c>
      <c r="T872" s="302">
        <f t="shared" si="118"/>
        <v>0</v>
      </c>
      <c r="U872" s="773" t="str">
        <f t="shared" si="119"/>
        <v>S</v>
      </c>
      <c r="V872" s="304"/>
      <c r="W872" s="305">
        <f>(Q872+R872)*'1.0-Contractblad'!$L$37</f>
        <v>0</v>
      </c>
      <c r="X872" s="305">
        <f ca="1">VLOOKUP(E872,'1.1a-Jaarprijzen'!$B$33:$Q$51,16,FALSE)*K872</f>
        <v>0</v>
      </c>
      <c r="Z872" s="775">
        <f t="shared" si="123"/>
        <v>304</v>
      </c>
      <c r="AA872" s="494" t="str">
        <f t="shared" si="124"/>
        <v>4200-200</v>
      </c>
    </row>
    <row r="873" spans="2:27" s="492" customFormat="1" ht="15">
      <c r="B873" s="331"/>
      <c r="C873" s="332"/>
      <c r="D873" s="296">
        <f>VLOOKUP(E873,'1.1a-Jaarprijzen'!$B$13:$G$30,6,FALSE)</f>
        <v>1</v>
      </c>
      <c r="E873" s="295" t="s">
        <v>1168</v>
      </c>
      <c r="F873" s="296" t="s">
        <v>675</v>
      </c>
      <c r="G873" s="297" t="s">
        <v>558</v>
      </c>
      <c r="H873" s="295" t="s">
        <v>485</v>
      </c>
      <c r="I873" s="298" t="str">
        <f t="shared" si="116"/>
        <v>sanitaire ruimte (toilet-/doucheruimte)</v>
      </c>
      <c r="J873" s="296" t="s">
        <v>468</v>
      </c>
      <c r="K873" s="299">
        <v>1.52</v>
      </c>
      <c r="L873" s="299"/>
      <c r="M873" s="300">
        <v>4200</v>
      </c>
      <c r="N873" s="301">
        <f t="shared" si="120"/>
        <v>200</v>
      </c>
      <c r="O873" s="486">
        <v>1</v>
      </c>
      <c r="P873" s="486">
        <v>1</v>
      </c>
      <c r="Q873" s="293">
        <f t="shared" si="121"/>
        <v>0</v>
      </c>
      <c r="R873" s="293">
        <f t="shared" si="122"/>
        <v>0</v>
      </c>
      <c r="S873" s="302">
        <f t="shared" si="117"/>
        <v>0</v>
      </c>
      <c r="T873" s="302">
        <f t="shared" si="118"/>
        <v>0</v>
      </c>
      <c r="U873" s="773" t="str">
        <f t="shared" si="119"/>
        <v>S</v>
      </c>
      <c r="V873" s="304"/>
      <c r="W873" s="305">
        <f>(Q873+R873)*'1.0-Contractblad'!$L$37</f>
        <v>0</v>
      </c>
      <c r="X873" s="305">
        <f ca="1">VLOOKUP(E873,'1.1a-Jaarprijzen'!$B$33:$Q$51,16,FALSE)*K873</f>
        <v>0</v>
      </c>
      <c r="Z873" s="775">
        <f t="shared" si="123"/>
        <v>304</v>
      </c>
      <c r="AA873" s="494" t="str">
        <f t="shared" si="124"/>
        <v>4200-200</v>
      </c>
    </row>
    <row r="874" spans="2:27" s="492" customFormat="1" ht="15">
      <c r="B874" s="331"/>
      <c r="C874" s="332"/>
      <c r="D874" s="296">
        <f>VLOOKUP(E874,'1.1a-Jaarprijzen'!$B$13:$G$30,6,FALSE)</f>
        <v>1</v>
      </c>
      <c r="E874" s="295" t="s">
        <v>1168</v>
      </c>
      <c r="F874" s="296" t="s">
        <v>675</v>
      </c>
      <c r="G874" s="297" t="s">
        <v>559</v>
      </c>
      <c r="H874" s="295" t="s">
        <v>485</v>
      </c>
      <c r="I874" s="298" t="str">
        <f t="shared" si="116"/>
        <v>sanitaire ruimte (toilet-/doucheruimte)</v>
      </c>
      <c r="J874" s="296" t="s">
        <v>468</v>
      </c>
      <c r="K874" s="299">
        <v>1.53</v>
      </c>
      <c r="L874" s="299"/>
      <c r="M874" s="300">
        <v>4200</v>
      </c>
      <c r="N874" s="301">
        <f t="shared" si="120"/>
        <v>200</v>
      </c>
      <c r="O874" s="486">
        <v>1</v>
      </c>
      <c r="P874" s="486">
        <v>1</v>
      </c>
      <c r="Q874" s="293">
        <f t="shared" si="121"/>
        <v>0</v>
      </c>
      <c r="R874" s="293">
        <f t="shared" si="122"/>
        <v>0</v>
      </c>
      <c r="S874" s="302">
        <f t="shared" si="117"/>
        <v>0</v>
      </c>
      <c r="T874" s="302">
        <f t="shared" si="118"/>
        <v>0</v>
      </c>
      <c r="U874" s="773" t="str">
        <f t="shared" si="119"/>
        <v>S</v>
      </c>
      <c r="V874" s="304"/>
      <c r="W874" s="305">
        <f>(Q874+R874)*'1.0-Contractblad'!$L$37</f>
        <v>0</v>
      </c>
      <c r="X874" s="305">
        <f ca="1">VLOOKUP(E874,'1.1a-Jaarprijzen'!$B$33:$Q$51,16,FALSE)*K874</f>
        <v>0</v>
      </c>
      <c r="Z874" s="775">
        <f t="shared" si="123"/>
        <v>306</v>
      </c>
      <c r="AA874" s="494" t="str">
        <f t="shared" si="124"/>
        <v>4200-200</v>
      </c>
    </row>
    <row r="875" spans="2:27" s="492" customFormat="1" ht="15">
      <c r="B875" s="331"/>
      <c r="C875" s="332"/>
      <c r="D875" s="296">
        <f>VLOOKUP(E875,'1.1a-Jaarprijzen'!$B$13:$G$30,6,FALSE)</f>
        <v>1</v>
      </c>
      <c r="E875" s="295" t="s">
        <v>1168</v>
      </c>
      <c r="F875" s="296" t="s">
        <v>675</v>
      </c>
      <c r="G875" s="297" t="s">
        <v>560</v>
      </c>
      <c r="H875" s="295" t="s">
        <v>485</v>
      </c>
      <c r="I875" s="298" t="str">
        <f t="shared" si="116"/>
        <v>sanitaire ruimte (toilet-/doucheruimte)</v>
      </c>
      <c r="J875" s="296" t="s">
        <v>468</v>
      </c>
      <c r="K875" s="299">
        <v>1.53</v>
      </c>
      <c r="L875" s="299"/>
      <c r="M875" s="300">
        <v>4200</v>
      </c>
      <c r="N875" s="301">
        <f t="shared" si="120"/>
        <v>200</v>
      </c>
      <c r="O875" s="486">
        <v>1</v>
      </c>
      <c r="P875" s="486">
        <v>1</v>
      </c>
      <c r="Q875" s="293">
        <f t="shared" si="121"/>
        <v>0</v>
      </c>
      <c r="R875" s="293">
        <f t="shared" si="122"/>
        <v>0</v>
      </c>
      <c r="S875" s="302">
        <f t="shared" si="117"/>
        <v>0</v>
      </c>
      <c r="T875" s="302">
        <f t="shared" si="118"/>
        <v>0</v>
      </c>
      <c r="U875" s="773" t="str">
        <f t="shared" si="119"/>
        <v>S</v>
      </c>
      <c r="V875" s="304"/>
      <c r="W875" s="305">
        <f>(Q875+R875)*'1.0-Contractblad'!$L$37</f>
        <v>0</v>
      </c>
      <c r="X875" s="305">
        <f ca="1">VLOOKUP(E875,'1.1a-Jaarprijzen'!$B$33:$Q$51,16,FALSE)*K875</f>
        <v>0</v>
      </c>
      <c r="Z875" s="775">
        <f t="shared" si="123"/>
        <v>306</v>
      </c>
      <c r="AA875" s="494" t="str">
        <f t="shared" si="124"/>
        <v>4200-200</v>
      </c>
    </row>
    <row r="876" spans="2:27" s="492" customFormat="1" ht="15">
      <c r="B876" s="331"/>
      <c r="C876" s="332"/>
      <c r="D876" s="296">
        <f>VLOOKUP(E876,'1.1a-Jaarprijzen'!$B$13:$G$30,6,FALSE)</f>
        <v>1</v>
      </c>
      <c r="E876" s="295" t="s">
        <v>1168</v>
      </c>
      <c r="F876" s="296" t="s">
        <v>675</v>
      </c>
      <c r="G876" s="297" t="s">
        <v>561</v>
      </c>
      <c r="H876" s="295" t="s">
        <v>485</v>
      </c>
      <c r="I876" s="298" t="str">
        <f t="shared" si="116"/>
        <v>sanitaire ruimte (toilet-/doucheruimte)</v>
      </c>
      <c r="J876" s="296" t="s">
        <v>468</v>
      </c>
      <c r="K876" s="299">
        <v>2.91</v>
      </c>
      <c r="L876" s="299"/>
      <c r="M876" s="300">
        <v>4200</v>
      </c>
      <c r="N876" s="301">
        <f t="shared" si="120"/>
        <v>200</v>
      </c>
      <c r="O876" s="486">
        <v>1</v>
      </c>
      <c r="P876" s="486">
        <v>1</v>
      </c>
      <c r="Q876" s="293">
        <f t="shared" si="121"/>
        <v>0</v>
      </c>
      <c r="R876" s="293">
        <f t="shared" si="122"/>
        <v>0</v>
      </c>
      <c r="S876" s="302">
        <f t="shared" si="117"/>
        <v>0</v>
      </c>
      <c r="T876" s="302">
        <f t="shared" si="118"/>
        <v>0</v>
      </c>
      <c r="U876" s="773" t="str">
        <f t="shared" si="119"/>
        <v>S</v>
      </c>
      <c r="V876" s="304"/>
      <c r="W876" s="305">
        <f>(Q876+R876)*'1.0-Contractblad'!$L$37</f>
        <v>0</v>
      </c>
      <c r="X876" s="305">
        <f ca="1">VLOOKUP(E876,'1.1a-Jaarprijzen'!$B$33:$Q$51,16,FALSE)*K876</f>
        <v>0</v>
      </c>
      <c r="Z876" s="775">
        <f t="shared" si="123"/>
        <v>582</v>
      </c>
      <c r="AA876" s="494" t="str">
        <f t="shared" si="124"/>
        <v>4200-200</v>
      </c>
    </row>
    <row r="877" spans="2:27" s="492" customFormat="1" ht="15">
      <c r="B877" s="331"/>
      <c r="C877" s="332"/>
      <c r="D877" s="296">
        <f>VLOOKUP(E877,'1.1a-Jaarprijzen'!$B$13:$G$30,6,FALSE)</f>
        <v>1</v>
      </c>
      <c r="E877" s="295" t="s">
        <v>1168</v>
      </c>
      <c r="F877" s="296" t="s">
        <v>675</v>
      </c>
      <c r="G877" s="297" t="s">
        <v>562</v>
      </c>
      <c r="H877" s="295" t="s">
        <v>485</v>
      </c>
      <c r="I877" s="298" t="str">
        <f t="shared" si="116"/>
        <v>sanitaire ruimte (toilet-/doucheruimte)</v>
      </c>
      <c r="J877" s="296" t="s">
        <v>468</v>
      </c>
      <c r="K877" s="299">
        <v>2.2999999999999998</v>
      </c>
      <c r="L877" s="299"/>
      <c r="M877" s="300">
        <v>4200</v>
      </c>
      <c r="N877" s="301">
        <f t="shared" si="120"/>
        <v>200</v>
      </c>
      <c r="O877" s="486">
        <v>1</v>
      </c>
      <c r="P877" s="486">
        <v>1</v>
      </c>
      <c r="Q877" s="293">
        <f t="shared" si="121"/>
        <v>0</v>
      </c>
      <c r="R877" s="293">
        <f t="shared" si="122"/>
        <v>0</v>
      </c>
      <c r="S877" s="302">
        <f t="shared" si="117"/>
        <v>0</v>
      </c>
      <c r="T877" s="302">
        <f t="shared" si="118"/>
        <v>0</v>
      </c>
      <c r="U877" s="773" t="str">
        <f t="shared" si="119"/>
        <v>S</v>
      </c>
      <c r="V877" s="304"/>
      <c r="W877" s="305">
        <f>(Q877+R877)*'1.0-Contractblad'!$L$37</f>
        <v>0</v>
      </c>
      <c r="X877" s="305">
        <f ca="1">VLOOKUP(E877,'1.1a-Jaarprijzen'!$B$33:$Q$51,16,FALSE)*K877</f>
        <v>0</v>
      </c>
      <c r="Z877" s="775">
        <f t="shared" si="123"/>
        <v>459.99999999999994</v>
      </c>
      <c r="AA877" s="494" t="str">
        <f t="shared" si="124"/>
        <v>4200-200</v>
      </c>
    </row>
    <row r="878" spans="2:27" s="492" customFormat="1" ht="15">
      <c r="B878" s="331"/>
      <c r="C878" s="332"/>
      <c r="D878" s="296">
        <f>VLOOKUP(E878,'1.1a-Jaarprijzen'!$B$13:$G$30,6,FALSE)</f>
        <v>1</v>
      </c>
      <c r="E878" s="295" t="s">
        <v>1168</v>
      </c>
      <c r="F878" s="296" t="s">
        <v>675</v>
      </c>
      <c r="G878" s="297" t="s">
        <v>563</v>
      </c>
      <c r="H878" s="295" t="s">
        <v>485</v>
      </c>
      <c r="I878" s="298" t="str">
        <f t="shared" si="116"/>
        <v>sanitaire ruimte (toilet-/doucheruimte)</v>
      </c>
      <c r="J878" s="296" t="s">
        <v>468</v>
      </c>
      <c r="K878" s="299">
        <v>2.25</v>
      </c>
      <c r="L878" s="299"/>
      <c r="M878" s="300">
        <v>4200</v>
      </c>
      <c r="N878" s="301">
        <f t="shared" si="120"/>
        <v>200</v>
      </c>
      <c r="O878" s="486">
        <v>1</v>
      </c>
      <c r="P878" s="486">
        <v>1</v>
      </c>
      <c r="Q878" s="293">
        <f t="shared" si="121"/>
        <v>0</v>
      </c>
      <c r="R878" s="293">
        <f t="shared" si="122"/>
        <v>0</v>
      </c>
      <c r="S878" s="302">
        <f t="shared" si="117"/>
        <v>0</v>
      </c>
      <c r="T878" s="302">
        <f t="shared" si="118"/>
        <v>0</v>
      </c>
      <c r="U878" s="773" t="str">
        <f t="shared" si="119"/>
        <v>S</v>
      </c>
      <c r="V878" s="304"/>
      <c r="W878" s="305">
        <f>(Q878+R878)*'1.0-Contractblad'!$L$37</f>
        <v>0</v>
      </c>
      <c r="X878" s="305">
        <f ca="1">VLOOKUP(E878,'1.1a-Jaarprijzen'!$B$33:$Q$51,16,FALSE)*K878</f>
        <v>0</v>
      </c>
      <c r="Z878" s="775">
        <f t="shared" si="123"/>
        <v>450</v>
      </c>
      <c r="AA878" s="494" t="str">
        <f t="shared" si="124"/>
        <v>4200-200</v>
      </c>
    </row>
    <row r="879" spans="2:27" s="492" customFormat="1" ht="15">
      <c r="B879" s="331"/>
      <c r="C879" s="332"/>
      <c r="D879" s="296">
        <f>VLOOKUP(E879,'1.1a-Jaarprijzen'!$B$13:$G$30,6,FALSE)</f>
        <v>1</v>
      </c>
      <c r="E879" s="295" t="s">
        <v>1168</v>
      </c>
      <c r="F879" s="296" t="s">
        <v>675</v>
      </c>
      <c r="G879" s="297" t="s">
        <v>1177</v>
      </c>
      <c r="H879" s="295" t="s">
        <v>485</v>
      </c>
      <c r="I879" s="298" t="str">
        <f t="shared" si="116"/>
        <v>sanitaire ruimte (toilet-/doucheruimte)</v>
      </c>
      <c r="J879" s="296" t="s">
        <v>468</v>
      </c>
      <c r="K879" s="299">
        <v>4.6399999999999997</v>
      </c>
      <c r="L879" s="299"/>
      <c r="M879" s="300">
        <v>4200</v>
      </c>
      <c r="N879" s="301">
        <f t="shared" si="120"/>
        <v>200</v>
      </c>
      <c r="O879" s="486">
        <v>1</v>
      </c>
      <c r="P879" s="486">
        <v>1</v>
      </c>
      <c r="Q879" s="293">
        <f t="shared" si="121"/>
        <v>0</v>
      </c>
      <c r="R879" s="293">
        <f t="shared" si="122"/>
        <v>0</v>
      </c>
      <c r="S879" s="302">
        <f t="shared" si="117"/>
        <v>0</v>
      </c>
      <c r="T879" s="302">
        <f t="shared" si="118"/>
        <v>0</v>
      </c>
      <c r="U879" s="773" t="str">
        <f t="shared" si="119"/>
        <v>S</v>
      </c>
      <c r="V879" s="304"/>
      <c r="W879" s="305">
        <f>(Q879+R879)*'1.0-Contractblad'!$L$37</f>
        <v>0</v>
      </c>
      <c r="X879" s="305">
        <f ca="1">VLOOKUP(E879,'1.1a-Jaarprijzen'!$B$33:$Q$51,16,FALSE)*K879</f>
        <v>0</v>
      </c>
      <c r="Z879" s="775">
        <f t="shared" si="123"/>
        <v>927.99999999999989</v>
      </c>
      <c r="AA879" s="494" t="str">
        <f t="shared" si="124"/>
        <v>4200-200</v>
      </c>
    </row>
  </sheetData>
  <autoFilter ref="B12:X879" xr:uid="{00000000-0001-0000-0500-000000000000}">
    <sortState xmlns:xlrd2="http://schemas.microsoft.com/office/spreadsheetml/2017/richdata2" ref="B15:X879">
      <sortCondition sortBy="cellColor" ref="H12:H879" dxfId="208"/>
    </sortState>
  </autoFilter>
  <mergeCells count="1">
    <mergeCell ref="G10:H10"/>
  </mergeCells>
  <phoneticPr fontId="10" type="noConversion"/>
  <conditionalFormatting sqref="B123:B157">
    <cfRule type="notContainsBlanks" dxfId="176" priority="15">
      <formula>LEN(TRIM(B123))&gt;0</formula>
    </cfRule>
  </conditionalFormatting>
  <conditionalFormatting sqref="B360:B394">
    <cfRule type="notContainsBlanks" dxfId="175" priority="18">
      <formula>LEN(TRIM(B360))&gt;0</formula>
    </cfRule>
  </conditionalFormatting>
  <conditionalFormatting sqref="B853:B879">
    <cfRule type="notContainsBlanks" dxfId="174" priority="24">
      <formula>LEN(TRIM(B853))&gt;0</formula>
    </cfRule>
  </conditionalFormatting>
  <conditionalFormatting sqref="B14:C879">
    <cfRule type="notContainsBlanks" dxfId="169" priority="86">
      <formula>LEN(TRIM(B14))&gt;0</formula>
    </cfRule>
  </conditionalFormatting>
  <conditionalFormatting sqref="C77">
    <cfRule type="notContainsBlanks" dxfId="168" priority="16">
      <formula>LEN(TRIM(C77))&gt;0</formula>
    </cfRule>
  </conditionalFormatting>
  <conditionalFormatting sqref="C210">
    <cfRule type="notContainsBlanks" dxfId="167" priority="14">
      <formula>LEN(TRIM(C210))&gt;0</formula>
    </cfRule>
  </conditionalFormatting>
  <conditionalFormatting sqref="C314">
    <cfRule type="notContainsBlanks" dxfId="166" priority="19">
      <formula>LEN(TRIM(C314))&gt;0</formula>
    </cfRule>
  </conditionalFormatting>
  <conditionalFormatting sqref="C447">
    <cfRule type="notContainsBlanks" dxfId="165" priority="17">
      <formula>LEN(TRIM(C447))&gt;0</formula>
    </cfRule>
  </conditionalFormatting>
  <conditionalFormatting sqref="C551">
    <cfRule type="notContainsBlanks" dxfId="164" priority="22">
      <formula>LEN(TRIM(C551))&gt;0</formula>
    </cfRule>
  </conditionalFormatting>
  <conditionalFormatting sqref="C703">
    <cfRule type="notContainsBlanks" dxfId="163" priority="20">
      <formula>LEN(TRIM(C703))&gt;0</formula>
    </cfRule>
  </conditionalFormatting>
  <conditionalFormatting sqref="C807">
    <cfRule type="notContainsBlanks" dxfId="162" priority="25">
      <formula>LEN(TRIM(C807))&gt;0</formula>
    </cfRule>
  </conditionalFormatting>
  <conditionalFormatting sqref="O14:P879">
    <cfRule type="cellIs" dxfId="149" priority="40" operator="lessThan">
      <formula>1</formula>
    </cfRule>
    <cfRule type="cellIs" dxfId="148" priority="41" operator="greaterThan">
      <formula>1</formula>
    </cfRule>
  </conditionalFormatting>
  <conditionalFormatting sqref="Q9:R9 Q14:T879 W14:X879">
    <cfRule type="cellIs" dxfId="147" priority="496" operator="greaterThan">
      <formula>0</formula>
    </cfRule>
  </conditionalFormatting>
  <conditionalFormatting sqref="V747">
    <cfRule type="notContainsBlanks" dxfId="146" priority="1">
      <formula>LEN(TRIM(V747))&gt;0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6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1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9" t="s">
        <v>139</v>
      </c>
      <c r="D7" s="9" t="s">
        <v>140</v>
      </c>
      <c r="E7" s="9" t="s">
        <v>126</v>
      </c>
      <c r="F7" s="9" t="s">
        <v>109</v>
      </c>
      <c r="G7" s="9" t="s">
        <v>155</v>
      </c>
      <c r="H7" s="9" t="s">
        <v>156</v>
      </c>
      <c r="I7" s="9" t="s">
        <v>157</v>
      </c>
      <c r="J7" s="16" t="s">
        <v>158</v>
      </c>
    </row>
    <row r="8" spans="3:10" s="2" customFormat="1" ht="24" customHeight="1">
      <c r="C8" s="10"/>
      <c r="D8" s="11"/>
      <c r="E8" s="12"/>
      <c r="F8" s="7"/>
      <c r="G8" s="13"/>
      <c r="H8" s="17">
        <f>D8-G8</f>
        <v>0</v>
      </c>
      <c r="I8" s="14"/>
      <c r="J8" s="15"/>
    </row>
    <row r="9" spans="3:10" s="2" customFormat="1" ht="24" customHeight="1">
      <c r="C9" s="10"/>
      <c r="D9" s="11"/>
      <c r="E9" s="12"/>
      <c r="F9" s="7"/>
      <c r="G9" s="13"/>
      <c r="H9" s="17">
        <f>G9-D9</f>
        <v>0</v>
      </c>
      <c r="I9" s="14"/>
      <c r="J9" s="15"/>
    </row>
    <row r="10" spans="3:10" s="2" customFormat="1" ht="24" customHeight="1">
      <c r="C10" s="10"/>
      <c r="D10" s="11"/>
      <c r="E10" s="12"/>
      <c r="F10" s="7"/>
      <c r="G10" s="13"/>
      <c r="H10" s="17">
        <f>G10-D10</f>
        <v>0</v>
      </c>
      <c r="I10" s="14"/>
      <c r="J10" s="15"/>
    </row>
    <row r="16" spans="3:10">
      <c r="J16" s="19"/>
    </row>
    <row r="17" spans="10:10">
      <c r="J17" s="19"/>
    </row>
  </sheetData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BA-8550-994A-A4A4-105AE10EB4EF}">
  <dimension ref="A1:AE37"/>
  <sheetViews>
    <sheetView showGridLines="0" showRowColHeaders="0" showZeros="0" showOutlineSymbols="0" topLeftCell="A4" zoomScaleNormal="100" zoomScaleSheetLayoutView="65" zoomScalePageLayoutView="90" workbookViewId="0">
      <pane ySplit="10" topLeftCell="A14" activePane="bottomLeft" state="frozen"/>
      <selection activeCell="S9" sqref="S9"/>
      <selection pane="bottomLeft"/>
    </sheetView>
  </sheetViews>
  <sheetFormatPr baseColWidth="10" defaultColWidth="8.796875" defaultRowHeight="16" customHeight="1"/>
  <cols>
    <col min="1" max="1" width="8.59765625" style="238" customWidth="1"/>
    <col min="2" max="2" width="20.59765625" style="268" customWidth="1"/>
    <col min="3" max="3" width="13" style="306" customWidth="1"/>
    <col min="4" max="4" width="9.3984375" style="268" customWidth="1"/>
    <col min="5" max="5" width="37.19921875" style="307" customWidth="1"/>
    <col min="6" max="6" width="13.3984375" style="268" bestFit="1" customWidth="1"/>
    <col min="7" max="7" width="8.19921875" style="308" customWidth="1"/>
    <col min="8" max="8" width="23.3984375" style="238" bestFit="1" customWidth="1"/>
    <col min="9" max="9" width="44.19921875" style="287" bestFit="1" customWidth="1"/>
    <col min="10" max="10" width="16" style="268" customWidth="1"/>
    <col min="11" max="12" width="10.796875" style="289" customWidth="1"/>
    <col min="13" max="13" width="21.796875" style="290" bestFit="1" customWidth="1"/>
    <col min="14" max="14" width="21.796875" style="268" bestFit="1" customWidth="1"/>
    <col min="15" max="15" width="16.59765625" style="268" bestFit="1" customWidth="1"/>
    <col min="16" max="17" width="11" style="290" customWidth="1"/>
    <col min="18" max="18" width="12" style="291" customWidth="1"/>
    <col min="19" max="19" width="18.19921875" style="291" bestFit="1" customWidth="1"/>
    <col min="20" max="20" width="18.19921875" style="238" bestFit="1" customWidth="1"/>
    <col min="21" max="22" width="18.59765625" style="268" bestFit="1" customWidth="1"/>
    <col min="23" max="23" width="18.59765625" style="238" bestFit="1" customWidth="1"/>
    <col min="24" max="24" width="13.59765625" style="238" bestFit="1" customWidth="1"/>
    <col min="25" max="25" width="27.3984375" style="309" bestFit="1" customWidth="1"/>
    <col min="26" max="26" width="17" style="268" customWidth="1"/>
    <col min="27" max="27" width="20.3984375" style="268" customWidth="1"/>
    <col min="28" max="28" width="15.59765625" style="238" customWidth="1"/>
    <col min="29" max="29" width="9.796875" style="238" hidden="1" customWidth="1"/>
    <col min="30" max="30" width="11.59765625" style="238" hidden="1" customWidth="1"/>
    <col min="31" max="31" width="22.796875" style="238" hidden="1" customWidth="1"/>
    <col min="32" max="32" width="12" style="238" customWidth="1"/>
    <col min="33" max="33" width="20" style="238" customWidth="1"/>
    <col min="34" max="16384" width="8.796875" style="238"/>
  </cols>
  <sheetData>
    <row r="1" spans="1:31" s="3" customFormat="1" ht="9" customHeight="1" thickBot="1">
      <c r="A1" s="6"/>
      <c r="B1" s="31"/>
      <c r="C1" s="31"/>
      <c r="D1" s="534"/>
      <c r="E1" s="31"/>
      <c r="F1" s="31"/>
      <c r="G1" s="31"/>
      <c r="H1" s="31"/>
      <c r="I1" s="31"/>
      <c r="J1" s="528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100"/>
      <c r="X1" s="100"/>
      <c r="Y1" s="100"/>
      <c r="Z1" s="100"/>
      <c r="AA1" s="100"/>
    </row>
    <row r="2" spans="1:31" s="3" customFormat="1" ht="8" customHeight="1">
      <c r="A2" s="6"/>
      <c r="B2" s="103"/>
      <c r="C2" s="103"/>
      <c r="D2" s="535"/>
      <c r="E2" s="103"/>
      <c r="F2" s="103"/>
      <c r="G2" s="103"/>
      <c r="H2" s="103"/>
      <c r="I2" s="103"/>
      <c r="J2" s="529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0"/>
      <c r="X2" s="100"/>
      <c r="Y2" s="100"/>
      <c r="Z2" s="100"/>
      <c r="AA2" s="100"/>
    </row>
    <row r="3" spans="1:31" s="188" customFormat="1" ht="15">
      <c r="C3" s="189"/>
      <c r="D3" s="189"/>
      <c r="E3" s="189"/>
      <c r="F3" s="190"/>
      <c r="G3" s="191"/>
      <c r="H3" s="192"/>
      <c r="I3" s="531"/>
      <c r="J3" s="193"/>
      <c r="K3" s="194"/>
      <c r="L3" s="195"/>
      <c r="M3" s="191"/>
      <c r="N3" s="196"/>
    </row>
    <row r="4" spans="1:31" ht="18" customHeight="1">
      <c r="A4" s="268"/>
      <c r="C4" s="269"/>
      <c r="E4" s="281" t="str">
        <f>'1.2-Kengetal'!C4</f>
        <v>Omschrijving blad</v>
      </c>
      <c r="F4" s="282"/>
      <c r="G4" s="334" t="s">
        <v>346</v>
      </c>
      <c r="H4" s="283"/>
      <c r="I4" s="532"/>
      <c r="J4" s="272"/>
      <c r="K4" s="275"/>
      <c r="L4" s="275"/>
      <c r="M4" s="276"/>
      <c r="N4" s="272"/>
      <c r="O4" s="275"/>
      <c r="P4" s="275"/>
      <c r="Q4" s="275"/>
      <c r="R4" s="277"/>
      <c r="S4" s="278"/>
      <c r="T4" s="279"/>
      <c r="U4" s="280"/>
      <c r="V4" s="280"/>
      <c r="W4" s="279"/>
      <c r="X4" s="284"/>
      <c r="Y4" s="285"/>
      <c r="Z4" s="272"/>
    </row>
    <row r="5" spans="1:31" ht="18" customHeight="1">
      <c r="A5" s="268"/>
      <c r="C5" s="269"/>
      <c r="E5" s="198" t="s">
        <v>86</v>
      </c>
      <c r="G5" s="333" t="str">
        <f>Voorblad!$E$16</f>
        <v>Stichting Opspoor</v>
      </c>
      <c r="H5" s="283"/>
      <c r="I5" s="533"/>
      <c r="J5" s="272"/>
      <c r="K5" s="275"/>
      <c r="L5" s="275"/>
      <c r="M5" s="276"/>
      <c r="N5" s="272"/>
      <c r="O5" s="272"/>
      <c r="P5" s="276"/>
      <c r="Q5" s="276"/>
      <c r="R5" s="277"/>
      <c r="S5" s="278"/>
      <c r="T5" s="279"/>
      <c r="U5" s="280"/>
      <c r="V5" s="280"/>
      <c r="W5" s="286"/>
      <c r="X5" s="284"/>
      <c r="Y5" s="285"/>
      <c r="Z5" s="272"/>
    </row>
    <row r="6" spans="1:31" ht="18" customHeight="1">
      <c r="A6" s="268"/>
      <c r="C6" s="269"/>
      <c r="E6" s="198" t="s">
        <v>33</v>
      </c>
      <c r="G6" s="333" t="str">
        <f>'1.0-Contractblad'!$E$7</f>
        <v>Purmerend e.o.</v>
      </c>
      <c r="H6" s="283"/>
      <c r="J6" s="510" t="s">
        <v>162</v>
      </c>
      <c r="K6" s="288"/>
      <c r="M6" s="276"/>
      <c r="N6" s="272"/>
      <c r="O6" s="272"/>
      <c r="S6" s="278"/>
      <c r="T6" s="279"/>
      <c r="U6" s="280"/>
      <c r="V6" s="280"/>
      <c r="W6" s="279"/>
      <c r="X6" s="284"/>
      <c r="Y6" s="285"/>
      <c r="Z6" s="272"/>
    </row>
    <row r="7" spans="1:31" ht="18" customHeight="1" thickBot="1">
      <c r="A7" s="268"/>
      <c r="C7" s="269"/>
      <c r="E7" s="198" t="s">
        <v>115</v>
      </c>
      <c r="G7" s="208" t="str">
        <f>Voorblad!$E$24</f>
        <v>1501-102-2026</v>
      </c>
      <c r="H7" s="283"/>
      <c r="J7" s="530"/>
      <c r="K7" s="548" t="s">
        <v>347</v>
      </c>
      <c r="L7" s="275"/>
      <c r="M7" s="276"/>
      <c r="N7" s="272"/>
      <c r="O7" s="272"/>
      <c r="S7" s="278"/>
      <c r="T7" s="279"/>
      <c r="U7" s="280"/>
      <c r="V7" s="280"/>
      <c r="W7" s="279"/>
      <c r="X7" s="284"/>
      <c r="Y7" s="285"/>
      <c r="Z7" s="272"/>
    </row>
    <row r="8" spans="1:31" ht="18" customHeight="1">
      <c r="A8" s="268"/>
      <c r="C8" s="269"/>
      <c r="E8" s="198" t="s">
        <v>146</v>
      </c>
      <c r="G8" s="213" t="str">
        <f ca="1">Voorblad!$E$26</f>
        <v>Calculatiemodule Opspoor Perceel 1 V1.0 | 01-jan-27</v>
      </c>
      <c r="H8" s="283"/>
      <c r="J8" s="287"/>
      <c r="K8" s="287"/>
      <c r="L8" s="287"/>
      <c r="M8" s="287"/>
      <c r="N8" s="287"/>
      <c r="O8" s="272"/>
      <c r="S8" s="278"/>
      <c r="T8" s="279"/>
      <c r="U8" s="280"/>
      <c r="V8" s="280"/>
      <c r="W8" s="279"/>
      <c r="X8" s="284"/>
      <c r="Y8" s="285"/>
      <c r="Z8" s="272"/>
    </row>
    <row r="9" spans="1:31" ht="18" customHeight="1">
      <c r="A9" s="268"/>
      <c r="C9" s="269"/>
      <c r="E9" s="198" t="s">
        <v>84</v>
      </c>
      <c r="G9" s="335" t="str">
        <f>Voorblad!$E$19</f>
        <v>Naam organisatie</v>
      </c>
      <c r="H9" s="292"/>
      <c r="J9" s="287"/>
      <c r="K9" s="287"/>
      <c r="L9" s="287"/>
      <c r="M9" s="287"/>
      <c r="N9" s="287"/>
      <c r="O9" s="272"/>
      <c r="R9" s="293"/>
      <c r="S9" s="293"/>
      <c r="T9" s="293"/>
      <c r="U9" s="280"/>
      <c r="V9" s="280"/>
      <c r="W9" s="279"/>
      <c r="X9" s="284"/>
      <c r="Y9" s="285"/>
      <c r="Z9" s="272"/>
    </row>
    <row r="10" spans="1:31" ht="18" customHeight="1">
      <c r="A10" s="268"/>
      <c r="C10" s="269"/>
      <c r="E10" s="198" t="s">
        <v>6</v>
      </c>
      <c r="G10" s="826">
        <f>Voorblad!$E$22</f>
        <v>46388</v>
      </c>
      <c r="H10" s="826"/>
      <c r="I10" s="294"/>
      <c r="J10" s="294"/>
      <c r="K10" s="294"/>
      <c r="L10" s="294"/>
      <c r="M10" s="294"/>
      <c r="N10" s="294"/>
      <c r="O10" s="272"/>
      <c r="S10" s="278"/>
      <c r="T10" s="279"/>
      <c r="U10" s="280"/>
      <c r="V10" s="280"/>
      <c r="W10" s="279"/>
      <c r="Y10" s="285"/>
      <c r="Z10" s="272"/>
    </row>
    <row r="11" spans="1:31" ht="15">
      <c r="A11" s="268"/>
      <c r="C11" s="269"/>
      <c r="E11" s="270"/>
      <c r="F11" s="271"/>
      <c r="G11" s="272"/>
      <c r="H11" s="273"/>
      <c r="I11" s="274"/>
      <c r="J11" s="272"/>
      <c r="K11" s="275"/>
      <c r="L11" s="275"/>
      <c r="M11" s="276"/>
      <c r="N11" s="272"/>
      <c r="O11" s="272"/>
      <c r="S11" s="278"/>
      <c r="T11" s="279"/>
      <c r="U11" s="280"/>
      <c r="V11" s="280"/>
      <c r="W11" s="279"/>
      <c r="X11" s="273"/>
      <c r="Y11" s="285"/>
      <c r="Z11" s="272"/>
    </row>
    <row r="12" spans="1:31" s="319" customFormat="1" ht="53" customHeight="1">
      <c r="A12" s="310"/>
      <c r="B12" s="176" t="s">
        <v>332</v>
      </c>
      <c r="C12" s="311" t="s">
        <v>333</v>
      </c>
      <c r="D12" s="175" t="s">
        <v>246</v>
      </c>
      <c r="E12" s="174" t="s">
        <v>275</v>
      </c>
      <c r="F12" s="175" t="s">
        <v>25</v>
      </c>
      <c r="G12" s="312" t="s">
        <v>301</v>
      </c>
      <c r="H12" s="174" t="s">
        <v>119</v>
      </c>
      <c r="I12" s="313" t="s">
        <v>53</v>
      </c>
      <c r="J12" s="176" t="s">
        <v>97</v>
      </c>
      <c r="K12" s="249" t="s">
        <v>79</v>
      </c>
      <c r="L12" s="249" t="s">
        <v>50</v>
      </c>
      <c r="M12" s="314" t="s">
        <v>238</v>
      </c>
      <c r="N12" s="314" t="s">
        <v>239</v>
      </c>
      <c r="O12" s="315" t="s">
        <v>24</v>
      </c>
      <c r="P12" s="314" t="s">
        <v>245</v>
      </c>
      <c r="Q12" s="314" t="s">
        <v>215</v>
      </c>
      <c r="R12" s="316" t="s">
        <v>235</v>
      </c>
      <c r="S12" s="316" t="s">
        <v>234</v>
      </c>
      <c r="T12" s="316" t="s">
        <v>247</v>
      </c>
      <c r="U12" s="317" t="s">
        <v>236</v>
      </c>
      <c r="V12" s="315" t="s">
        <v>233</v>
      </c>
      <c r="W12" s="315" t="s">
        <v>240</v>
      </c>
      <c r="X12" s="175" t="s">
        <v>68</v>
      </c>
      <c r="Y12" s="318" t="s">
        <v>51</v>
      </c>
      <c r="Z12" s="176" t="s">
        <v>237</v>
      </c>
      <c r="AA12" s="176" t="s">
        <v>334</v>
      </c>
    </row>
    <row r="13" spans="1:31" s="319" customFormat="1">
      <c r="A13" s="310"/>
      <c r="B13" s="328" t="s">
        <v>343</v>
      </c>
      <c r="C13" s="329"/>
      <c r="D13" s="536"/>
      <c r="E13" s="330"/>
      <c r="F13" s="181"/>
      <c r="G13" s="320"/>
      <c r="H13" s="180"/>
      <c r="I13" s="321"/>
      <c r="J13" s="182"/>
      <c r="K13" s="322"/>
      <c r="L13" s="322"/>
      <c r="M13" s="323"/>
      <c r="N13" s="323"/>
      <c r="O13" s="324"/>
      <c r="P13" s="323"/>
      <c r="Q13" s="323"/>
      <c r="R13" s="325"/>
      <c r="S13" s="325"/>
      <c r="T13" s="325"/>
      <c r="U13" s="326"/>
      <c r="V13" s="324"/>
      <c r="W13" s="324"/>
      <c r="X13" s="181"/>
      <c r="Y13" s="327"/>
      <c r="Z13" s="182"/>
      <c r="AA13" s="182"/>
    </row>
    <row r="14" spans="1:31" ht="15">
      <c r="B14" s="698"/>
      <c r="C14" s="332"/>
      <c r="D14" s="296"/>
      <c r="E14" s="295"/>
      <c r="F14" s="296"/>
      <c r="G14" s="297"/>
      <c r="H14" s="295"/>
      <c r="I14" s="298">
        <f t="shared" ref="I14:I36" si="0">IF($M14="",0,VLOOKUP($M14,Kengetal,4,FALSE))</f>
        <v>0</v>
      </c>
      <c r="J14" s="296"/>
      <c r="K14" s="299"/>
      <c r="L14" s="299"/>
      <c r="M14" s="300"/>
      <c r="N14" s="300"/>
      <c r="O14" s="301">
        <f t="shared" ref="O14:O36" si="1">VLOOKUP(M14,Kengetal,3,FALSE)+VLOOKUP(N14,Kengetal,3,FALSE)</f>
        <v>0</v>
      </c>
      <c r="P14" s="486">
        <v>1</v>
      </c>
      <c r="Q14" s="486">
        <v>1</v>
      </c>
      <c r="R14" s="293">
        <f t="shared" ref="R14:R36" si="2">U14*K14*P14</f>
        <v>0</v>
      </c>
      <c r="S14" s="293">
        <f t="shared" ref="S14:S36" si="3">V14*K14*Q14</f>
        <v>0</v>
      </c>
      <c r="T14" s="293">
        <f t="shared" ref="T14:T36" si="4">W14*K14*P14</f>
        <v>0</v>
      </c>
      <c r="U14" s="302">
        <f t="shared" ref="U14:U36" si="5">IF($M14=0,0,VLOOKUP($M14,Kengetal,6,FALSE))</f>
        <v>0</v>
      </c>
      <c r="V14" s="302">
        <f t="shared" ref="V14:V36" si="6">IF($M14=0,0,VLOOKUP($M14,Kengetal,7,FALSE))</f>
        <v>0</v>
      </c>
      <c r="W14" s="302">
        <f t="shared" ref="W14:W36" si="7">IF($N14=0,0,VLOOKUP($N14,Kengetal,6,FALSE))</f>
        <v>0</v>
      </c>
      <c r="X14" s="303" t="str">
        <f t="shared" ref="X14:X36" si="8">IF(M14="","",VLOOKUP(M14,Kengetal,13,FALSE))</f>
        <v/>
      </c>
      <c r="Y14" s="304"/>
      <c r="Z14" s="305"/>
      <c r="AA14" s="305"/>
      <c r="AD14" s="238">
        <f>K14*P14</f>
        <v>0</v>
      </c>
      <c r="AE14" s="238" t="str">
        <f>CONCATENATE(M14,"-",P14)</f>
        <v>-1</v>
      </c>
    </row>
    <row r="15" spans="1:31" ht="15">
      <c r="B15" s="698"/>
      <c r="C15" s="332"/>
      <c r="D15" s="296"/>
      <c r="E15" s="295"/>
      <c r="F15" s="296"/>
      <c r="G15" s="297"/>
      <c r="H15" s="295"/>
      <c r="I15" s="298">
        <f t="shared" si="0"/>
        <v>0</v>
      </c>
      <c r="J15" s="296"/>
      <c r="K15" s="299"/>
      <c r="L15" s="299"/>
      <c r="M15" s="300"/>
      <c r="N15" s="300"/>
      <c r="O15" s="301">
        <f t="shared" si="1"/>
        <v>0</v>
      </c>
      <c r="P15" s="486">
        <v>1</v>
      </c>
      <c r="Q15" s="486">
        <v>1</v>
      </c>
      <c r="R15" s="293">
        <f t="shared" si="2"/>
        <v>0</v>
      </c>
      <c r="S15" s="293">
        <f t="shared" si="3"/>
        <v>0</v>
      </c>
      <c r="T15" s="293">
        <f t="shared" si="4"/>
        <v>0</v>
      </c>
      <c r="U15" s="302">
        <f t="shared" si="5"/>
        <v>0</v>
      </c>
      <c r="V15" s="302">
        <f t="shared" si="6"/>
        <v>0</v>
      </c>
      <c r="W15" s="302">
        <f t="shared" si="7"/>
        <v>0</v>
      </c>
      <c r="X15" s="303" t="str">
        <f t="shared" si="8"/>
        <v/>
      </c>
      <c r="Y15" s="304"/>
      <c r="Z15" s="305"/>
      <c r="AA15" s="305"/>
    </row>
    <row r="16" spans="1:31" ht="15">
      <c r="B16" s="698"/>
      <c r="C16" s="332"/>
      <c r="D16" s="296"/>
      <c r="E16" s="295"/>
      <c r="F16" s="296"/>
      <c r="G16" s="297"/>
      <c r="H16" s="295"/>
      <c r="I16" s="298">
        <f t="shared" si="0"/>
        <v>0</v>
      </c>
      <c r="J16" s="296"/>
      <c r="K16" s="299"/>
      <c r="L16" s="299"/>
      <c r="M16" s="300"/>
      <c r="N16" s="300"/>
      <c r="O16" s="301">
        <f t="shared" si="1"/>
        <v>0</v>
      </c>
      <c r="P16" s="486">
        <v>1</v>
      </c>
      <c r="Q16" s="486">
        <v>1</v>
      </c>
      <c r="R16" s="293">
        <f t="shared" si="2"/>
        <v>0</v>
      </c>
      <c r="S16" s="293">
        <f t="shared" si="3"/>
        <v>0</v>
      </c>
      <c r="T16" s="293">
        <f t="shared" si="4"/>
        <v>0</v>
      </c>
      <c r="U16" s="302">
        <f t="shared" si="5"/>
        <v>0</v>
      </c>
      <c r="V16" s="302">
        <f t="shared" si="6"/>
        <v>0</v>
      </c>
      <c r="W16" s="302">
        <f t="shared" si="7"/>
        <v>0</v>
      </c>
      <c r="X16" s="303" t="str">
        <f t="shared" si="8"/>
        <v/>
      </c>
      <c r="Y16" s="304"/>
      <c r="Z16" s="305"/>
      <c r="AA16" s="305"/>
    </row>
    <row r="17" spans="2:30" ht="15">
      <c r="B17" s="698"/>
      <c r="C17" s="332"/>
      <c r="D17" s="296"/>
      <c r="E17" s="295"/>
      <c r="F17" s="296"/>
      <c r="G17" s="297"/>
      <c r="H17" s="295"/>
      <c r="I17" s="298">
        <f t="shared" si="0"/>
        <v>0</v>
      </c>
      <c r="J17" s="296"/>
      <c r="K17" s="299"/>
      <c r="L17" s="299"/>
      <c r="M17" s="300"/>
      <c r="N17" s="300"/>
      <c r="O17" s="301">
        <f t="shared" si="1"/>
        <v>0</v>
      </c>
      <c r="P17" s="486">
        <v>1</v>
      </c>
      <c r="Q17" s="486">
        <v>1</v>
      </c>
      <c r="R17" s="293">
        <f t="shared" si="2"/>
        <v>0</v>
      </c>
      <c r="S17" s="293">
        <f t="shared" si="3"/>
        <v>0</v>
      </c>
      <c r="T17" s="293">
        <f t="shared" si="4"/>
        <v>0</v>
      </c>
      <c r="U17" s="302">
        <f t="shared" si="5"/>
        <v>0</v>
      </c>
      <c r="V17" s="302">
        <f t="shared" si="6"/>
        <v>0</v>
      </c>
      <c r="W17" s="302">
        <f t="shared" si="7"/>
        <v>0</v>
      </c>
      <c r="X17" s="303" t="str">
        <f t="shared" si="8"/>
        <v/>
      </c>
      <c r="Y17" s="304"/>
      <c r="Z17" s="305"/>
      <c r="AA17" s="305"/>
    </row>
    <row r="18" spans="2:30" ht="15">
      <c r="B18" s="698"/>
      <c r="C18" s="332"/>
      <c r="D18" s="296"/>
      <c r="E18" s="295"/>
      <c r="F18" s="296"/>
      <c r="G18" s="297"/>
      <c r="H18" s="295"/>
      <c r="I18" s="298">
        <f t="shared" si="0"/>
        <v>0</v>
      </c>
      <c r="J18" s="296"/>
      <c r="K18" s="299"/>
      <c r="L18" s="299"/>
      <c r="M18" s="300"/>
      <c r="N18" s="300"/>
      <c r="O18" s="301">
        <f t="shared" si="1"/>
        <v>0</v>
      </c>
      <c r="P18" s="486">
        <v>1</v>
      </c>
      <c r="Q18" s="486">
        <v>1</v>
      </c>
      <c r="R18" s="293">
        <f t="shared" si="2"/>
        <v>0</v>
      </c>
      <c r="S18" s="293">
        <f t="shared" si="3"/>
        <v>0</v>
      </c>
      <c r="T18" s="293">
        <f t="shared" si="4"/>
        <v>0</v>
      </c>
      <c r="U18" s="302">
        <f t="shared" si="5"/>
        <v>0</v>
      </c>
      <c r="V18" s="302">
        <f t="shared" si="6"/>
        <v>0</v>
      </c>
      <c r="W18" s="302">
        <f t="shared" si="7"/>
        <v>0</v>
      </c>
      <c r="X18" s="303" t="str">
        <f t="shared" si="8"/>
        <v/>
      </c>
      <c r="Y18" s="304"/>
      <c r="Z18" s="305"/>
      <c r="AA18" s="305"/>
    </row>
    <row r="19" spans="2:30" ht="15">
      <c r="B19" s="698"/>
      <c r="C19" s="332"/>
      <c r="D19" s="296"/>
      <c r="E19" s="295"/>
      <c r="F19" s="296"/>
      <c r="G19" s="297"/>
      <c r="H19" s="295"/>
      <c r="I19" s="298">
        <f t="shared" si="0"/>
        <v>0</v>
      </c>
      <c r="J19" s="296"/>
      <c r="K19" s="299"/>
      <c r="L19" s="299"/>
      <c r="M19" s="300"/>
      <c r="N19" s="300"/>
      <c r="O19" s="301">
        <f t="shared" si="1"/>
        <v>0</v>
      </c>
      <c r="P19" s="486">
        <v>1</v>
      </c>
      <c r="Q19" s="486">
        <v>1</v>
      </c>
      <c r="R19" s="293">
        <f t="shared" si="2"/>
        <v>0</v>
      </c>
      <c r="S19" s="293">
        <f t="shared" si="3"/>
        <v>0</v>
      </c>
      <c r="T19" s="293">
        <f t="shared" si="4"/>
        <v>0</v>
      </c>
      <c r="U19" s="302">
        <f t="shared" si="5"/>
        <v>0</v>
      </c>
      <c r="V19" s="302">
        <f t="shared" si="6"/>
        <v>0</v>
      </c>
      <c r="W19" s="302">
        <f t="shared" si="7"/>
        <v>0</v>
      </c>
      <c r="X19" s="303" t="str">
        <f t="shared" si="8"/>
        <v/>
      </c>
      <c r="Y19" s="304"/>
      <c r="Z19" s="305"/>
      <c r="AA19" s="305"/>
    </row>
    <row r="20" spans="2:30" ht="15">
      <c r="B20" s="698"/>
      <c r="C20" s="332"/>
      <c r="D20" s="296"/>
      <c r="E20" s="295"/>
      <c r="F20" s="296"/>
      <c r="G20" s="297"/>
      <c r="H20" s="295"/>
      <c r="I20" s="298">
        <f t="shared" si="0"/>
        <v>0</v>
      </c>
      <c r="J20" s="296"/>
      <c r="K20" s="299"/>
      <c r="L20" s="299"/>
      <c r="M20" s="300"/>
      <c r="N20" s="300"/>
      <c r="O20" s="301">
        <f t="shared" si="1"/>
        <v>0</v>
      </c>
      <c r="P20" s="486">
        <v>1</v>
      </c>
      <c r="Q20" s="486">
        <v>1</v>
      </c>
      <c r="R20" s="293">
        <f t="shared" si="2"/>
        <v>0</v>
      </c>
      <c r="S20" s="293">
        <f t="shared" si="3"/>
        <v>0</v>
      </c>
      <c r="T20" s="293">
        <f t="shared" si="4"/>
        <v>0</v>
      </c>
      <c r="U20" s="302">
        <f t="shared" si="5"/>
        <v>0</v>
      </c>
      <c r="V20" s="302">
        <f t="shared" si="6"/>
        <v>0</v>
      </c>
      <c r="W20" s="302">
        <f t="shared" si="7"/>
        <v>0</v>
      </c>
      <c r="X20" s="303" t="str">
        <f t="shared" si="8"/>
        <v/>
      </c>
      <c r="Y20" s="304"/>
      <c r="Z20" s="305"/>
      <c r="AA20" s="305"/>
    </row>
    <row r="21" spans="2:30" ht="15">
      <c r="B21" s="698"/>
      <c r="C21" s="332"/>
      <c r="D21" s="296"/>
      <c r="E21" s="295"/>
      <c r="F21" s="296"/>
      <c r="G21" s="297"/>
      <c r="H21" s="295"/>
      <c r="I21" s="298">
        <f t="shared" si="0"/>
        <v>0</v>
      </c>
      <c r="J21" s="296"/>
      <c r="K21" s="299"/>
      <c r="L21" s="299"/>
      <c r="M21" s="300"/>
      <c r="N21" s="300"/>
      <c r="O21" s="301">
        <f t="shared" si="1"/>
        <v>0</v>
      </c>
      <c r="P21" s="486">
        <v>1</v>
      </c>
      <c r="Q21" s="486">
        <v>1</v>
      </c>
      <c r="R21" s="293">
        <f t="shared" si="2"/>
        <v>0</v>
      </c>
      <c r="S21" s="293">
        <f t="shared" si="3"/>
        <v>0</v>
      </c>
      <c r="T21" s="293">
        <f t="shared" si="4"/>
        <v>0</v>
      </c>
      <c r="U21" s="302">
        <f t="shared" si="5"/>
        <v>0</v>
      </c>
      <c r="V21" s="302">
        <f t="shared" si="6"/>
        <v>0</v>
      </c>
      <c r="W21" s="302">
        <f t="shared" si="7"/>
        <v>0</v>
      </c>
      <c r="X21" s="303" t="str">
        <f t="shared" si="8"/>
        <v/>
      </c>
      <c r="Y21" s="304"/>
      <c r="Z21" s="305"/>
      <c r="AA21" s="305"/>
    </row>
    <row r="22" spans="2:30" ht="15">
      <c r="B22" s="698"/>
      <c r="C22" s="332"/>
      <c r="D22" s="296"/>
      <c r="E22" s="295"/>
      <c r="F22" s="296"/>
      <c r="G22" s="297"/>
      <c r="H22" s="295"/>
      <c r="I22" s="298">
        <f t="shared" si="0"/>
        <v>0</v>
      </c>
      <c r="J22" s="296"/>
      <c r="K22" s="299"/>
      <c r="L22" s="299"/>
      <c r="M22" s="300"/>
      <c r="N22" s="300"/>
      <c r="O22" s="301">
        <f t="shared" si="1"/>
        <v>0</v>
      </c>
      <c r="P22" s="486">
        <v>1</v>
      </c>
      <c r="Q22" s="486">
        <v>1</v>
      </c>
      <c r="R22" s="293">
        <f t="shared" si="2"/>
        <v>0</v>
      </c>
      <c r="S22" s="293">
        <f t="shared" si="3"/>
        <v>0</v>
      </c>
      <c r="T22" s="293">
        <f t="shared" si="4"/>
        <v>0</v>
      </c>
      <c r="U22" s="302">
        <f t="shared" si="5"/>
        <v>0</v>
      </c>
      <c r="V22" s="302">
        <f t="shared" si="6"/>
        <v>0</v>
      </c>
      <c r="W22" s="302">
        <f t="shared" si="7"/>
        <v>0</v>
      </c>
      <c r="X22" s="303" t="str">
        <f t="shared" si="8"/>
        <v/>
      </c>
      <c r="Y22" s="304"/>
      <c r="Z22" s="305"/>
      <c r="AA22" s="305"/>
    </row>
    <row r="23" spans="2:30" ht="15">
      <c r="B23" s="698"/>
      <c r="C23" s="332"/>
      <c r="D23" s="296"/>
      <c r="E23" s="295"/>
      <c r="F23" s="296"/>
      <c r="G23" s="297"/>
      <c r="H23" s="295"/>
      <c r="I23" s="298">
        <f t="shared" si="0"/>
        <v>0</v>
      </c>
      <c r="J23" s="296"/>
      <c r="K23" s="299"/>
      <c r="L23" s="299"/>
      <c r="M23" s="300"/>
      <c r="N23" s="300"/>
      <c r="O23" s="301">
        <f t="shared" si="1"/>
        <v>0</v>
      </c>
      <c r="P23" s="486">
        <v>1</v>
      </c>
      <c r="Q23" s="486">
        <v>1</v>
      </c>
      <c r="R23" s="293">
        <f t="shared" si="2"/>
        <v>0</v>
      </c>
      <c r="S23" s="293">
        <f t="shared" si="3"/>
        <v>0</v>
      </c>
      <c r="T23" s="293">
        <f t="shared" si="4"/>
        <v>0</v>
      </c>
      <c r="U23" s="302">
        <f t="shared" si="5"/>
        <v>0</v>
      </c>
      <c r="V23" s="302">
        <f t="shared" si="6"/>
        <v>0</v>
      </c>
      <c r="W23" s="302">
        <f t="shared" si="7"/>
        <v>0</v>
      </c>
      <c r="X23" s="303" t="str">
        <f t="shared" si="8"/>
        <v/>
      </c>
      <c r="Y23" s="304"/>
      <c r="Z23" s="305"/>
      <c r="AA23" s="305"/>
    </row>
    <row r="24" spans="2:30" ht="15">
      <c r="B24" s="698"/>
      <c r="C24" s="332"/>
      <c r="D24" s="296"/>
      <c r="E24" s="295"/>
      <c r="F24" s="296"/>
      <c r="G24" s="297"/>
      <c r="H24" s="295"/>
      <c r="I24" s="298">
        <f t="shared" si="0"/>
        <v>0</v>
      </c>
      <c r="J24" s="296"/>
      <c r="K24" s="299"/>
      <c r="L24" s="299"/>
      <c r="M24" s="300"/>
      <c r="N24" s="300"/>
      <c r="O24" s="301">
        <f t="shared" si="1"/>
        <v>0</v>
      </c>
      <c r="P24" s="486">
        <v>1</v>
      </c>
      <c r="Q24" s="486">
        <v>1</v>
      </c>
      <c r="R24" s="293">
        <f t="shared" si="2"/>
        <v>0</v>
      </c>
      <c r="S24" s="293">
        <f t="shared" si="3"/>
        <v>0</v>
      </c>
      <c r="T24" s="293">
        <f t="shared" si="4"/>
        <v>0</v>
      </c>
      <c r="U24" s="302">
        <f t="shared" si="5"/>
        <v>0</v>
      </c>
      <c r="V24" s="302">
        <f t="shared" si="6"/>
        <v>0</v>
      </c>
      <c r="W24" s="302">
        <f t="shared" si="7"/>
        <v>0</v>
      </c>
      <c r="X24" s="303" t="str">
        <f t="shared" si="8"/>
        <v/>
      </c>
      <c r="Y24" s="304"/>
      <c r="Z24" s="305"/>
      <c r="AA24" s="305"/>
    </row>
    <row r="25" spans="2:30" ht="15">
      <c r="B25" s="698"/>
      <c r="C25" s="332"/>
      <c r="D25" s="296"/>
      <c r="E25" s="295"/>
      <c r="F25" s="296"/>
      <c r="G25" s="297"/>
      <c r="H25" s="295"/>
      <c r="I25" s="298">
        <f t="shared" si="0"/>
        <v>0</v>
      </c>
      <c r="J25" s="296"/>
      <c r="K25" s="299"/>
      <c r="L25" s="299"/>
      <c r="M25" s="300"/>
      <c r="N25" s="300"/>
      <c r="O25" s="301">
        <f t="shared" si="1"/>
        <v>0</v>
      </c>
      <c r="P25" s="486">
        <v>1</v>
      </c>
      <c r="Q25" s="486">
        <v>1</v>
      </c>
      <c r="R25" s="293">
        <f t="shared" si="2"/>
        <v>0</v>
      </c>
      <c r="S25" s="293">
        <f t="shared" si="3"/>
        <v>0</v>
      </c>
      <c r="T25" s="293">
        <f t="shared" si="4"/>
        <v>0</v>
      </c>
      <c r="U25" s="302">
        <f t="shared" si="5"/>
        <v>0</v>
      </c>
      <c r="V25" s="302">
        <f t="shared" si="6"/>
        <v>0</v>
      </c>
      <c r="W25" s="302">
        <f t="shared" si="7"/>
        <v>0</v>
      </c>
      <c r="X25" s="303" t="str">
        <f t="shared" si="8"/>
        <v/>
      </c>
      <c r="Y25" s="304"/>
      <c r="Z25" s="305"/>
      <c r="AA25" s="305"/>
      <c r="AC25" s="238">
        <f>K25*P25</f>
        <v>0</v>
      </c>
      <c r="AD25" s="238" t="str">
        <f>CONCATENATE(M25,"-",P25)</f>
        <v>-1</v>
      </c>
    </row>
    <row r="26" spans="2:30" ht="15">
      <c r="B26" s="698"/>
      <c r="C26" s="332"/>
      <c r="D26" s="296"/>
      <c r="E26" s="295"/>
      <c r="F26" s="296"/>
      <c r="G26" s="297"/>
      <c r="H26" s="295"/>
      <c r="I26" s="298">
        <f t="shared" si="0"/>
        <v>0</v>
      </c>
      <c r="J26" s="296"/>
      <c r="K26" s="299"/>
      <c r="L26" s="299"/>
      <c r="M26" s="300"/>
      <c r="N26" s="300"/>
      <c r="O26" s="301">
        <f t="shared" si="1"/>
        <v>0</v>
      </c>
      <c r="P26" s="486">
        <v>1</v>
      </c>
      <c r="Q26" s="486">
        <v>1</v>
      </c>
      <c r="R26" s="293">
        <f t="shared" si="2"/>
        <v>0</v>
      </c>
      <c r="S26" s="293">
        <f t="shared" si="3"/>
        <v>0</v>
      </c>
      <c r="T26" s="293">
        <f t="shared" si="4"/>
        <v>0</v>
      </c>
      <c r="U26" s="302">
        <f t="shared" si="5"/>
        <v>0</v>
      </c>
      <c r="V26" s="302">
        <f t="shared" si="6"/>
        <v>0</v>
      </c>
      <c r="W26" s="302">
        <f t="shared" si="7"/>
        <v>0</v>
      </c>
      <c r="X26" s="303" t="str">
        <f t="shared" si="8"/>
        <v/>
      </c>
      <c r="Y26" s="304"/>
      <c r="Z26" s="305"/>
      <c r="AA26" s="305"/>
    </row>
    <row r="27" spans="2:30" ht="15">
      <c r="B27" s="698"/>
      <c r="C27" s="332"/>
      <c r="D27" s="296"/>
      <c r="E27" s="295"/>
      <c r="F27" s="296"/>
      <c r="G27" s="297"/>
      <c r="H27" s="295"/>
      <c r="I27" s="298">
        <f t="shared" si="0"/>
        <v>0</v>
      </c>
      <c r="J27" s="296"/>
      <c r="K27" s="299"/>
      <c r="L27" s="299"/>
      <c r="M27" s="300"/>
      <c r="N27" s="300"/>
      <c r="O27" s="301">
        <f t="shared" si="1"/>
        <v>0</v>
      </c>
      <c r="P27" s="486">
        <v>1</v>
      </c>
      <c r="Q27" s="486">
        <v>1</v>
      </c>
      <c r="R27" s="293">
        <f t="shared" si="2"/>
        <v>0</v>
      </c>
      <c r="S27" s="293">
        <f t="shared" si="3"/>
        <v>0</v>
      </c>
      <c r="T27" s="293">
        <f t="shared" si="4"/>
        <v>0</v>
      </c>
      <c r="U27" s="302">
        <f t="shared" si="5"/>
        <v>0</v>
      </c>
      <c r="V27" s="302">
        <f t="shared" si="6"/>
        <v>0</v>
      </c>
      <c r="W27" s="302">
        <f t="shared" si="7"/>
        <v>0</v>
      </c>
      <c r="X27" s="303" t="str">
        <f t="shared" si="8"/>
        <v/>
      </c>
      <c r="Y27" s="304"/>
      <c r="Z27" s="305"/>
      <c r="AA27" s="305"/>
      <c r="AC27" s="238">
        <f t="shared" ref="AC27:AC29" si="9">K27*O27</f>
        <v>0</v>
      </c>
      <c r="AD27" s="238" t="str">
        <f t="shared" ref="AD27:AD29" si="10">CONCATENATE(M27,"-",O27)</f>
        <v>-0</v>
      </c>
    </row>
    <row r="28" spans="2:30" ht="15">
      <c r="B28" s="698"/>
      <c r="C28" s="332"/>
      <c r="D28" s="296"/>
      <c r="E28" s="295"/>
      <c r="F28" s="296"/>
      <c r="G28" s="297"/>
      <c r="H28" s="295"/>
      <c r="I28" s="298">
        <f t="shared" si="0"/>
        <v>0</v>
      </c>
      <c r="J28" s="296"/>
      <c r="K28" s="299"/>
      <c r="L28" s="299"/>
      <c r="M28" s="300"/>
      <c r="N28" s="300"/>
      <c r="O28" s="301">
        <f t="shared" si="1"/>
        <v>0</v>
      </c>
      <c r="P28" s="486">
        <v>1</v>
      </c>
      <c r="Q28" s="486">
        <v>1</v>
      </c>
      <c r="R28" s="293">
        <f t="shared" si="2"/>
        <v>0</v>
      </c>
      <c r="S28" s="293">
        <f t="shared" si="3"/>
        <v>0</v>
      </c>
      <c r="T28" s="293">
        <f t="shared" si="4"/>
        <v>0</v>
      </c>
      <c r="U28" s="302">
        <f t="shared" si="5"/>
        <v>0</v>
      </c>
      <c r="V28" s="302">
        <f t="shared" si="6"/>
        <v>0</v>
      </c>
      <c r="W28" s="302">
        <f t="shared" si="7"/>
        <v>0</v>
      </c>
      <c r="X28" s="303" t="str">
        <f t="shared" si="8"/>
        <v/>
      </c>
      <c r="Y28" s="304"/>
      <c r="Z28" s="305"/>
      <c r="AA28" s="305"/>
      <c r="AC28" s="238">
        <f t="shared" si="9"/>
        <v>0</v>
      </c>
      <c r="AD28" s="238" t="str">
        <f t="shared" si="10"/>
        <v>-0</v>
      </c>
    </row>
    <row r="29" spans="2:30" ht="15">
      <c r="B29" s="698"/>
      <c r="C29" s="332"/>
      <c r="D29" s="296"/>
      <c r="E29" s="295"/>
      <c r="F29" s="296"/>
      <c r="G29" s="297"/>
      <c r="H29" s="295"/>
      <c r="I29" s="298">
        <f t="shared" si="0"/>
        <v>0</v>
      </c>
      <c r="J29" s="296"/>
      <c r="K29" s="299"/>
      <c r="L29" s="299"/>
      <c r="M29" s="300"/>
      <c r="N29" s="300"/>
      <c r="O29" s="301">
        <f t="shared" si="1"/>
        <v>0</v>
      </c>
      <c r="P29" s="486">
        <v>1</v>
      </c>
      <c r="Q29" s="486">
        <v>1</v>
      </c>
      <c r="R29" s="293">
        <f t="shared" si="2"/>
        <v>0</v>
      </c>
      <c r="S29" s="293">
        <f t="shared" si="3"/>
        <v>0</v>
      </c>
      <c r="T29" s="293">
        <f t="shared" si="4"/>
        <v>0</v>
      </c>
      <c r="U29" s="302">
        <f t="shared" si="5"/>
        <v>0</v>
      </c>
      <c r="V29" s="302">
        <f t="shared" si="6"/>
        <v>0</v>
      </c>
      <c r="W29" s="302">
        <f t="shared" si="7"/>
        <v>0</v>
      </c>
      <c r="X29" s="303" t="str">
        <f t="shared" si="8"/>
        <v/>
      </c>
      <c r="Y29" s="304"/>
      <c r="Z29" s="305"/>
      <c r="AA29" s="305"/>
      <c r="AC29" s="238">
        <f t="shared" si="9"/>
        <v>0</v>
      </c>
      <c r="AD29" s="238" t="str">
        <f t="shared" si="10"/>
        <v>-0</v>
      </c>
    </row>
    <row r="30" spans="2:30" ht="15">
      <c r="B30" s="698"/>
      <c r="C30" s="332"/>
      <c r="D30" s="296"/>
      <c r="E30" s="295"/>
      <c r="F30" s="296"/>
      <c r="G30" s="297"/>
      <c r="H30" s="295"/>
      <c r="I30" s="298">
        <f t="shared" si="0"/>
        <v>0</v>
      </c>
      <c r="J30" s="296"/>
      <c r="K30" s="299"/>
      <c r="L30" s="299"/>
      <c r="M30" s="300"/>
      <c r="N30" s="300"/>
      <c r="O30" s="301">
        <f t="shared" si="1"/>
        <v>0</v>
      </c>
      <c r="P30" s="486">
        <v>1</v>
      </c>
      <c r="Q30" s="486">
        <v>1</v>
      </c>
      <c r="R30" s="293">
        <f t="shared" si="2"/>
        <v>0</v>
      </c>
      <c r="S30" s="293">
        <f t="shared" si="3"/>
        <v>0</v>
      </c>
      <c r="T30" s="293">
        <f t="shared" si="4"/>
        <v>0</v>
      </c>
      <c r="U30" s="302">
        <f t="shared" si="5"/>
        <v>0</v>
      </c>
      <c r="V30" s="302">
        <f t="shared" si="6"/>
        <v>0</v>
      </c>
      <c r="W30" s="302">
        <f t="shared" si="7"/>
        <v>0</v>
      </c>
      <c r="X30" s="303" t="str">
        <f t="shared" si="8"/>
        <v/>
      </c>
      <c r="Y30" s="304"/>
      <c r="Z30" s="305"/>
      <c r="AA30" s="305"/>
      <c r="AC30" s="238">
        <f>K30*P30</f>
        <v>0</v>
      </c>
      <c r="AD30" s="238" t="str">
        <f>CONCATENATE(M30,"-",P30)</f>
        <v>-1</v>
      </c>
    </row>
    <row r="31" spans="2:30" ht="15">
      <c r="B31" s="698"/>
      <c r="C31" s="332"/>
      <c r="D31" s="296"/>
      <c r="E31" s="295"/>
      <c r="F31" s="296"/>
      <c r="G31" s="297"/>
      <c r="H31" s="295"/>
      <c r="I31" s="298">
        <f t="shared" si="0"/>
        <v>0</v>
      </c>
      <c r="J31" s="296"/>
      <c r="K31" s="299"/>
      <c r="L31" s="299"/>
      <c r="M31" s="300"/>
      <c r="N31" s="300"/>
      <c r="O31" s="301">
        <f t="shared" si="1"/>
        <v>0</v>
      </c>
      <c r="P31" s="486">
        <v>1</v>
      </c>
      <c r="Q31" s="486">
        <v>1</v>
      </c>
      <c r="R31" s="293">
        <f t="shared" si="2"/>
        <v>0</v>
      </c>
      <c r="S31" s="293">
        <f t="shared" si="3"/>
        <v>0</v>
      </c>
      <c r="T31" s="293">
        <f t="shared" si="4"/>
        <v>0</v>
      </c>
      <c r="U31" s="302">
        <f t="shared" si="5"/>
        <v>0</v>
      </c>
      <c r="V31" s="302">
        <f t="shared" si="6"/>
        <v>0</v>
      </c>
      <c r="W31" s="302">
        <f t="shared" si="7"/>
        <v>0</v>
      </c>
      <c r="X31" s="303" t="str">
        <f t="shared" si="8"/>
        <v/>
      </c>
      <c r="Y31" s="304"/>
      <c r="Z31" s="305"/>
      <c r="AA31" s="305"/>
    </row>
    <row r="32" spans="2:30" ht="15">
      <c r="B32" s="698"/>
      <c r="C32" s="332"/>
      <c r="D32" s="296"/>
      <c r="E32" s="295"/>
      <c r="F32" s="296"/>
      <c r="G32" s="297"/>
      <c r="H32" s="295"/>
      <c r="I32" s="298">
        <f t="shared" si="0"/>
        <v>0</v>
      </c>
      <c r="J32" s="296"/>
      <c r="K32" s="299"/>
      <c r="L32" s="299"/>
      <c r="M32" s="300"/>
      <c r="N32" s="300"/>
      <c r="O32" s="301">
        <f t="shared" si="1"/>
        <v>0</v>
      </c>
      <c r="P32" s="486">
        <v>1</v>
      </c>
      <c r="Q32" s="486">
        <v>1</v>
      </c>
      <c r="R32" s="293">
        <f t="shared" si="2"/>
        <v>0</v>
      </c>
      <c r="S32" s="293">
        <f t="shared" si="3"/>
        <v>0</v>
      </c>
      <c r="T32" s="293">
        <f t="shared" si="4"/>
        <v>0</v>
      </c>
      <c r="U32" s="302">
        <f t="shared" si="5"/>
        <v>0</v>
      </c>
      <c r="V32" s="302">
        <f t="shared" si="6"/>
        <v>0</v>
      </c>
      <c r="W32" s="302">
        <f t="shared" si="7"/>
        <v>0</v>
      </c>
      <c r="X32" s="303" t="str">
        <f t="shared" si="8"/>
        <v/>
      </c>
      <c r="Y32" s="304"/>
      <c r="Z32" s="305"/>
      <c r="AA32" s="305"/>
      <c r="AC32" s="238">
        <f t="shared" ref="AC32:AC34" si="11">K32*O32</f>
        <v>0</v>
      </c>
      <c r="AD32" s="238" t="str">
        <f t="shared" ref="AD32:AD34" si="12">CONCATENATE(M32,"-",O32)</f>
        <v>-0</v>
      </c>
    </row>
    <row r="33" spans="2:30" ht="15">
      <c r="B33" s="698"/>
      <c r="C33" s="332"/>
      <c r="D33" s="296"/>
      <c r="E33" s="295"/>
      <c r="F33" s="296"/>
      <c r="G33" s="297"/>
      <c r="H33" s="295"/>
      <c r="I33" s="298">
        <f t="shared" si="0"/>
        <v>0</v>
      </c>
      <c r="J33" s="296"/>
      <c r="K33" s="299"/>
      <c r="L33" s="299"/>
      <c r="M33" s="300"/>
      <c r="N33" s="300"/>
      <c r="O33" s="301">
        <f t="shared" si="1"/>
        <v>0</v>
      </c>
      <c r="P33" s="486">
        <v>1</v>
      </c>
      <c r="Q33" s="486">
        <v>1</v>
      </c>
      <c r="R33" s="293">
        <f t="shared" si="2"/>
        <v>0</v>
      </c>
      <c r="S33" s="293">
        <f t="shared" si="3"/>
        <v>0</v>
      </c>
      <c r="T33" s="293">
        <f t="shared" si="4"/>
        <v>0</v>
      </c>
      <c r="U33" s="302">
        <f t="shared" si="5"/>
        <v>0</v>
      </c>
      <c r="V33" s="302">
        <f t="shared" si="6"/>
        <v>0</v>
      </c>
      <c r="W33" s="302">
        <f t="shared" si="7"/>
        <v>0</v>
      </c>
      <c r="X33" s="303" t="str">
        <f t="shared" si="8"/>
        <v/>
      </c>
      <c r="Y33" s="304"/>
      <c r="Z33" s="305"/>
      <c r="AA33" s="305"/>
      <c r="AC33" s="238">
        <f t="shared" si="11"/>
        <v>0</v>
      </c>
      <c r="AD33" s="238" t="str">
        <f t="shared" si="12"/>
        <v>-0</v>
      </c>
    </row>
    <row r="34" spans="2:30" ht="15">
      <c r="B34" s="698"/>
      <c r="C34" s="332"/>
      <c r="D34" s="296"/>
      <c r="E34" s="295"/>
      <c r="F34" s="296"/>
      <c r="G34" s="297"/>
      <c r="H34" s="295"/>
      <c r="I34" s="298">
        <f t="shared" si="0"/>
        <v>0</v>
      </c>
      <c r="J34" s="296"/>
      <c r="K34" s="299"/>
      <c r="L34" s="299"/>
      <c r="M34" s="300"/>
      <c r="N34" s="300"/>
      <c r="O34" s="301">
        <f t="shared" si="1"/>
        <v>0</v>
      </c>
      <c r="P34" s="486">
        <v>1</v>
      </c>
      <c r="Q34" s="486">
        <v>1</v>
      </c>
      <c r="R34" s="293">
        <f t="shared" si="2"/>
        <v>0</v>
      </c>
      <c r="S34" s="293">
        <f t="shared" si="3"/>
        <v>0</v>
      </c>
      <c r="T34" s="293">
        <f t="shared" si="4"/>
        <v>0</v>
      </c>
      <c r="U34" s="302">
        <f t="shared" si="5"/>
        <v>0</v>
      </c>
      <c r="V34" s="302">
        <f t="shared" si="6"/>
        <v>0</v>
      </c>
      <c r="W34" s="302">
        <f t="shared" si="7"/>
        <v>0</v>
      </c>
      <c r="X34" s="303" t="str">
        <f t="shared" si="8"/>
        <v/>
      </c>
      <c r="Y34" s="304"/>
      <c r="Z34" s="305"/>
      <c r="AA34" s="305"/>
      <c r="AC34" s="238">
        <f t="shared" si="11"/>
        <v>0</v>
      </c>
      <c r="AD34" s="238" t="str">
        <f t="shared" si="12"/>
        <v>-0</v>
      </c>
    </row>
    <row r="35" spans="2:30" ht="15">
      <c r="B35" s="698"/>
      <c r="C35" s="332"/>
      <c r="D35" s="296"/>
      <c r="E35" s="295"/>
      <c r="F35" s="296"/>
      <c r="G35" s="297"/>
      <c r="H35" s="295"/>
      <c r="I35" s="298">
        <f t="shared" si="0"/>
        <v>0</v>
      </c>
      <c r="J35" s="296"/>
      <c r="K35" s="299"/>
      <c r="L35" s="299"/>
      <c r="M35" s="300"/>
      <c r="N35" s="300"/>
      <c r="O35" s="301">
        <f t="shared" si="1"/>
        <v>0</v>
      </c>
      <c r="P35" s="486">
        <v>1</v>
      </c>
      <c r="Q35" s="486">
        <v>1</v>
      </c>
      <c r="R35" s="293">
        <f t="shared" si="2"/>
        <v>0</v>
      </c>
      <c r="S35" s="293">
        <f t="shared" si="3"/>
        <v>0</v>
      </c>
      <c r="T35" s="293">
        <f t="shared" si="4"/>
        <v>0</v>
      </c>
      <c r="U35" s="302">
        <f t="shared" si="5"/>
        <v>0</v>
      </c>
      <c r="V35" s="302">
        <f t="shared" si="6"/>
        <v>0</v>
      </c>
      <c r="W35" s="302">
        <f t="shared" si="7"/>
        <v>0</v>
      </c>
      <c r="X35" s="303" t="str">
        <f t="shared" si="8"/>
        <v/>
      </c>
      <c r="Y35" s="304"/>
      <c r="Z35" s="305"/>
      <c r="AA35" s="305"/>
      <c r="AC35" s="238">
        <f t="shared" ref="AC35:AC37" si="13">K35*O35</f>
        <v>0</v>
      </c>
      <c r="AD35" s="238" t="str">
        <f t="shared" ref="AD35:AD37" si="14">CONCATENATE(M35,"-",O35)</f>
        <v>-0</v>
      </c>
    </row>
    <row r="36" spans="2:30" ht="15">
      <c r="B36" s="698"/>
      <c r="C36" s="332"/>
      <c r="D36" s="296"/>
      <c r="E36" s="295"/>
      <c r="F36" s="296"/>
      <c r="G36" s="297"/>
      <c r="H36" s="295"/>
      <c r="I36" s="298">
        <f t="shared" si="0"/>
        <v>0</v>
      </c>
      <c r="J36" s="296"/>
      <c r="K36" s="299"/>
      <c r="L36" s="299"/>
      <c r="M36" s="300"/>
      <c r="N36" s="300"/>
      <c r="O36" s="301">
        <f t="shared" si="1"/>
        <v>0</v>
      </c>
      <c r="P36" s="486">
        <v>1</v>
      </c>
      <c r="Q36" s="486">
        <v>1</v>
      </c>
      <c r="R36" s="293">
        <f t="shared" si="2"/>
        <v>0</v>
      </c>
      <c r="S36" s="293">
        <f t="shared" si="3"/>
        <v>0</v>
      </c>
      <c r="T36" s="293">
        <f t="shared" si="4"/>
        <v>0</v>
      </c>
      <c r="U36" s="302">
        <f t="shared" si="5"/>
        <v>0</v>
      </c>
      <c r="V36" s="302">
        <f t="shared" si="6"/>
        <v>0</v>
      </c>
      <c r="W36" s="302">
        <f t="shared" si="7"/>
        <v>0</v>
      </c>
      <c r="X36" s="303" t="str">
        <f t="shared" si="8"/>
        <v/>
      </c>
      <c r="Y36" s="304"/>
      <c r="Z36" s="305"/>
      <c r="AA36" s="305"/>
      <c r="AC36" s="238">
        <f t="shared" si="13"/>
        <v>0</v>
      </c>
      <c r="AD36" s="238" t="str">
        <f t="shared" si="14"/>
        <v>-0</v>
      </c>
    </row>
    <row r="37" spans="2:30" ht="5" customHeight="1">
      <c r="B37" s="577"/>
      <c r="C37" s="578"/>
      <c r="D37" s="577"/>
      <c r="E37" s="579"/>
      <c r="F37" s="577"/>
      <c r="G37" s="580"/>
      <c r="H37" s="581"/>
      <c r="I37" s="582"/>
      <c r="J37" s="577"/>
      <c r="K37" s="583"/>
      <c r="L37" s="583"/>
      <c r="M37" s="584"/>
      <c r="N37" s="577"/>
      <c r="O37" s="577"/>
      <c r="P37" s="584"/>
      <c r="Q37" s="584"/>
      <c r="R37" s="585"/>
      <c r="S37" s="585"/>
      <c r="T37" s="581"/>
      <c r="U37" s="577"/>
      <c r="V37" s="577"/>
      <c r="W37" s="581"/>
      <c r="X37" s="581"/>
      <c r="Y37" s="586"/>
      <c r="Z37" s="577"/>
      <c r="AA37" s="577"/>
      <c r="AC37" s="238">
        <f t="shared" si="13"/>
        <v>0</v>
      </c>
      <c r="AD37" s="238" t="str">
        <f t="shared" si="14"/>
        <v>-</v>
      </c>
    </row>
  </sheetData>
  <autoFilter ref="B12:AA37" xr:uid="{00000000-0001-0000-0500-000000000000}"/>
  <mergeCells count="1">
    <mergeCell ref="G10:H10"/>
  </mergeCells>
  <conditionalFormatting sqref="B14:C36">
    <cfRule type="notContainsBlanks" dxfId="145" priority="82">
      <formula>LEN(TRIM(B14))&gt;0</formula>
    </cfRule>
  </conditionalFormatting>
  <conditionalFormatting sqref="P14:Q36">
    <cfRule type="cellIs" dxfId="144" priority="83" operator="lessThan">
      <formula>1</formula>
    </cfRule>
    <cfRule type="cellIs" dxfId="143" priority="84" operator="greaterThan">
      <formula>1</formula>
    </cfRule>
  </conditionalFormatting>
  <conditionalFormatting sqref="R9:T9 R14:W36 Z14:AA36">
    <cfRule type="cellIs" dxfId="142" priority="340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BCE6ECF5-C312-9A4C-97E9-065F8EACDEBB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7" max="1048575" man="1"/>
  </colBreaks>
  <picture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61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S9" sqref="S9"/>
      <selection pane="bottomLeft"/>
    </sheetView>
  </sheetViews>
  <sheetFormatPr baseColWidth="10" defaultColWidth="0" defaultRowHeight="15" zeroHeight="1"/>
  <cols>
    <col min="1" max="1" width="7.59765625" style="336" customWidth="1"/>
    <col min="2" max="2" width="13.19921875" style="336" customWidth="1"/>
    <col min="3" max="3" width="16" style="336" customWidth="1"/>
    <col min="4" max="4" width="6.59765625" style="336" customWidth="1"/>
    <col min="5" max="5" width="40.3984375" style="336" customWidth="1"/>
    <col min="6" max="6" width="16.3984375" style="336" customWidth="1"/>
    <col min="7" max="7" width="14" style="336" customWidth="1"/>
    <col min="8" max="8" width="3.59765625" style="336" customWidth="1"/>
    <col min="9" max="9" width="10" style="336" customWidth="1"/>
    <col min="10" max="10" width="8.796875" style="336" customWidth="1"/>
    <col min="11" max="11" width="33" style="336" customWidth="1"/>
    <col min="12" max="12" width="4.59765625" style="336" customWidth="1"/>
    <col min="13" max="13" width="13.19921875" style="336" customWidth="1"/>
    <col min="14" max="16" width="15.59765625" style="336" customWidth="1"/>
    <col min="17" max="17" width="1" style="336" customWidth="1"/>
    <col min="18" max="18" width="14.796875" style="336" hidden="1" customWidth="1"/>
    <col min="19" max="19" width="1.3984375" style="336" customWidth="1"/>
    <col min="20" max="22" width="15.59765625" style="336" customWidth="1"/>
    <col min="23" max="23" width="0.19921875" style="336" customWidth="1"/>
    <col min="24" max="24" width="0.19921875" style="336" hidden="1" customWidth="1"/>
    <col min="25" max="25" width="16" style="336" hidden="1" customWidth="1"/>
    <col min="26" max="26" width="20" style="336" bestFit="1" customWidth="1"/>
    <col min="27" max="33" width="0" style="336" hidden="1" customWidth="1"/>
    <col min="34" max="16384" width="10.59765625" style="336" hidden="1"/>
  </cols>
  <sheetData>
    <row r="1" spans="1:27" s="3" customFormat="1" ht="9" customHeight="1" thickBot="1">
      <c r="B1" s="6"/>
      <c r="C1" s="6"/>
      <c r="D1" s="6"/>
      <c r="E1" s="31"/>
      <c r="F1" s="31"/>
      <c r="G1" s="50"/>
      <c r="H1" s="31"/>
      <c r="I1" s="31"/>
      <c r="J1" s="31"/>
      <c r="K1" s="31"/>
      <c r="L1" s="31"/>
      <c r="M1" s="31"/>
      <c r="N1" s="31"/>
      <c r="O1" s="31"/>
      <c r="P1" s="31"/>
      <c r="Q1" s="31"/>
      <c r="R1" s="101"/>
      <c r="S1" s="31"/>
      <c r="T1" s="100"/>
      <c r="U1" s="100"/>
      <c r="V1" s="100"/>
    </row>
    <row r="2" spans="1:27" s="3" customFormat="1" ht="8" customHeight="1">
      <c r="B2" s="6"/>
      <c r="C2" s="6"/>
      <c r="D2" s="6"/>
      <c r="E2" s="103"/>
      <c r="F2" s="103"/>
      <c r="G2" s="102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0"/>
      <c r="U2" s="100"/>
      <c r="V2" s="100"/>
    </row>
    <row r="3" spans="1:27" ht="7.25" customHeight="1">
      <c r="K3" s="337"/>
      <c r="L3" s="338"/>
    </row>
    <row r="4" spans="1:27" ht="17">
      <c r="E4" s="339" t="s">
        <v>27</v>
      </c>
      <c r="F4" s="37" t="s">
        <v>211</v>
      </c>
      <c r="G4" s="340"/>
      <c r="H4" s="341"/>
      <c r="I4" s="341"/>
      <c r="J4" s="341"/>
      <c r="K4" s="341"/>
      <c r="L4" s="338"/>
      <c r="N4" s="342"/>
      <c r="O4" s="343"/>
      <c r="P4" s="343"/>
      <c r="Q4" s="343"/>
      <c r="R4" s="343"/>
      <c r="S4" s="344"/>
    </row>
    <row r="5" spans="1:27" ht="17">
      <c r="E5" s="198" t="s">
        <v>86</v>
      </c>
      <c r="F5" s="202" t="str">
        <f>Voorblad!$E$16</f>
        <v>Stichting Opspoor</v>
      </c>
      <c r="G5" s="345"/>
      <c r="I5" s="341"/>
      <c r="J5" s="341"/>
      <c r="K5" s="341"/>
      <c r="L5" s="338"/>
      <c r="N5" s="342"/>
      <c r="O5" s="343"/>
      <c r="P5" s="343"/>
      <c r="Q5" s="343"/>
      <c r="R5" s="343"/>
      <c r="S5" s="344"/>
    </row>
    <row r="6" spans="1:27" ht="18" thickBot="1">
      <c r="A6" s="527"/>
      <c r="B6" s="509" t="s">
        <v>154</v>
      </c>
      <c r="E6" s="198" t="s">
        <v>33</v>
      </c>
      <c r="F6" s="202" t="str">
        <f>'1.0-Contractblad'!$E$7</f>
        <v>Purmerend e.o.</v>
      </c>
      <c r="G6" s="37"/>
      <c r="H6" s="346"/>
      <c r="I6" s="347"/>
      <c r="J6" s="348"/>
      <c r="K6" s="200"/>
      <c r="L6" s="338"/>
      <c r="M6" s="338"/>
      <c r="P6" s="338"/>
      <c r="Q6" s="338"/>
      <c r="R6" s="338"/>
      <c r="S6" s="338"/>
      <c r="T6" s="338"/>
      <c r="U6" s="338"/>
      <c r="V6" s="338"/>
      <c r="W6" s="338"/>
      <c r="X6" s="338"/>
      <c r="Y6" s="338"/>
    </row>
    <row r="7" spans="1:27" ht="19" thickTop="1" thickBot="1">
      <c r="A7" s="636"/>
      <c r="B7" s="509" t="s">
        <v>389</v>
      </c>
      <c r="E7" s="198" t="s">
        <v>115</v>
      </c>
      <c r="F7" s="208" t="str">
        <f>Voorblad!$E$24</f>
        <v>1501-102-2026</v>
      </c>
      <c r="G7" s="349"/>
      <c r="H7" s="346"/>
      <c r="I7" s="347"/>
      <c r="J7" s="348"/>
      <c r="K7" s="209"/>
      <c r="L7" s="338"/>
      <c r="N7" s="820" t="s">
        <v>390</v>
      </c>
      <c r="O7" s="821"/>
      <c r="P7" s="338"/>
      <c r="Q7" s="338"/>
      <c r="R7" s="338"/>
      <c r="S7" s="338"/>
      <c r="T7" s="820" t="s">
        <v>390</v>
      </c>
      <c r="U7" s="821"/>
      <c r="V7" s="338"/>
      <c r="W7" s="338"/>
      <c r="X7" s="338"/>
      <c r="Y7" s="338"/>
    </row>
    <row r="8" spans="1:27" ht="18" thickBot="1">
      <c r="A8" s="537"/>
      <c r="B8" s="509" t="s">
        <v>277</v>
      </c>
      <c r="C8" s="338"/>
      <c r="E8" s="198" t="s">
        <v>146</v>
      </c>
      <c r="F8" s="213" t="str">
        <f ca="1">Voorblad!$E$26</f>
        <v>Calculatiemodule Opspoor Perceel 1 V1.0 | 01-jan-27</v>
      </c>
      <c r="G8" s="349"/>
      <c r="H8" s="350"/>
      <c r="I8" s="347"/>
      <c r="J8" s="348"/>
      <c r="K8" s="209"/>
      <c r="L8" s="338"/>
      <c r="N8" s="822"/>
      <c r="O8" s="823"/>
      <c r="P8" s="338"/>
      <c r="Q8" s="338"/>
      <c r="R8" s="338"/>
      <c r="S8" s="338"/>
      <c r="T8" s="822"/>
      <c r="U8" s="823"/>
      <c r="V8" s="338"/>
      <c r="W8" s="338"/>
      <c r="X8" s="338"/>
      <c r="Y8" s="338"/>
    </row>
    <row r="9" spans="1:27" ht="17">
      <c r="A9" s="694"/>
      <c r="B9" s="509" t="s">
        <v>489</v>
      </c>
      <c r="E9" s="198" t="s">
        <v>84</v>
      </c>
      <c r="F9" s="217" t="str">
        <f>Voorblad!$E$19</f>
        <v>Naam organisatie</v>
      </c>
      <c r="G9" s="347"/>
      <c r="H9" s="350"/>
      <c r="I9" s="347"/>
      <c r="J9" s="348"/>
      <c r="K9" s="209"/>
      <c r="L9" s="338"/>
      <c r="N9" s="822"/>
      <c r="O9" s="823"/>
      <c r="P9" s="338"/>
      <c r="Q9" s="338"/>
      <c r="R9" s="338"/>
      <c r="S9" s="338"/>
      <c r="T9" s="822"/>
      <c r="U9" s="823"/>
      <c r="V9" s="338"/>
      <c r="W9" s="338"/>
      <c r="X9" s="338"/>
      <c r="Y9" s="338"/>
    </row>
    <row r="10" spans="1:27" ht="18" thickBot="1">
      <c r="E10" s="198" t="s">
        <v>6</v>
      </c>
      <c r="F10" s="827">
        <f>Voorblad!$E$22</f>
        <v>46388</v>
      </c>
      <c r="G10" s="827"/>
      <c r="H10" s="350"/>
      <c r="I10" s="347"/>
      <c r="J10" s="348"/>
      <c r="K10" s="200"/>
      <c r="L10" s="338"/>
      <c r="M10" s="338"/>
      <c r="N10" s="824"/>
      <c r="O10" s="825"/>
      <c r="P10" s="338"/>
      <c r="Q10" s="338"/>
      <c r="R10" s="338"/>
      <c r="S10" s="338"/>
      <c r="T10" s="824"/>
      <c r="U10" s="825"/>
      <c r="V10" s="338"/>
      <c r="W10" s="338"/>
      <c r="X10" s="338"/>
      <c r="Y10" s="338"/>
    </row>
    <row r="11" spans="1:27" ht="37" customHeight="1" thickTop="1" thickBot="1">
      <c r="E11" s="339"/>
      <c r="F11" s="352"/>
      <c r="G11" s="347"/>
      <c r="H11" s="347"/>
      <c r="M11" s="44"/>
      <c r="N11" s="828" t="s">
        <v>279</v>
      </c>
      <c r="O11" s="828"/>
      <c r="P11" s="828"/>
      <c r="Q11" s="44"/>
      <c r="R11" s="353"/>
      <c r="S11" s="351"/>
      <c r="T11" s="828" t="s">
        <v>278</v>
      </c>
      <c r="U11" s="828"/>
      <c r="V11" s="828"/>
      <c r="W11" s="44"/>
      <c r="X11" s="829" t="s">
        <v>276</v>
      </c>
      <c r="Y11" s="830"/>
    </row>
    <row r="12" spans="1:27" ht="16" hidden="1" customHeight="1">
      <c r="E12" s="339"/>
      <c r="F12" s="46"/>
      <c r="G12" s="347"/>
      <c r="H12" s="347"/>
      <c r="I12" s="347"/>
      <c r="J12" s="348"/>
      <c r="K12" s="44"/>
      <c r="L12" s="44"/>
      <c r="M12" s="44"/>
      <c r="N12" s="44"/>
      <c r="O12" s="44"/>
      <c r="P12" s="44"/>
      <c r="Q12" s="44"/>
      <c r="R12" s="44"/>
      <c r="S12" s="351"/>
      <c r="T12" s="44"/>
      <c r="U12" s="44"/>
      <c r="V12" s="44"/>
      <c r="W12" s="44"/>
      <c r="X12" s="44"/>
      <c r="Y12" s="44"/>
    </row>
    <row r="13" spans="1:27" ht="49.25" customHeight="1">
      <c r="H13" s="354"/>
      <c r="I13" s="354"/>
      <c r="J13" s="348"/>
      <c r="K13" s="355"/>
      <c r="L13" s="123"/>
      <c r="M13" s="343"/>
      <c r="N13" s="427" t="s">
        <v>161</v>
      </c>
      <c r="O13" s="427" t="s">
        <v>161</v>
      </c>
      <c r="P13" s="427" t="s">
        <v>161</v>
      </c>
      <c r="Q13" s="44"/>
      <c r="R13" s="356" t="s">
        <v>161</v>
      </c>
      <c r="S13" s="351"/>
      <c r="T13" s="427" t="s">
        <v>161</v>
      </c>
      <c r="U13" s="427" t="s">
        <v>161</v>
      </c>
      <c r="V13" s="427" t="s">
        <v>161</v>
      </c>
      <c r="W13" s="44"/>
      <c r="X13" s="356" t="s">
        <v>161</v>
      </c>
      <c r="Y13" s="356" t="s">
        <v>161</v>
      </c>
    </row>
    <row r="14" spans="1:27" ht="8" customHeight="1">
      <c r="H14" s="354"/>
      <c r="I14" s="354"/>
      <c r="J14" s="348"/>
      <c r="K14" s="355"/>
      <c r="L14" s="123"/>
      <c r="M14" s="123"/>
      <c r="N14" s="123"/>
      <c r="O14" s="123"/>
      <c r="P14" s="123"/>
      <c r="Q14" s="44"/>
      <c r="R14" s="123"/>
      <c r="S14" s="351"/>
      <c r="T14" s="123"/>
      <c r="U14" s="123"/>
      <c r="V14" s="123"/>
      <c r="W14" s="44"/>
      <c r="X14" s="123"/>
      <c r="Y14" s="123"/>
    </row>
    <row r="15" spans="1:27" s="343" customFormat="1" ht="44" customHeight="1">
      <c r="E15" s="336"/>
      <c r="H15" s="357"/>
      <c r="I15" s="357"/>
      <c r="J15" s="358"/>
      <c r="K15" s="359"/>
      <c r="L15" s="360"/>
      <c r="M15" s="359"/>
      <c r="N15" s="428" t="s">
        <v>182</v>
      </c>
      <c r="O15" s="428" t="s">
        <v>182</v>
      </c>
      <c r="P15" s="428" t="s">
        <v>182</v>
      </c>
      <c r="Q15" s="44"/>
      <c r="R15" s="361" t="s">
        <v>182</v>
      </c>
      <c r="S15" s="351"/>
      <c r="T15" s="428" t="s">
        <v>182</v>
      </c>
      <c r="U15" s="428" t="s">
        <v>182</v>
      </c>
      <c r="V15" s="428" t="s">
        <v>182</v>
      </c>
      <c r="W15" s="44"/>
      <c r="X15" s="361" t="s">
        <v>182</v>
      </c>
      <c r="Y15" s="361" t="s">
        <v>182</v>
      </c>
      <c r="Z15" s="336"/>
      <c r="AA15" s="362"/>
    </row>
    <row r="16" spans="1:27" hidden="1">
      <c r="F16" s="363"/>
      <c r="G16" s="363"/>
      <c r="H16" s="363"/>
      <c r="I16" s="363"/>
      <c r="J16" s="363"/>
      <c r="K16" s="364"/>
      <c r="L16" s="365"/>
      <c r="M16" s="366" t="s">
        <v>252</v>
      </c>
      <c r="N16" s="367" t="str">
        <f>IF(N17=0,"Selecteer cel",CONCATENATE(N13," Dienstjaar ",N15))</f>
        <v>Selecteer cel</v>
      </c>
      <c r="O16" s="367" t="str">
        <f>IF(O17=0,"Selecteer cel",CONCATENATE(O13," Dienstjaar ",O15))</f>
        <v>Selecteer cel</v>
      </c>
      <c r="P16" s="367" t="str">
        <f>IF(P17=0,"Selecteer cel",CONCATENATE(P13," Dienstjaar ",P15))</f>
        <v>Selecteer cel</v>
      </c>
      <c r="Q16" s="44"/>
      <c r="R16" s="367" t="str">
        <f>IF(R17=0,"Selecteer cel",CONCATENATE(R13," Dienstjaar ",R15))</f>
        <v>Selecteer cel</v>
      </c>
      <c r="S16" s="366" t="s">
        <v>251</v>
      </c>
      <c r="T16" s="367" t="str">
        <f>IF(T17=0,"Selecteer cel",CONCATENATE(T13," Dienstjaar ",T15))</f>
        <v>Selecteer cel</v>
      </c>
      <c r="U16" s="367" t="str">
        <f>IF(U17=0,"Selecteer cel",CONCATENATE(U13," Dienstjaar ",U15))</f>
        <v>Selecteer cel</v>
      </c>
      <c r="V16" s="367" t="str">
        <f>IF(V17=0,"Selecteer cel",CONCATENATE(V13," Dienstjaar ",V15))</f>
        <v>Selecteer cel</v>
      </c>
      <c r="W16" s="366" t="s">
        <v>257</v>
      </c>
      <c r="X16" s="367" t="str">
        <f>IF(X17=0,"Selecteer cel",CONCATENATE(X13," Dienstjaar ",X15))</f>
        <v>Selecteer cel</v>
      </c>
      <c r="Y16" s="367" t="str">
        <f>IF(Y17=0,"Selecteer cel",CONCATENATE(Y13," Dienstjaar ",Y15))</f>
        <v>Selecteer cel</v>
      </c>
      <c r="AA16" s="368"/>
    </row>
    <row r="17" spans="5:25" ht="17">
      <c r="E17" s="369" t="s">
        <v>335</v>
      </c>
      <c r="G17" s="370" t="s">
        <v>256</v>
      </c>
      <c r="H17" s="371"/>
      <c r="I17" s="348"/>
      <c r="J17" s="372"/>
      <c r="K17" s="360"/>
      <c r="L17" s="373"/>
      <c r="M17" s="152"/>
      <c r="N17" s="487"/>
      <c r="O17" s="487"/>
      <c r="P17" s="487"/>
      <c r="Q17" s="44"/>
      <c r="R17" s="45"/>
      <c r="S17" s="374"/>
      <c r="T17" s="487"/>
      <c r="U17" s="487"/>
      <c r="V17" s="487"/>
      <c r="W17" s="44"/>
      <c r="X17" s="43"/>
      <c r="Y17" s="43"/>
    </row>
    <row r="18" spans="5:25" hidden="1">
      <c r="G18" s="375">
        <f>IF(F18="x",F82,0)</f>
        <v>0</v>
      </c>
      <c r="H18" s="371"/>
      <c r="I18" s="348"/>
      <c r="J18" s="372"/>
      <c r="K18" s="360"/>
      <c r="L18" s="376"/>
      <c r="M18" s="123"/>
      <c r="N18" s="123">
        <v>0</v>
      </c>
      <c r="O18" s="123"/>
      <c r="P18" s="123"/>
      <c r="Q18" s="44"/>
      <c r="R18" s="123"/>
      <c r="S18" s="123"/>
      <c r="T18" s="123"/>
      <c r="U18" s="123"/>
      <c r="V18" s="123"/>
      <c r="W18" s="123"/>
      <c r="X18" s="123"/>
      <c r="Y18" s="123"/>
    </row>
    <row r="19" spans="5:25">
      <c r="E19" s="701" t="s">
        <v>493</v>
      </c>
      <c r="F19" s="702"/>
      <c r="G19" s="491"/>
      <c r="H19" s="377"/>
      <c r="I19" s="348"/>
      <c r="J19" s="372"/>
      <c r="K19" s="360"/>
      <c r="L19" s="373"/>
      <c r="M19" s="123"/>
      <c r="N19" s="123"/>
      <c r="O19" s="123"/>
      <c r="P19" s="123"/>
      <c r="Q19" s="44"/>
      <c r="R19" s="123"/>
      <c r="S19" s="123"/>
      <c r="T19" s="123"/>
      <c r="U19" s="123"/>
      <c r="V19" s="123"/>
      <c r="W19" s="123"/>
      <c r="X19" s="123"/>
      <c r="Y19" s="123"/>
    </row>
    <row r="20" spans="5:25" ht="16">
      <c r="E20" s="703" t="s">
        <v>253</v>
      </c>
      <c r="F20" s="704"/>
      <c r="G20" s="491"/>
      <c r="H20" s="371"/>
      <c r="I20" s="348"/>
      <c r="J20" s="372"/>
      <c r="K20" s="355"/>
      <c r="L20" s="355"/>
      <c r="M20" s="379" t="s">
        <v>159</v>
      </c>
      <c r="N20" s="355"/>
      <c r="O20" s="355"/>
      <c r="P20" s="355"/>
      <c r="Q20" s="44"/>
      <c r="R20" s="355"/>
      <c r="S20" s="351"/>
      <c r="T20" s="380"/>
      <c r="U20" s="355"/>
      <c r="V20" s="355"/>
      <c r="W20" s="44"/>
      <c r="X20" s="355"/>
      <c r="Y20" s="355"/>
    </row>
    <row r="21" spans="5:25" ht="16">
      <c r="E21" s="705" t="s">
        <v>254</v>
      </c>
      <c r="F21" s="704"/>
      <c r="G21" s="491"/>
      <c r="H21" s="371" t="s">
        <v>344</v>
      </c>
      <c r="I21" s="348"/>
      <c r="J21" s="372"/>
      <c r="K21" s="123"/>
      <c r="L21" s="381" t="s">
        <v>178</v>
      </c>
      <c r="M21" s="379"/>
      <c r="N21" s="487"/>
      <c r="O21" s="487"/>
      <c r="P21" s="487"/>
      <c r="Q21" s="44"/>
      <c r="R21" s="45">
        <v>0</v>
      </c>
      <c r="S21" s="351"/>
      <c r="T21" s="487"/>
      <c r="U21" s="487"/>
      <c r="V21" s="487"/>
      <c r="W21" s="44"/>
      <c r="X21" s="45">
        <v>0</v>
      </c>
      <c r="Y21" s="45">
        <v>0</v>
      </c>
    </row>
    <row r="22" spans="5:25" ht="16">
      <c r="E22" s="706"/>
      <c r="F22" s="707" t="s">
        <v>255</v>
      </c>
      <c r="G22" s="711">
        <f>SUM(G19:G21)</f>
        <v>0</v>
      </c>
      <c r="H22" s="371"/>
      <c r="I22" s="348"/>
      <c r="J22" s="372"/>
      <c r="K22" s="355"/>
      <c r="L22" s="382" t="s">
        <v>160</v>
      </c>
      <c r="M22" s="379"/>
      <c r="N22" s="487"/>
      <c r="O22" s="487"/>
      <c r="P22" s="487"/>
      <c r="Q22" s="44"/>
      <c r="R22" s="45">
        <v>0</v>
      </c>
      <c r="S22" s="351"/>
      <c r="T22" s="487"/>
      <c r="U22" s="487"/>
      <c r="V22" s="487"/>
      <c r="W22" s="44"/>
      <c r="X22" s="45">
        <v>0</v>
      </c>
      <c r="Y22" s="45">
        <v>0</v>
      </c>
    </row>
    <row r="23" spans="5:25" ht="16">
      <c r="E23" s="706"/>
      <c r="F23" s="708"/>
      <c r="G23" s="708"/>
      <c r="H23" s="377"/>
      <c r="I23" s="383"/>
      <c r="J23" s="372"/>
      <c r="K23" s="355"/>
      <c r="L23" s="373" t="s">
        <v>213</v>
      </c>
      <c r="M23" s="379"/>
      <c r="N23" s="487"/>
      <c r="O23" s="487"/>
      <c r="P23" s="487"/>
      <c r="Q23" s="44"/>
      <c r="R23" s="45">
        <v>0</v>
      </c>
      <c r="S23" s="351"/>
      <c r="T23" s="487"/>
      <c r="U23" s="487"/>
      <c r="V23" s="487"/>
      <c r="W23" s="44"/>
      <c r="X23" s="45">
        <v>0</v>
      </c>
      <c r="Y23" s="45">
        <v>0</v>
      </c>
    </row>
    <row r="24" spans="5:25" ht="19" customHeight="1">
      <c r="E24" s="709"/>
      <c r="F24" s="704"/>
      <c r="G24" s="704"/>
      <c r="I24" s="348"/>
      <c r="J24" s="372"/>
      <c r="K24" s="355"/>
      <c r="L24" s="382" t="s">
        <v>120</v>
      </c>
      <c r="M24" s="785">
        <v>0.05</v>
      </c>
      <c r="N24" s="384">
        <f>N17*$M$24</f>
        <v>0</v>
      </c>
      <c r="O24" s="384">
        <f>O17*$M$24</f>
        <v>0</v>
      </c>
      <c r="P24" s="384">
        <f>P17*$M$24</f>
        <v>0</v>
      </c>
      <c r="Q24" s="44"/>
      <c r="R24" s="384">
        <f>R17*$M$24</f>
        <v>0</v>
      </c>
      <c r="S24" s="351"/>
      <c r="T24" s="384">
        <f>T17*$M$24</f>
        <v>0</v>
      </c>
      <c r="U24" s="384">
        <f>U17*$M$24</f>
        <v>0</v>
      </c>
      <c r="V24" s="384">
        <f>V17*$M$24</f>
        <v>0</v>
      </c>
      <c r="W24" s="44"/>
      <c r="X24" s="384">
        <f>X17*$M$24</f>
        <v>0</v>
      </c>
      <c r="Y24" s="384">
        <f>Y17*$M$24</f>
        <v>0</v>
      </c>
    </row>
    <row r="25" spans="5:25" ht="18" customHeight="1">
      <c r="E25" s="705" t="s">
        <v>494</v>
      </c>
      <c r="F25" s="708"/>
      <c r="G25" s="491"/>
      <c r="H25" s="371"/>
      <c r="I25" s="348"/>
      <c r="J25" s="372"/>
      <c r="K25" s="355"/>
      <c r="L25" s="382"/>
      <c r="M25" s="385"/>
      <c r="N25" s="386"/>
      <c r="O25" s="386"/>
      <c r="P25" s="386"/>
      <c r="Q25" s="44"/>
      <c r="R25" s="355"/>
      <c r="S25" s="355"/>
      <c r="T25" s="355"/>
      <c r="U25" s="355"/>
      <c r="V25" s="355"/>
      <c r="W25" s="44"/>
      <c r="X25" s="355"/>
      <c r="Y25" s="355"/>
    </row>
    <row r="26" spans="5:25">
      <c r="E26" s="709" t="s">
        <v>283</v>
      </c>
      <c r="F26" s="704"/>
      <c r="G26" s="491"/>
      <c r="H26" s="371"/>
      <c r="I26" s="348"/>
      <c r="J26" s="372"/>
      <c r="K26" s="372"/>
      <c r="L26" s="382"/>
      <c r="M26" s="385"/>
      <c r="N26" s="355"/>
      <c r="O26" s="355"/>
      <c r="P26" s="355"/>
      <c r="Q26" s="44"/>
      <c r="R26" s="355"/>
      <c r="S26" s="355"/>
      <c r="T26" s="355"/>
      <c r="U26" s="355"/>
      <c r="V26" s="355"/>
      <c r="W26" s="44"/>
      <c r="X26" s="355"/>
      <c r="Y26" s="355"/>
    </row>
    <row r="27" spans="5:25">
      <c r="E27" s="709" t="s">
        <v>495</v>
      </c>
      <c r="F27" s="704"/>
      <c r="G27" s="491"/>
      <c r="H27" s="371"/>
      <c r="I27" s="348"/>
      <c r="J27" s="372"/>
      <c r="K27" s="355"/>
      <c r="L27" s="372" t="s">
        <v>22</v>
      </c>
      <c r="M27" s="379"/>
      <c r="N27" s="387">
        <f>SUM(N17:N25)</f>
        <v>0</v>
      </c>
      <c r="O27" s="387">
        <f>SUM(O17:O25)</f>
        <v>0</v>
      </c>
      <c r="P27" s="387">
        <f>SUM(P17:P25)</f>
        <v>0</v>
      </c>
      <c r="Q27" s="44"/>
      <c r="R27" s="387">
        <f>SUM(R17:R25)</f>
        <v>0</v>
      </c>
      <c r="S27" s="387"/>
      <c r="T27" s="387">
        <f>SUM(T17:T25)</f>
        <v>0</v>
      </c>
      <c r="U27" s="387">
        <f>SUM(U17:U25)</f>
        <v>0</v>
      </c>
      <c r="V27" s="387">
        <f>SUM(V17:V25)</f>
        <v>0</v>
      </c>
      <c r="W27" s="44"/>
      <c r="X27" s="387">
        <f>SUM(X17:X25)</f>
        <v>0</v>
      </c>
      <c r="Y27" s="387">
        <f>SUM(Y17:Y25)</f>
        <v>0</v>
      </c>
    </row>
    <row r="28" spans="5:25">
      <c r="E28" s="703" t="s">
        <v>141</v>
      </c>
      <c r="F28" s="704"/>
      <c r="G28" s="711">
        <f>G43</f>
        <v>0</v>
      </c>
      <c r="H28" s="371"/>
      <c r="I28" s="348"/>
      <c r="J28" s="372"/>
      <c r="K28" s="355"/>
      <c r="L28" s="123"/>
      <c r="M28" s="388"/>
      <c r="N28" s="355"/>
      <c r="O28" s="355"/>
      <c r="P28" s="355"/>
      <c r="Q28" s="44"/>
      <c r="R28" s="355"/>
      <c r="S28" s="355"/>
      <c r="T28" s="355"/>
      <c r="U28" s="355"/>
      <c r="V28" s="355"/>
      <c r="W28" s="44"/>
      <c r="X28" s="355"/>
      <c r="Y28" s="355"/>
    </row>
    <row r="29" spans="5:25">
      <c r="E29" s="703" t="s">
        <v>74</v>
      </c>
      <c r="F29" s="704"/>
      <c r="G29" s="491"/>
      <c r="H29" s="371"/>
      <c r="I29" s="348"/>
      <c r="J29" s="372"/>
      <c r="K29" s="355"/>
      <c r="L29" s="382" t="s">
        <v>1</v>
      </c>
      <c r="M29" s="785">
        <v>0.08</v>
      </c>
      <c r="N29" s="384">
        <f>N27*$M$29</f>
        <v>0</v>
      </c>
      <c r="O29" s="384">
        <f>O27*$M$29</f>
        <v>0</v>
      </c>
      <c r="P29" s="384">
        <f>P27*$M$29</f>
        <v>0</v>
      </c>
      <c r="Q29" s="44"/>
      <c r="R29" s="384">
        <f>R27*$M$29</f>
        <v>0</v>
      </c>
      <c r="S29" s="384"/>
      <c r="T29" s="384">
        <f>T27*$M$29</f>
        <v>0</v>
      </c>
      <c r="U29" s="384">
        <f>U27*$M$29</f>
        <v>0</v>
      </c>
      <c r="V29" s="384">
        <f>V27*$M$29</f>
        <v>0</v>
      </c>
      <c r="W29" s="44"/>
      <c r="X29" s="384">
        <f>X27*$M$29</f>
        <v>0</v>
      </c>
      <c r="Y29" s="384">
        <f>Y27*$M$29</f>
        <v>0</v>
      </c>
    </row>
    <row r="30" spans="5:25">
      <c r="E30" s="703" t="s">
        <v>87</v>
      </c>
      <c r="F30" s="704"/>
      <c r="G30" s="491"/>
      <c r="H30" s="371"/>
      <c r="I30" s="348"/>
      <c r="J30" s="372"/>
      <c r="K30" s="355"/>
      <c r="L30" s="123"/>
      <c r="M30" s="388"/>
      <c r="N30" s="355"/>
      <c r="O30" s="355"/>
      <c r="P30" s="355"/>
      <c r="Q30" s="44"/>
      <c r="R30" s="355"/>
      <c r="S30" s="355"/>
      <c r="T30" s="355"/>
      <c r="U30" s="355"/>
      <c r="V30" s="355"/>
      <c r="W30" s="44"/>
      <c r="X30" s="355"/>
      <c r="Y30" s="355"/>
    </row>
    <row r="31" spans="5:25">
      <c r="E31" s="378"/>
      <c r="F31" s="378"/>
      <c r="G31" s="378"/>
      <c r="H31" s="371"/>
      <c r="I31" s="348"/>
      <c r="J31" s="372"/>
      <c r="K31" s="355"/>
      <c r="L31" s="372" t="s">
        <v>52</v>
      </c>
      <c r="M31" s="379"/>
      <c r="N31" s="387">
        <f>SUM(N27:N29)</f>
        <v>0</v>
      </c>
      <c r="O31" s="387">
        <f>SUM(O27:O29)</f>
        <v>0</v>
      </c>
      <c r="P31" s="387">
        <f>SUM(P27:P29)</f>
        <v>0</v>
      </c>
      <c r="Q31" s="44"/>
      <c r="R31" s="387">
        <f>SUM(R27:R29)</f>
        <v>0</v>
      </c>
      <c r="S31" s="387"/>
      <c r="T31" s="387">
        <f>SUM(T27:T29)</f>
        <v>0</v>
      </c>
      <c r="U31" s="387">
        <f>SUM(U27:U29)</f>
        <v>0</v>
      </c>
      <c r="V31" s="387">
        <f>SUM(V27:V29)</f>
        <v>0</v>
      </c>
      <c r="W31" s="44"/>
      <c r="X31" s="387">
        <f>SUM(X27:X29)</f>
        <v>0</v>
      </c>
      <c r="Y31" s="387">
        <f>SUM(Y27:Y29)</f>
        <v>0</v>
      </c>
    </row>
    <row r="32" spans="5:25">
      <c r="E32" s="378"/>
      <c r="G32" s="389"/>
      <c r="H32" s="371" t="s">
        <v>344</v>
      </c>
      <c r="I32" s="348"/>
      <c r="J32" s="372"/>
      <c r="K32" s="355"/>
      <c r="L32" s="123"/>
      <c r="M32" s="388"/>
      <c r="N32" s="355"/>
      <c r="O32" s="355"/>
      <c r="P32" s="355"/>
      <c r="Q32" s="44"/>
      <c r="R32" s="355"/>
      <c r="S32" s="355"/>
      <c r="T32" s="355"/>
      <c r="U32" s="355"/>
      <c r="V32" s="355"/>
      <c r="W32" s="44"/>
      <c r="X32" s="355"/>
      <c r="Y32" s="355"/>
    </row>
    <row r="33" spans="5:25">
      <c r="E33" s="372"/>
      <c r="F33" s="372" t="s">
        <v>212</v>
      </c>
      <c r="G33" s="712">
        <f>SUM(G22:G32)</f>
        <v>0</v>
      </c>
      <c r="H33" s="371"/>
      <c r="I33" s="348"/>
      <c r="J33" s="372"/>
      <c r="K33" s="355"/>
      <c r="L33" s="390" t="s">
        <v>113</v>
      </c>
      <c r="M33" s="379"/>
      <c r="N33" s="391">
        <f>N31*0.995</f>
        <v>0</v>
      </c>
      <c r="O33" s="391">
        <f>O31*0.995</f>
        <v>0</v>
      </c>
      <c r="P33" s="391">
        <f>P31*0.995</f>
        <v>0</v>
      </c>
      <c r="Q33" s="44"/>
      <c r="R33" s="391">
        <f>R31*0.995</f>
        <v>0</v>
      </c>
      <c r="S33" s="391"/>
      <c r="T33" s="391">
        <f>T31*0.995</f>
        <v>0</v>
      </c>
      <c r="U33" s="391">
        <f>U31*0.995</f>
        <v>0</v>
      </c>
      <c r="V33" s="391">
        <f>V31*0.995</f>
        <v>0</v>
      </c>
      <c r="W33" s="44"/>
      <c r="X33" s="391">
        <f>X31*0.995</f>
        <v>0</v>
      </c>
      <c r="Y33" s="391">
        <f>Y31*0.995</f>
        <v>0</v>
      </c>
    </row>
    <row r="34" spans="5:25">
      <c r="H34" s="377"/>
      <c r="I34" s="348"/>
      <c r="J34" s="372"/>
      <c r="K34" s="355"/>
      <c r="L34" s="382" t="s">
        <v>103</v>
      </c>
      <c r="M34" s="647">
        <f>G33</f>
        <v>0</v>
      </c>
      <c r="N34" s="384">
        <f>IF(N33=0,0,N33*'1.4-Opbouw uurtarieven'!$G$33)</f>
        <v>0</v>
      </c>
      <c r="O34" s="384">
        <f>IF(O33=0,0,O33*'1.4-Opbouw uurtarieven'!$G$33)</f>
        <v>0</v>
      </c>
      <c r="P34" s="384">
        <f>IF(P33=0,0,P33*'1.4-Opbouw uurtarieven'!$G$33)</f>
        <v>0</v>
      </c>
      <c r="Q34" s="44"/>
      <c r="R34" s="384">
        <f>IF(R33=0,0,R33*'1.4-Opbouw uurtarieven'!$G$33)</f>
        <v>0</v>
      </c>
      <c r="S34" s="384"/>
      <c r="T34" s="384">
        <f>IF(T33=0,0,T33*'1.4-Opbouw uurtarieven'!$G$33)</f>
        <v>0</v>
      </c>
      <c r="U34" s="384">
        <f>IF(U33=0,0,U33*'1.4-Opbouw uurtarieven'!$G$33)</f>
        <v>0</v>
      </c>
      <c r="V34" s="384">
        <f>IF(V33=0,0,V33*'1.4-Opbouw uurtarieven'!$G$33)</f>
        <v>0</v>
      </c>
      <c r="W34" s="44"/>
      <c r="X34" s="384">
        <f>IF(X33=0,0,X33*'1.4-Opbouw uurtarieven'!$G$33)</f>
        <v>0</v>
      </c>
      <c r="Y34" s="384">
        <f>IF(Y33=0,0,Y33*'1.4-Opbouw uurtarieven'!$G$33)</f>
        <v>0</v>
      </c>
    </row>
    <row r="35" spans="5:25" ht="17">
      <c r="E35" s="369" t="s">
        <v>336</v>
      </c>
      <c r="F35" s="354"/>
      <c r="G35" s="392"/>
      <c r="H35" s="371"/>
      <c r="I35" s="348"/>
      <c r="J35" s="372"/>
      <c r="K35" s="355"/>
      <c r="L35" s="123"/>
      <c r="M35" s="393"/>
      <c r="N35" s="355"/>
      <c r="O35" s="355"/>
      <c r="P35" s="355"/>
      <c r="Q35" s="44"/>
      <c r="R35" s="355"/>
      <c r="S35" s="355"/>
      <c r="T35" s="355"/>
      <c r="U35" s="355"/>
      <c r="V35" s="355"/>
      <c r="W35" s="44"/>
      <c r="X35" s="355"/>
      <c r="Y35" s="355"/>
    </row>
    <row r="36" spans="5:25">
      <c r="E36" s="371"/>
      <c r="F36" s="371"/>
      <c r="G36" s="394"/>
      <c r="H36" s="371"/>
      <c r="I36" s="348"/>
      <c r="J36" s="372"/>
      <c r="K36" s="355"/>
      <c r="L36" s="372" t="s">
        <v>2</v>
      </c>
      <c r="M36" s="395"/>
      <c r="N36" s="387">
        <f>N34+N31</f>
        <v>0</v>
      </c>
      <c r="O36" s="387">
        <f>O34+O31</f>
        <v>0</v>
      </c>
      <c r="P36" s="387">
        <f>P34+P31</f>
        <v>0</v>
      </c>
      <c r="Q36" s="44"/>
      <c r="R36" s="387">
        <f>R34+R31</f>
        <v>0</v>
      </c>
      <c r="S36" s="387"/>
      <c r="T36" s="387">
        <f>T34+T31</f>
        <v>0</v>
      </c>
      <c r="U36" s="387">
        <f>U34+U31</f>
        <v>0</v>
      </c>
      <c r="V36" s="387">
        <f>V34+V31</f>
        <v>0</v>
      </c>
      <c r="W36" s="44"/>
      <c r="X36" s="387">
        <f>X34+X31</f>
        <v>0</v>
      </c>
      <c r="Y36" s="387">
        <f>Y34+Y31</f>
        <v>0</v>
      </c>
    </row>
    <row r="37" spans="5:25">
      <c r="E37" s="371"/>
      <c r="F37" s="371"/>
      <c r="G37" s="370" t="s">
        <v>75</v>
      </c>
      <c r="H37" s="371"/>
      <c r="I37" s="348"/>
      <c r="J37" s="372"/>
      <c r="K37" s="355"/>
      <c r="L37" s="123"/>
      <c r="M37" s="393"/>
      <c r="N37" s="355"/>
      <c r="O37" s="355"/>
      <c r="P37" s="355"/>
      <c r="Q37" s="44"/>
      <c r="R37" s="355"/>
      <c r="S37" s="355"/>
      <c r="T37" s="355"/>
      <c r="U37" s="355"/>
      <c r="V37" s="355"/>
      <c r="W37" s="44"/>
      <c r="X37" s="355"/>
      <c r="Y37" s="355"/>
    </row>
    <row r="38" spans="5:25">
      <c r="E38" s="336" t="s">
        <v>76</v>
      </c>
      <c r="G38" s="538">
        <f>O78</f>
        <v>0</v>
      </c>
      <c r="H38" s="371"/>
      <c r="I38" s="348"/>
      <c r="J38" s="372"/>
      <c r="K38" s="355"/>
      <c r="L38" s="382" t="s">
        <v>3</v>
      </c>
      <c r="M38" s="647">
        <f>$G$63</f>
        <v>0</v>
      </c>
      <c r="N38" s="384">
        <f>N36*'1.4-Opbouw uurtarieven'!$G$63</f>
        <v>0</v>
      </c>
      <c r="O38" s="384">
        <f>O36*'1.4-Opbouw uurtarieven'!$G$63</f>
        <v>0</v>
      </c>
      <c r="P38" s="384">
        <f>P36*'1.4-Opbouw uurtarieven'!$G$63</f>
        <v>0</v>
      </c>
      <c r="Q38" s="44"/>
      <c r="R38" s="384">
        <f>R36*'1.4-Opbouw uurtarieven'!$G$63</f>
        <v>0</v>
      </c>
      <c r="S38" s="384"/>
      <c r="T38" s="384">
        <f>T36*'1.4-Opbouw uurtarieven'!$G$63</f>
        <v>0</v>
      </c>
      <c r="U38" s="384">
        <f>U36*'1.4-Opbouw uurtarieven'!$G$63</f>
        <v>0</v>
      </c>
      <c r="V38" s="384">
        <f>V36*'1.4-Opbouw uurtarieven'!$G$63</f>
        <v>0</v>
      </c>
      <c r="W38" s="44"/>
      <c r="X38" s="384">
        <f>X36*'1.4-Opbouw uurtarieven'!$G$63</f>
        <v>0</v>
      </c>
      <c r="Y38" s="384">
        <f>Y36*'1.4-Opbouw uurtarieven'!$G$63</f>
        <v>0</v>
      </c>
    </row>
    <row r="39" spans="5:25">
      <c r="E39" s="336" t="s">
        <v>65</v>
      </c>
      <c r="F39" s="396"/>
      <c r="G39" s="783"/>
      <c r="H39" s="540" t="s">
        <v>343</v>
      </c>
      <c r="I39" s="397"/>
      <c r="J39" s="372"/>
      <c r="K39" s="355"/>
      <c r="L39" s="372" t="s">
        <v>45</v>
      </c>
      <c r="M39" s="379"/>
      <c r="N39" s="387">
        <f>SUM(N36:N38)</f>
        <v>0</v>
      </c>
      <c r="O39" s="387">
        <f>SUM(O36:O38)</f>
        <v>0</v>
      </c>
      <c r="P39" s="387">
        <f>SUM(P36:P38)</f>
        <v>0</v>
      </c>
      <c r="Q39" s="44"/>
      <c r="R39" s="387">
        <f>SUM(R36:R38)</f>
        <v>0</v>
      </c>
      <c r="S39" s="387"/>
      <c r="T39" s="387">
        <f>SUM(T36:T38)</f>
        <v>0</v>
      </c>
      <c r="U39" s="387">
        <f>SUM(U36:U38)</f>
        <v>0</v>
      </c>
      <c r="V39" s="387">
        <f>SUM(V36:V38)</f>
        <v>0</v>
      </c>
      <c r="W39" s="44"/>
      <c r="X39" s="387">
        <f>SUM(X36:X38)</f>
        <v>0</v>
      </c>
      <c r="Y39" s="387">
        <f>SUM(Y36:Y38)</f>
        <v>0</v>
      </c>
    </row>
    <row r="40" spans="5:25">
      <c r="E40" s="336" t="s">
        <v>19</v>
      </c>
      <c r="G40" s="539">
        <f>G38-G39</f>
        <v>0</v>
      </c>
      <c r="H40" s="371"/>
      <c r="I40" s="348"/>
      <c r="J40" s="398"/>
      <c r="K40" s="355"/>
      <c r="L40" s="123"/>
      <c r="M40" s="388"/>
      <c r="N40" s="355"/>
      <c r="O40" s="355"/>
      <c r="P40" s="355"/>
      <c r="Q40" s="44"/>
      <c r="R40" s="355"/>
      <c r="S40" s="387"/>
      <c r="T40" s="355"/>
      <c r="U40" s="355"/>
      <c r="V40" s="355"/>
      <c r="W40" s="44"/>
      <c r="X40" s="355"/>
      <c r="Y40" s="355"/>
    </row>
    <row r="41" spans="5:25">
      <c r="E41" s="378" t="s">
        <v>20</v>
      </c>
      <c r="G41" s="784"/>
      <c r="H41" s="347"/>
      <c r="I41" s="347"/>
      <c r="J41" s="372"/>
      <c r="K41" s="355"/>
      <c r="L41" s="382" t="s">
        <v>90</v>
      </c>
      <c r="M41" s="379"/>
      <c r="N41" s="487"/>
      <c r="O41" s="487"/>
      <c r="P41" s="487"/>
      <c r="Q41" s="44"/>
      <c r="R41" s="45"/>
      <c r="S41" s="387"/>
      <c r="T41" s="355"/>
      <c r="U41" s="355"/>
      <c r="V41" s="355"/>
      <c r="W41" s="44"/>
      <c r="X41" s="355"/>
      <c r="Y41" s="355"/>
    </row>
    <row r="42" spans="5:25">
      <c r="E42" s="371"/>
      <c r="G42" s="394"/>
      <c r="H42" s="347"/>
      <c r="I42" s="347"/>
      <c r="J42" s="372"/>
      <c r="K42" s="355"/>
      <c r="L42" s="382" t="s">
        <v>16</v>
      </c>
      <c r="M42" s="379"/>
      <c r="N42" s="487"/>
      <c r="O42" s="487"/>
      <c r="P42" s="487"/>
      <c r="Q42" s="44"/>
      <c r="R42" s="45"/>
      <c r="S42" s="387"/>
      <c r="T42" s="487"/>
      <c r="U42" s="487"/>
      <c r="V42" s="487"/>
      <c r="W42" s="44"/>
      <c r="X42" s="45"/>
      <c r="Y42" s="45"/>
    </row>
    <row r="43" spans="5:25">
      <c r="E43" s="372"/>
      <c r="F43" s="429" t="s">
        <v>66</v>
      </c>
      <c r="G43" s="693">
        <f>IF(G38=0,0,(G40/G38)*G41)</f>
        <v>0</v>
      </c>
      <c r="H43" s="347"/>
      <c r="I43" s="399">
        <f>IF(I38=0,0,(I40/I38)*I41)</f>
        <v>0</v>
      </c>
      <c r="J43" s="372"/>
      <c r="K43" s="355"/>
      <c r="L43" s="123"/>
      <c r="M43" s="388"/>
      <c r="N43" s="355"/>
      <c r="O43" s="355"/>
      <c r="P43" s="355"/>
      <c r="Q43" s="44"/>
      <c r="R43" s="355"/>
      <c r="S43" s="387"/>
      <c r="T43" s="355"/>
      <c r="U43" s="355"/>
      <c r="V43" s="355"/>
      <c r="W43" s="44"/>
      <c r="X43" s="355"/>
      <c r="Y43" s="355"/>
    </row>
    <row r="44" spans="5:25">
      <c r="E44" s="400"/>
      <c r="G44" s="401"/>
      <c r="H44" s="347"/>
      <c r="I44" s="347"/>
      <c r="J44" s="348"/>
      <c r="K44" s="355"/>
      <c r="L44" s="372" t="s">
        <v>91</v>
      </c>
      <c r="M44" s="379"/>
      <c r="N44" s="387">
        <f>SUM(N39:N42)</f>
        <v>0</v>
      </c>
      <c r="O44" s="387">
        <f>SUM(O39:O42)</f>
        <v>0</v>
      </c>
      <c r="P44" s="387">
        <f>SUM(P39:P42)</f>
        <v>0</v>
      </c>
      <c r="Q44" s="44"/>
      <c r="R44" s="387">
        <f>SUM(R39:R42)</f>
        <v>0</v>
      </c>
      <c r="S44" s="387"/>
      <c r="T44" s="387">
        <f>SUM(T39:T42)</f>
        <v>0</v>
      </c>
      <c r="U44" s="387">
        <f>SUM(U39:U42)</f>
        <v>0</v>
      </c>
      <c r="V44" s="387">
        <f>SUM(V39:V42)</f>
        <v>0</v>
      </c>
      <c r="W44" s="44"/>
      <c r="X44" s="387">
        <f>SUM(X39:X42)</f>
        <v>0</v>
      </c>
      <c r="Y44" s="387">
        <f>SUM(Y39:Y42)</f>
        <v>0</v>
      </c>
    </row>
    <row r="45" spans="5:25">
      <c r="J45" s="341"/>
      <c r="K45" s="355"/>
      <c r="L45" s="123"/>
      <c r="M45" s="388"/>
      <c r="N45" s="355"/>
      <c r="O45" s="355"/>
      <c r="P45" s="355"/>
      <c r="Q45" s="44"/>
      <c r="R45" s="355"/>
      <c r="S45" s="387"/>
      <c r="T45" s="355"/>
      <c r="U45" s="355"/>
      <c r="V45" s="355"/>
      <c r="W45" s="44"/>
      <c r="X45" s="355"/>
      <c r="Y45" s="355"/>
    </row>
    <row r="46" spans="5:25" ht="17">
      <c r="F46" s="402"/>
      <c r="G46" s="403"/>
      <c r="H46" s="347"/>
      <c r="J46" s="341"/>
      <c r="K46" s="355"/>
      <c r="L46" s="382" t="s">
        <v>98</v>
      </c>
      <c r="M46" s="404"/>
      <c r="N46" s="487"/>
      <c r="O46" s="487"/>
      <c r="P46" s="487"/>
      <c r="Q46" s="44"/>
      <c r="R46" s="45"/>
      <c r="S46" s="387"/>
      <c r="T46" s="487"/>
      <c r="U46" s="487"/>
      <c r="V46" s="487"/>
      <c r="W46" s="44"/>
      <c r="X46" s="45"/>
      <c r="Y46" s="45"/>
    </row>
    <row r="47" spans="5:25" ht="17">
      <c r="E47" s="369" t="s">
        <v>337</v>
      </c>
      <c r="G47" s="405"/>
      <c r="H47" s="347"/>
      <c r="J47" s="341"/>
      <c r="K47" s="355"/>
      <c r="L47" s="382" t="s">
        <v>82</v>
      </c>
      <c r="M47" s="404"/>
      <c r="N47" s="487"/>
      <c r="O47" s="487"/>
      <c r="P47" s="487"/>
      <c r="Q47" s="44"/>
      <c r="R47" s="45"/>
      <c r="S47" s="387"/>
      <c r="T47" s="487"/>
      <c r="U47" s="487"/>
      <c r="V47" s="487"/>
      <c r="W47" s="44"/>
      <c r="X47" s="45"/>
      <c r="Y47" s="45"/>
    </row>
    <row r="48" spans="5:25">
      <c r="E48" s="405"/>
      <c r="F48" s="348" t="s">
        <v>145</v>
      </c>
      <c r="G48" s="405"/>
      <c r="H48" s="347"/>
      <c r="J48" s="341"/>
      <c r="K48" s="355"/>
      <c r="L48" s="382" t="s">
        <v>56</v>
      </c>
      <c r="M48" s="404"/>
      <c r="N48" s="487"/>
      <c r="O48" s="487"/>
      <c r="P48" s="487"/>
      <c r="Q48" s="44"/>
      <c r="R48" s="45"/>
      <c r="S48" s="387"/>
      <c r="T48" s="487"/>
      <c r="U48" s="487"/>
      <c r="V48" s="487"/>
      <c r="W48" s="44"/>
      <c r="X48" s="45"/>
      <c r="Y48" s="45"/>
    </row>
    <row r="49" spans="5:25">
      <c r="E49" s="406" t="s">
        <v>9</v>
      </c>
      <c r="F49" s="526"/>
      <c r="G49" s="407"/>
      <c r="H49" s="408"/>
      <c r="J49" s="341"/>
      <c r="K49" s="355"/>
      <c r="L49" s="382" t="s">
        <v>57</v>
      </c>
      <c r="M49" s="404"/>
      <c r="N49" s="487"/>
      <c r="O49" s="487"/>
      <c r="P49" s="487"/>
      <c r="Q49" s="44"/>
      <c r="R49" s="45"/>
      <c r="S49" s="387"/>
      <c r="T49" s="487"/>
      <c r="U49" s="487"/>
      <c r="V49" s="487"/>
      <c r="W49" s="44"/>
      <c r="X49" s="45"/>
      <c r="Y49" s="45"/>
    </row>
    <row r="50" spans="5:25">
      <c r="E50" s="406" t="s">
        <v>10</v>
      </c>
      <c r="F50" s="541"/>
      <c r="G50" s="409"/>
      <c r="H50" s="410"/>
      <c r="J50" s="341"/>
      <c r="K50" s="355"/>
      <c r="L50" s="382" t="s">
        <v>7</v>
      </c>
      <c r="M50" s="404"/>
      <c r="N50" s="487"/>
      <c r="O50" s="487"/>
      <c r="P50" s="487"/>
      <c r="Q50" s="44"/>
      <c r="R50" s="45"/>
      <c r="S50" s="387"/>
      <c r="T50" s="487"/>
      <c r="U50" s="487"/>
      <c r="V50" s="487"/>
      <c r="W50" s="44"/>
      <c r="X50" s="45"/>
      <c r="Y50" s="45"/>
    </row>
    <row r="51" spans="5:25">
      <c r="E51" s="400" t="s">
        <v>11</v>
      </c>
      <c r="F51" s="411"/>
      <c r="G51" s="644">
        <f>F49-F50</f>
        <v>0</v>
      </c>
      <c r="H51" s="410"/>
      <c r="J51" s="341"/>
      <c r="K51" s="355"/>
      <c r="L51" s="382" t="s">
        <v>8</v>
      </c>
      <c r="M51" s="404"/>
      <c r="N51" s="487"/>
      <c r="O51" s="487"/>
      <c r="P51" s="487"/>
      <c r="Q51" s="44"/>
      <c r="R51" s="45"/>
      <c r="S51" s="387"/>
      <c r="T51" s="487"/>
      <c r="U51" s="487"/>
      <c r="V51" s="487"/>
      <c r="W51" s="44"/>
      <c r="X51" s="45"/>
      <c r="Y51" s="45"/>
    </row>
    <row r="52" spans="5:25">
      <c r="E52" s="400"/>
      <c r="F52" s="411"/>
      <c r="G52" s="412"/>
      <c r="H52" s="410"/>
      <c r="J52" s="341"/>
      <c r="K52" s="355"/>
      <c r="L52" s="382" t="s">
        <v>496</v>
      </c>
      <c r="M52" s="404"/>
      <c r="N52" s="487"/>
      <c r="O52" s="487"/>
      <c r="P52" s="487"/>
      <c r="Q52" s="44"/>
      <c r="R52" s="45"/>
      <c r="S52" s="387"/>
      <c r="T52" s="487"/>
      <c r="U52" s="487"/>
      <c r="V52" s="487"/>
      <c r="W52" s="44"/>
      <c r="X52" s="45"/>
      <c r="Y52" s="45"/>
    </row>
    <row r="53" spans="5:25">
      <c r="E53" s="406" t="s">
        <v>59</v>
      </c>
      <c r="F53" s="487"/>
      <c r="G53" s="413"/>
      <c r="H53" s="410"/>
      <c r="J53" s="341"/>
      <c r="K53" s="414"/>
      <c r="L53" s="382" t="s">
        <v>214</v>
      </c>
      <c r="M53" s="404"/>
      <c r="N53" s="487"/>
      <c r="O53" s="487"/>
      <c r="P53" s="487"/>
      <c r="Q53" s="44"/>
      <c r="R53" s="45"/>
      <c r="S53" s="387"/>
      <c r="T53" s="487"/>
      <c r="U53" s="487"/>
      <c r="V53" s="487"/>
      <c r="W53" s="44"/>
      <c r="X53" s="45"/>
      <c r="Y53" s="45"/>
    </row>
    <row r="54" spans="5:25">
      <c r="E54" s="406" t="s">
        <v>30</v>
      </c>
      <c r="F54" s="487"/>
      <c r="G54" s="413"/>
      <c r="H54" s="410"/>
      <c r="J54" s="341"/>
      <c r="K54" s="355"/>
      <c r="L54" s="123"/>
      <c r="M54" s="388"/>
      <c r="N54" s="355"/>
      <c r="O54" s="355"/>
      <c r="P54" s="355"/>
      <c r="Q54" s="44"/>
      <c r="R54" s="355"/>
      <c r="S54" s="387"/>
      <c r="T54" s="355"/>
      <c r="U54" s="355"/>
      <c r="V54" s="355"/>
      <c r="W54" s="44"/>
      <c r="X54" s="355"/>
      <c r="Y54" s="355"/>
    </row>
    <row r="55" spans="5:25">
      <c r="E55" s="406" t="s">
        <v>60</v>
      </c>
      <c r="F55" s="487"/>
      <c r="G55" s="415"/>
      <c r="H55" s="410"/>
      <c r="J55" s="341"/>
      <c r="K55" s="355"/>
      <c r="L55" s="372" t="s">
        <v>110</v>
      </c>
      <c r="M55" s="379"/>
      <c r="N55" s="387">
        <f>SUM(N44:N54)</f>
        <v>0</v>
      </c>
      <c r="O55" s="387">
        <f>SUM(O44:O54)</f>
        <v>0</v>
      </c>
      <c r="P55" s="387">
        <f>SUM(P44:P54)</f>
        <v>0</v>
      </c>
      <c r="Q55" s="44"/>
      <c r="R55" s="387">
        <f>SUM(R44:R54)</f>
        <v>0</v>
      </c>
      <c r="S55" s="387"/>
      <c r="T55" s="387">
        <f>SUM(T44:T54)</f>
        <v>0</v>
      </c>
      <c r="U55" s="387">
        <f>SUM(U44:U54)</f>
        <v>0</v>
      </c>
      <c r="V55" s="387">
        <f>SUM(V44:V54)</f>
        <v>0</v>
      </c>
      <c r="W55" s="44"/>
      <c r="X55" s="387">
        <f>SUM(X44:X54)</f>
        <v>0</v>
      </c>
      <c r="Y55" s="387">
        <f>SUM(Y44:Y54)</f>
        <v>0</v>
      </c>
    </row>
    <row r="56" spans="5:25">
      <c r="E56" s="406" t="s">
        <v>61</v>
      </c>
      <c r="F56" s="416"/>
      <c r="G56" s="415"/>
      <c r="H56" s="410"/>
      <c r="J56" s="341"/>
      <c r="K56" s="355"/>
      <c r="L56" s="123"/>
      <c r="M56" s="388"/>
      <c r="N56" s="355"/>
      <c r="O56" s="355"/>
      <c r="P56" s="355"/>
      <c r="Q56" s="44"/>
      <c r="R56" s="355"/>
      <c r="S56" s="387"/>
      <c r="T56" s="355"/>
      <c r="U56" s="355"/>
      <c r="V56" s="355"/>
      <c r="W56" s="44"/>
      <c r="X56" s="355"/>
      <c r="Y56" s="355"/>
    </row>
    <row r="57" spans="5:25">
      <c r="E57" s="400" t="s">
        <v>36</v>
      </c>
      <c r="F57" s="542"/>
      <c r="G57" s="644">
        <f>G51-F53-F54-F55</f>
        <v>0</v>
      </c>
      <c r="H57" s="410"/>
      <c r="J57" s="341"/>
      <c r="K57" s="355"/>
      <c r="L57" s="382" t="s">
        <v>77</v>
      </c>
      <c r="M57" s="488"/>
      <c r="N57" s="417">
        <f>N55*$M$57</f>
        <v>0</v>
      </c>
      <c r="O57" s="417">
        <f>O55*$M$57</f>
        <v>0</v>
      </c>
      <c r="P57" s="417">
        <f>P55*$M$57</f>
        <v>0</v>
      </c>
      <c r="Q57" s="44"/>
      <c r="R57" s="417">
        <f>R55*$M$57</f>
        <v>0</v>
      </c>
      <c r="S57" s="387"/>
      <c r="T57" s="417">
        <f>T55*$M$57</f>
        <v>0</v>
      </c>
      <c r="U57" s="417">
        <f>U55*$M$57</f>
        <v>0</v>
      </c>
      <c r="V57" s="417">
        <f>V55*$M$57</f>
        <v>0</v>
      </c>
      <c r="W57" s="44"/>
      <c r="X57" s="417">
        <f>X55*$M$57</f>
        <v>0</v>
      </c>
      <c r="Y57" s="417">
        <f>Y55*$M$57</f>
        <v>0</v>
      </c>
    </row>
    <row r="58" spans="5:25">
      <c r="E58" s="400"/>
      <c r="F58" s="418"/>
      <c r="G58" s="405"/>
      <c r="H58" s="347"/>
      <c r="J58" s="341"/>
      <c r="K58" s="355"/>
      <c r="L58" s="123"/>
      <c r="M58" s="419"/>
      <c r="N58" s="355"/>
      <c r="O58" s="355"/>
      <c r="P58" s="355"/>
      <c r="Q58" s="44"/>
      <c r="R58" s="355"/>
      <c r="S58" s="387"/>
      <c r="T58" s="355"/>
      <c r="U58" s="355"/>
      <c r="V58" s="355"/>
      <c r="W58" s="44"/>
      <c r="X58" s="355"/>
      <c r="Y58" s="355"/>
    </row>
    <row r="59" spans="5:25">
      <c r="E59" s="341" t="s">
        <v>70</v>
      </c>
      <c r="F59" s="645">
        <f>IF(F53=0,0,F53/$G$57)</f>
        <v>0</v>
      </c>
      <c r="G59" s="420"/>
      <c r="H59" s="347"/>
      <c r="J59" s="341"/>
      <c r="K59" s="355"/>
      <c r="L59" s="382" t="s">
        <v>111</v>
      </c>
      <c r="M59" s="123"/>
      <c r="N59" s="421">
        <f>N57+N55</f>
        <v>0</v>
      </c>
      <c r="O59" s="421">
        <f>O57+O55</f>
        <v>0</v>
      </c>
      <c r="P59" s="421">
        <f>P57+P55</f>
        <v>0</v>
      </c>
      <c r="Q59" s="44"/>
      <c r="R59" s="421">
        <f>R57+R55</f>
        <v>0</v>
      </c>
      <c r="S59" s="387"/>
      <c r="T59" s="421">
        <f>T57+T55</f>
        <v>0</v>
      </c>
      <c r="U59" s="421">
        <f>U57+U55</f>
        <v>0</v>
      </c>
      <c r="V59" s="421">
        <f>V57+V55</f>
        <v>0</v>
      </c>
      <c r="W59" s="44"/>
      <c r="X59" s="421">
        <f>X57+X55</f>
        <v>0</v>
      </c>
      <c r="Y59" s="421">
        <f>Y57+Y55</f>
        <v>0</v>
      </c>
    </row>
    <row r="60" spans="5:25">
      <c r="E60" s="341" t="s">
        <v>30</v>
      </c>
      <c r="F60" s="645">
        <f>IF(F54=0,0,F54/$G$57)</f>
        <v>0</v>
      </c>
      <c r="G60" s="420"/>
      <c r="H60" s="347"/>
      <c r="J60" s="341"/>
      <c r="K60" s="355"/>
      <c r="L60" s="84"/>
      <c r="M60" s="123"/>
      <c r="N60" s="123"/>
      <c r="O60" s="123"/>
      <c r="P60" s="123"/>
      <c r="Q60" s="44"/>
      <c r="R60" s="123"/>
      <c r="S60" s="387"/>
      <c r="T60" s="123"/>
      <c r="U60" s="123"/>
      <c r="V60" s="123"/>
      <c r="W60" s="44"/>
      <c r="X60" s="123"/>
      <c r="Y60" s="123"/>
    </row>
    <row r="61" spans="5:25">
      <c r="E61" s="341" t="s">
        <v>114</v>
      </c>
      <c r="F61" s="645">
        <f>IF(F55=0,0,F55/$G$57)</f>
        <v>0</v>
      </c>
      <c r="G61" s="420"/>
      <c r="H61" s="347"/>
      <c r="J61" s="341"/>
      <c r="K61" s="355"/>
      <c r="L61" s="382" t="s">
        <v>127</v>
      </c>
      <c r="M61" s="123"/>
      <c r="N61" s="421">
        <f>N$39*30%+N59</f>
        <v>0</v>
      </c>
      <c r="O61" s="421">
        <f>O$39*30%+O59</f>
        <v>0</v>
      </c>
      <c r="P61" s="421">
        <f>P$39*30%+P59</f>
        <v>0</v>
      </c>
      <c r="Q61" s="44"/>
      <c r="R61" s="421">
        <f>R$39*30%+R59</f>
        <v>0</v>
      </c>
      <c r="S61" s="387"/>
      <c r="T61" s="421">
        <f>T$39*30%+T59</f>
        <v>0</v>
      </c>
      <c r="U61" s="421">
        <f>U$39*30%+U59</f>
        <v>0</v>
      </c>
      <c r="V61" s="421">
        <f>V$39*30%+V59</f>
        <v>0</v>
      </c>
      <c r="W61" s="44"/>
      <c r="X61" s="421">
        <f>X$39*30%+X59</f>
        <v>0</v>
      </c>
      <c r="Y61" s="421">
        <f>Y$39*30%+Y59</f>
        <v>0</v>
      </c>
    </row>
    <row r="62" spans="5:25">
      <c r="E62" s="341" t="s">
        <v>61</v>
      </c>
      <c r="F62" s="422">
        <f>IF(F56=0,0,F56/$G$57)</f>
        <v>0</v>
      </c>
      <c r="G62" s="420"/>
      <c r="H62" s="347"/>
      <c r="J62" s="341"/>
      <c r="K62" s="355"/>
      <c r="L62" s="84"/>
      <c r="M62" s="123"/>
      <c r="N62" s="123"/>
      <c r="O62" s="123"/>
      <c r="P62" s="123"/>
      <c r="Q62" s="44"/>
      <c r="R62" s="123"/>
      <c r="S62" s="387"/>
      <c r="T62" s="123"/>
      <c r="U62" s="123"/>
      <c r="V62" s="123"/>
      <c r="W62" s="44"/>
      <c r="X62" s="123"/>
      <c r="Y62" s="123"/>
    </row>
    <row r="63" spans="5:25">
      <c r="E63" s="372"/>
      <c r="F63" s="713" t="s">
        <v>0</v>
      </c>
      <c r="G63" s="646">
        <f>SUM(F59:F61)</f>
        <v>0</v>
      </c>
      <c r="H63" s="371"/>
      <c r="J63" s="341"/>
      <c r="K63" s="355"/>
      <c r="L63" s="382" t="s">
        <v>49</v>
      </c>
      <c r="M63" s="123"/>
      <c r="N63" s="421">
        <f>N$39*50%+N59</f>
        <v>0</v>
      </c>
      <c r="O63" s="421">
        <f>O$39*50%+O59</f>
        <v>0</v>
      </c>
      <c r="P63" s="421">
        <f>P$39*50%+P59</f>
        <v>0</v>
      </c>
      <c r="Q63" s="44"/>
      <c r="R63" s="421">
        <f>R$39*50%+R59</f>
        <v>0</v>
      </c>
      <c r="S63" s="387"/>
      <c r="T63" s="421">
        <f>T$39*50%+T59</f>
        <v>0</v>
      </c>
      <c r="U63" s="421">
        <f>U$39*50%+U59</f>
        <v>0</v>
      </c>
      <c r="V63" s="421">
        <f>V$39*50%+V59</f>
        <v>0</v>
      </c>
      <c r="W63" s="44"/>
      <c r="X63" s="421">
        <f>X$39*50%+X59</f>
        <v>0</v>
      </c>
      <c r="Y63" s="421">
        <f>Y$39*50%+Y59</f>
        <v>0</v>
      </c>
    </row>
    <row r="64" spans="5:25">
      <c r="K64" s="355"/>
      <c r="L64" s="84"/>
      <c r="M64" s="123"/>
      <c r="N64" s="123"/>
      <c r="O64" s="123"/>
      <c r="P64" s="123"/>
      <c r="Q64" s="44"/>
      <c r="R64" s="123"/>
      <c r="S64" s="123"/>
      <c r="T64" s="123"/>
      <c r="U64" s="123"/>
      <c r="V64" s="123"/>
      <c r="W64" s="44"/>
      <c r="X64" s="123"/>
      <c r="Y64" s="123"/>
    </row>
    <row r="65" spans="5:25">
      <c r="K65" s="355"/>
      <c r="L65" s="382" t="s">
        <v>18</v>
      </c>
      <c r="M65" s="123"/>
      <c r="N65" s="421">
        <f>N$39*150%+N59</f>
        <v>0</v>
      </c>
      <c r="O65" s="421">
        <f>O$39*150%+O59</f>
        <v>0</v>
      </c>
      <c r="P65" s="421">
        <f>P$39*150%+P59</f>
        <v>0</v>
      </c>
      <c r="Q65" s="44"/>
      <c r="R65" s="421">
        <f>R$39*150%+R59</f>
        <v>0</v>
      </c>
      <c r="S65" s="421"/>
      <c r="T65" s="421">
        <f>T$39*150%+T59</f>
        <v>0</v>
      </c>
      <c r="U65" s="421">
        <f>U$39*150%+U59</f>
        <v>0</v>
      </c>
      <c r="V65" s="421">
        <f>V$39*150%+V59</f>
        <v>0</v>
      </c>
      <c r="W65" s="44"/>
      <c r="X65" s="421">
        <f>X$39*150%+X59</f>
        <v>0</v>
      </c>
      <c r="Y65" s="421">
        <f>Y$39*150%+Y59</f>
        <v>0</v>
      </c>
    </row>
    <row r="66" spans="5:25" ht="16" thickBot="1">
      <c r="K66" s="355"/>
      <c r="L66" s="355"/>
      <c r="M66" s="123"/>
      <c r="N66" s="123"/>
      <c r="O66" s="123"/>
      <c r="P66" s="123"/>
      <c r="Q66" s="44"/>
      <c r="R66" s="123"/>
      <c r="S66" s="123"/>
      <c r="T66" s="123"/>
      <c r="U66" s="123"/>
      <c r="V66" s="123"/>
      <c r="W66" s="44"/>
      <c r="X66" s="123"/>
      <c r="Y66" s="123"/>
    </row>
    <row r="67" spans="5:25">
      <c r="E67" s="430"/>
      <c r="F67" s="430"/>
      <c r="G67" s="430"/>
      <c r="H67" s="430"/>
      <c r="I67" s="430"/>
      <c r="J67" s="430"/>
      <c r="K67" s="431"/>
      <c r="L67" s="432"/>
      <c r="M67" s="433"/>
      <c r="N67" s="433"/>
      <c r="O67" s="433"/>
      <c r="P67" s="433"/>
      <c r="Q67" s="433"/>
      <c r="R67" s="433"/>
      <c r="S67" s="433"/>
      <c r="T67" s="433"/>
      <c r="U67" s="433"/>
      <c r="V67" s="433"/>
      <c r="W67" s="44"/>
      <c r="X67" s="123"/>
      <c r="Y67" s="123"/>
    </row>
    <row r="68" spans="5:25" ht="32">
      <c r="J68" s="470"/>
      <c r="K68" s="471"/>
      <c r="L68" s="472" t="s">
        <v>302</v>
      </c>
      <c r="M68" s="471"/>
      <c r="N68" s="473" t="s">
        <v>309</v>
      </c>
      <c r="O68" s="473" t="s">
        <v>338</v>
      </c>
      <c r="P68" s="473" t="s">
        <v>339</v>
      </c>
      <c r="Q68" s="474"/>
      <c r="R68" s="123"/>
      <c r="S68" s="123"/>
      <c r="T68" s="123"/>
      <c r="U68" s="123"/>
      <c r="V68" s="123"/>
      <c r="W68" s="44"/>
      <c r="X68" s="123"/>
      <c r="Y68" s="123"/>
    </row>
    <row r="69" spans="5:25">
      <c r="J69" s="470"/>
      <c r="K69" s="474"/>
      <c r="L69" s="475" t="str">
        <f>'1.0-Contractblad'!D20</f>
        <v>Selecteer tarief uitvoerend</v>
      </c>
      <c r="M69" s="474"/>
      <c r="N69" s="476">
        <f>'1.0-Contractblad'!H20</f>
        <v>0</v>
      </c>
      <c r="O69" s="477">
        <f>N33</f>
        <v>0</v>
      </c>
      <c r="P69" s="477">
        <f>N69*O69</f>
        <v>0</v>
      </c>
      <c r="Q69" s="470"/>
      <c r="S69" s="123"/>
      <c r="T69" s="123"/>
      <c r="U69" s="123"/>
      <c r="V69" s="123"/>
      <c r="W69" s="44"/>
      <c r="X69" s="123"/>
      <c r="Y69" s="123"/>
    </row>
    <row r="70" spans="5:25">
      <c r="E70" s="341"/>
      <c r="F70" s="341"/>
      <c r="G70" s="341"/>
      <c r="H70" s="347"/>
      <c r="I70" s="347"/>
      <c r="J70" s="478"/>
      <c r="K70" s="474"/>
      <c r="L70" s="475" t="str">
        <f>'1.0-Contractblad'!D22</f>
        <v>Selecteer tarief uitvoerend</v>
      </c>
      <c r="M70" s="474"/>
      <c r="N70" s="476">
        <f>'1.0-Contractblad'!H22</f>
        <v>0</v>
      </c>
      <c r="O70" s="477">
        <f>O33</f>
        <v>0</v>
      </c>
      <c r="P70" s="477">
        <f t="shared" ref="P70:P75" si="0">N70*O70</f>
        <v>0</v>
      </c>
      <c r="Q70" s="470"/>
      <c r="S70" s="123"/>
      <c r="T70" s="123"/>
      <c r="U70" s="123"/>
      <c r="V70" s="123"/>
      <c r="W70" s="44"/>
      <c r="X70" s="123"/>
      <c r="Y70" s="123"/>
    </row>
    <row r="71" spans="5:25">
      <c r="E71" s="341"/>
      <c r="F71" s="341"/>
      <c r="G71" s="341"/>
      <c r="H71" s="347"/>
      <c r="I71" s="347"/>
      <c r="J71" s="478"/>
      <c r="K71" s="474"/>
      <c r="L71" s="475" t="str">
        <f>'1.0-Contractblad'!D24</f>
        <v>Selecteer tarief uitvoerend</v>
      </c>
      <c r="M71" s="474"/>
      <c r="N71" s="476">
        <f>'1.0-Contractblad'!H24</f>
        <v>0</v>
      </c>
      <c r="O71" s="477">
        <f>P33</f>
        <v>0</v>
      </c>
      <c r="P71" s="477">
        <f t="shared" si="0"/>
        <v>0</v>
      </c>
      <c r="Q71" s="470"/>
      <c r="S71" s="123"/>
      <c r="T71" s="123"/>
      <c r="U71" s="123"/>
      <c r="V71" s="123"/>
      <c r="W71" s="44"/>
      <c r="X71" s="123"/>
      <c r="Y71" s="123"/>
    </row>
    <row r="72" spans="5:25">
      <c r="E72" s="341"/>
      <c r="F72" s="341"/>
      <c r="G72" s="341"/>
      <c r="H72" s="347"/>
      <c r="I72" s="347"/>
      <c r="J72" s="478"/>
      <c r="K72" s="474"/>
      <c r="L72" s="475">
        <f>'1.0-Contractblad'!D23</f>
        <v>0</v>
      </c>
      <c r="M72" s="474"/>
      <c r="N72" s="476"/>
      <c r="O72" s="477"/>
      <c r="P72" s="477"/>
      <c r="Q72" s="470"/>
      <c r="S72" s="123"/>
      <c r="T72" s="123"/>
      <c r="U72" s="123"/>
      <c r="V72" s="123"/>
      <c r="W72" s="44"/>
      <c r="X72" s="123"/>
      <c r="Y72" s="123"/>
    </row>
    <row r="73" spans="5:25">
      <c r="E73" s="341"/>
      <c r="F73" s="341"/>
      <c r="G73" s="341"/>
      <c r="H73" s="347"/>
      <c r="I73" s="347"/>
      <c r="J73" s="478"/>
      <c r="K73" s="474"/>
      <c r="L73" s="475" t="str">
        <f>'1.0-Contractblad'!D30</f>
        <v>Selecteer tarief toezicht</v>
      </c>
      <c r="M73" s="474"/>
      <c r="N73" s="476">
        <f>'1.0-Contractblad'!H30</f>
        <v>0</v>
      </c>
      <c r="O73" s="477">
        <f>T33</f>
        <v>0</v>
      </c>
      <c r="P73" s="477">
        <f t="shared" si="0"/>
        <v>0</v>
      </c>
      <c r="Q73" s="470"/>
      <c r="S73" s="123"/>
      <c r="T73" s="123"/>
      <c r="U73" s="123"/>
      <c r="V73" s="123"/>
      <c r="W73" s="44"/>
      <c r="X73" s="123"/>
      <c r="Y73" s="123"/>
    </row>
    <row r="74" spans="5:25">
      <c r="E74" s="341"/>
      <c r="F74" s="341"/>
      <c r="G74" s="341"/>
      <c r="H74" s="347"/>
      <c r="I74" s="347"/>
      <c r="J74" s="478"/>
      <c r="K74" s="474"/>
      <c r="L74" s="475" t="str">
        <f>'1.0-Contractblad'!D32</f>
        <v>Selecteer tarief toezicht</v>
      </c>
      <c r="M74" s="474"/>
      <c r="N74" s="476">
        <f>'1.0-Contractblad'!H32</f>
        <v>0</v>
      </c>
      <c r="O74" s="477">
        <f>U33</f>
        <v>0</v>
      </c>
      <c r="P74" s="477">
        <f t="shared" si="0"/>
        <v>0</v>
      </c>
      <c r="Q74" s="470"/>
      <c r="S74" s="123"/>
      <c r="T74" s="123"/>
      <c r="U74" s="123"/>
      <c r="V74" s="123"/>
      <c r="W74" s="44"/>
      <c r="X74" s="123"/>
      <c r="Y74" s="123"/>
    </row>
    <row r="75" spans="5:25">
      <c r="E75" s="341"/>
      <c r="F75" s="341"/>
      <c r="G75" s="341"/>
      <c r="H75" s="347"/>
      <c r="I75" s="347"/>
      <c r="J75" s="478"/>
      <c r="K75" s="474"/>
      <c r="L75" s="475" t="str">
        <f>'1.0-Contractblad'!D34</f>
        <v>Selecteer tarief toezicht</v>
      </c>
      <c r="M75" s="474"/>
      <c r="N75" s="476">
        <f>'1.0-Contractblad'!H34</f>
        <v>0</v>
      </c>
      <c r="O75" s="637">
        <f>V33</f>
        <v>0</v>
      </c>
      <c r="P75" s="477">
        <f t="shared" si="0"/>
        <v>0</v>
      </c>
      <c r="Q75" s="470"/>
      <c r="S75" s="123"/>
      <c r="T75" s="123"/>
      <c r="U75" s="123"/>
      <c r="V75" s="123"/>
      <c r="W75" s="44"/>
      <c r="X75" s="123"/>
      <c r="Y75" s="123"/>
    </row>
    <row r="76" spans="5:25">
      <c r="E76" s="341"/>
      <c r="F76" s="341"/>
      <c r="G76" s="341"/>
      <c r="H76" s="347"/>
      <c r="I76" s="347"/>
      <c r="J76" s="478"/>
      <c r="K76" s="474"/>
      <c r="L76" s="470"/>
      <c r="M76" s="474"/>
      <c r="N76" s="479">
        <f>SUM(N69:N75)</f>
        <v>0</v>
      </c>
      <c r="O76" s="474"/>
      <c r="P76" s="480">
        <f>SUM(P69:P75)</f>
        <v>0</v>
      </c>
      <c r="Q76" s="470"/>
      <c r="S76" s="123"/>
      <c r="T76" s="123"/>
      <c r="U76" s="123"/>
      <c r="V76" s="123"/>
      <c r="W76" s="44"/>
      <c r="X76" s="123"/>
      <c r="Y76" s="123"/>
    </row>
    <row r="77" spans="5:25">
      <c r="E77" s="341"/>
      <c r="F77" s="341"/>
      <c r="G77" s="341"/>
      <c r="H77" s="347"/>
      <c r="I77" s="347"/>
      <c r="J77" s="478"/>
      <c r="K77" s="474"/>
      <c r="L77" s="474"/>
      <c r="M77" s="474"/>
      <c r="N77" s="474"/>
      <c r="O77" s="474"/>
      <c r="P77" s="474"/>
      <c r="Q77" s="470"/>
      <c r="S77" s="123"/>
      <c r="T77" s="123"/>
      <c r="U77" s="123"/>
      <c r="V77" s="123"/>
      <c r="W77" s="44"/>
      <c r="X77" s="123"/>
      <c r="Y77" s="123"/>
    </row>
    <row r="78" spans="5:25">
      <c r="F78" s="423"/>
      <c r="J78" s="470"/>
      <c r="K78" s="474"/>
      <c r="L78" s="474"/>
      <c r="M78" s="481"/>
      <c r="N78" s="482" t="s">
        <v>351</v>
      </c>
      <c r="O78" s="483">
        <f>IF(P76=0,0,P76/N76)</f>
        <v>0</v>
      </c>
      <c r="P78" s="474"/>
      <c r="Q78" s="474"/>
      <c r="R78" s="123"/>
      <c r="S78" s="123"/>
      <c r="T78" s="123"/>
      <c r="U78" s="123"/>
      <c r="V78" s="123"/>
      <c r="W78" s="44"/>
      <c r="X78" s="123"/>
      <c r="Y78" s="123"/>
    </row>
    <row r="79" spans="5:25">
      <c r="F79" s="423"/>
      <c r="J79" s="470"/>
      <c r="K79" s="474"/>
      <c r="L79" s="474"/>
      <c r="M79" s="481"/>
      <c r="N79" s="482"/>
      <c r="O79" s="483"/>
      <c r="P79" s="474"/>
      <c r="Q79" s="474"/>
      <c r="R79" s="123"/>
      <c r="S79" s="123"/>
      <c r="T79" s="123"/>
      <c r="U79" s="123"/>
      <c r="V79" s="123"/>
      <c r="W79" s="44"/>
      <c r="X79" s="123"/>
      <c r="Y79" s="123"/>
    </row>
    <row r="80" spans="5:25" hidden="1">
      <c r="F80" s="423"/>
      <c r="U80" s="123"/>
      <c r="V80" s="123"/>
      <c r="W80" s="44"/>
      <c r="X80" s="123"/>
      <c r="Y80" s="123"/>
    </row>
    <row r="81" spans="5:25" hidden="1">
      <c r="F81" s="423"/>
      <c r="K81" s="424" t="s">
        <v>161</v>
      </c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44"/>
      <c r="X81" s="123"/>
      <c r="Y81" s="123"/>
    </row>
    <row r="82" spans="5:25" hidden="1">
      <c r="F82" s="423"/>
      <c r="K82" s="338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44"/>
      <c r="X82" s="123"/>
      <c r="Y82" s="123"/>
    </row>
    <row r="83" spans="5:25" hidden="1">
      <c r="E83" s="336" t="s">
        <v>280</v>
      </c>
      <c r="K83" s="424" t="s">
        <v>180</v>
      </c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44"/>
      <c r="X83" s="123"/>
      <c r="Y83" s="123"/>
    </row>
    <row r="84" spans="5:25" hidden="1">
      <c r="E84" s="336" t="s">
        <v>281</v>
      </c>
      <c r="F84" s="336">
        <v>1</v>
      </c>
      <c r="G84" s="425">
        <v>6.1800000000000001E-2</v>
      </c>
      <c r="K84" s="424" t="s">
        <v>183</v>
      </c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44"/>
      <c r="X84" s="123"/>
      <c r="Y84" s="123"/>
    </row>
    <row r="85" spans="5:25" hidden="1">
      <c r="E85" s="336" t="s">
        <v>282</v>
      </c>
      <c r="F85" s="336">
        <v>2</v>
      </c>
      <c r="G85" s="425">
        <v>7.4899999999999994E-2</v>
      </c>
      <c r="K85" s="424" t="s">
        <v>184</v>
      </c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44"/>
      <c r="X85" s="123"/>
      <c r="Y85" s="123"/>
    </row>
    <row r="86" spans="5:25" hidden="1">
      <c r="F86" s="423"/>
      <c r="K86" s="424" t="s">
        <v>185</v>
      </c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44"/>
      <c r="X86" s="123"/>
      <c r="Y86" s="123"/>
    </row>
    <row r="87" spans="5:25" hidden="1">
      <c r="F87" s="423"/>
      <c r="K87" s="424" t="s">
        <v>186</v>
      </c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44"/>
      <c r="X87" s="123"/>
      <c r="Y87" s="123"/>
    </row>
    <row r="88" spans="5:25" hidden="1">
      <c r="F88" s="423"/>
      <c r="K88" s="424" t="s">
        <v>181</v>
      </c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44"/>
      <c r="X88" s="123"/>
      <c r="Y88" s="123"/>
    </row>
    <row r="89" spans="5:25" hidden="1">
      <c r="K89" s="424" t="s">
        <v>187</v>
      </c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44"/>
      <c r="X89" s="123"/>
      <c r="Y89" s="123"/>
    </row>
    <row r="90" spans="5:25" hidden="1">
      <c r="K90" s="424" t="s">
        <v>188</v>
      </c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44"/>
      <c r="X90" s="123"/>
      <c r="Y90" s="123"/>
    </row>
    <row r="91" spans="5:25" hidden="1">
      <c r="K91" s="424" t="s">
        <v>189</v>
      </c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44"/>
      <c r="X91" s="123"/>
      <c r="Y91" s="123"/>
    </row>
    <row r="92" spans="5:25" hidden="1">
      <c r="K92" s="424" t="s">
        <v>190</v>
      </c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44"/>
      <c r="X92" s="123"/>
      <c r="Y92" s="123"/>
    </row>
    <row r="93" spans="5:25" hidden="1">
      <c r="K93" s="424" t="s">
        <v>191</v>
      </c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44"/>
      <c r="X93" s="123"/>
      <c r="Y93" s="123"/>
    </row>
    <row r="94" spans="5:25" hidden="1">
      <c r="K94" s="424" t="s">
        <v>192</v>
      </c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44"/>
      <c r="X94" s="123"/>
      <c r="Y94" s="123"/>
    </row>
    <row r="95" spans="5:25" hidden="1">
      <c r="K95" s="424" t="s">
        <v>193</v>
      </c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44"/>
      <c r="X95" s="123"/>
      <c r="Y95" s="123"/>
    </row>
    <row r="96" spans="5:25" hidden="1">
      <c r="K96" s="424" t="s">
        <v>194</v>
      </c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44"/>
      <c r="X96" s="123"/>
      <c r="Y96" s="123"/>
    </row>
    <row r="97" spans="11:25" hidden="1">
      <c r="K97" s="424" t="s">
        <v>195</v>
      </c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44"/>
      <c r="X97" s="123"/>
      <c r="Y97" s="123"/>
    </row>
    <row r="98" spans="11:25" hidden="1">
      <c r="K98" s="424" t="s">
        <v>196</v>
      </c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44"/>
      <c r="X98" s="123"/>
      <c r="Y98" s="123"/>
    </row>
    <row r="99" spans="11:25" hidden="1">
      <c r="K99" s="424" t="s">
        <v>197</v>
      </c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44"/>
      <c r="X99" s="123"/>
      <c r="Y99" s="123"/>
    </row>
    <row r="100" spans="11:25" hidden="1">
      <c r="K100" s="424" t="s">
        <v>198</v>
      </c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44"/>
      <c r="X100" s="123"/>
      <c r="Y100" s="123"/>
    </row>
    <row r="101" spans="11:25" hidden="1">
      <c r="K101" s="424" t="s">
        <v>199</v>
      </c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44"/>
      <c r="X101" s="123"/>
      <c r="Y101" s="123"/>
    </row>
    <row r="102" spans="11:25" hidden="1">
      <c r="K102" s="424" t="s">
        <v>200</v>
      </c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44"/>
      <c r="X102" s="123"/>
      <c r="Y102" s="123"/>
    </row>
    <row r="103" spans="11:25" hidden="1">
      <c r="K103" s="424" t="s">
        <v>201</v>
      </c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44"/>
      <c r="X103" s="123"/>
      <c r="Y103" s="123"/>
    </row>
    <row r="104" spans="11:25" hidden="1">
      <c r="K104" s="424" t="s">
        <v>202</v>
      </c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44"/>
      <c r="X104" s="123"/>
      <c r="Y104" s="123"/>
    </row>
    <row r="105" spans="11:25" hidden="1">
      <c r="K105" s="424" t="s">
        <v>203</v>
      </c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44"/>
      <c r="X105" s="123"/>
      <c r="Y105" s="123"/>
    </row>
    <row r="106" spans="11:25" hidden="1">
      <c r="K106" s="424" t="s">
        <v>204</v>
      </c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44"/>
      <c r="X106" s="123"/>
      <c r="Y106" s="123"/>
    </row>
    <row r="107" spans="11:25" hidden="1">
      <c r="K107" s="424" t="s">
        <v>205</v>
      </c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44"/>
      <c r="X107" s="123"/>
      <c r="Y107" s="123"/>
    </row>
    <row r="108" spans="11:25" hidden="1">
      <c r="K108" s="424" t="s">
        <v>206</v>
      </c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44"/>
      <c r="X108" s="123"/>
      <c r="Y108" s="123"/>
    </row>
    <row r="109" spans="11:25" hidden="1">
      <c r="K109" s="424" t="s">
        <v>207</v>
      </c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44"/>
      <c r="X109" s="123"/>
      <c r="Y109" s="123"/>
    </row>
    <row r="110" spans="11:25" hidden="1">
      <c r="K110" s="424" t="s">
        <v>208</v>
      </c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44"/>
      <c r="X110" s="123"/>
      <c r="Y110" s="123"/>
    </row>
    <row r="111" spans="11:25" hidden="1">
      <c r="K111" s="424" t="s">
        <v>209</v>
      </c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44"/>
      <c r="X111" s="123"/>
      <c r="Y111" s="123"/>
    </row>
    <row r="112" spans="11:25" hidden="1">
      <c r="K112" s="424" t="s">
        <v>210</v>
      </c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44"/>
      <c r="X112" s="123"/>
      <c r="Y112" s="123"/>
    </row>
    <row r="113" spans="11:25" hidden="1">
      <c r="K113" s="424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44"/>
      <c r="X113" s="123"/>
      <c r="Y113" s="123"/>
    </row>
    <row r="114" spans="11:25" hidden="1">
      <c r="K114" s="424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44"/>
      <c r="X114" s="123"/>
      <c r="Y114" s="123"/>
    </row>
    <row r="115" spans="11:25" hidden="1">
      <c r="K115" s="424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44"/>
      <c r="X115" s="123"/>
      <c r="Y115" s="123"/>
    </row>
    <row r="116" spans="11:25" hidden="1">
      <c r="K116" s="424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44"/>
      <c r="X116" s="123"/>
      <c r="Y116" s="123"/>
    </row>
    <row r="117" spans="11:25" hidden="1">
      <c r="K117" s="424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44"/>
      <c r="X117" s="123"/>
      <c r="Y117" s="123"/>
    </row>
    <row r="118" spans="11:25" hidden="1">
      <c r="K118" s="424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44"/>
      <c r="X118" s="123"/>
      <c r="Y118" s="123"/>
    </row>
    <row r="119" spans="11:25" hidden="1">
      <c r="K119" s="424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44"/>
      <c r="X119" s="123"/>
      <c r="Y119" s="123"/>
    </row>
    <row r="120" spans="11:25" hidden="1">
      <c r="K120" s="424" t="s">
        <v>182</v>
      </c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44"/>
      <c r="X120" s="123"/>
      <c r="Y120" s="123"/>
    </row>
    <row r="121" spans="11:25" hidden="1">
      <c r="K121" s="426">
        <v>1</v>
      </c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44"/>
      <c r="X121" s="123"/>
      <c r="Y121" s="123"/>
    </row>
    <row r="122" spans="11:25" hidden="1">
      <c r="K122" s="424">
        <v>2</v>
      </c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44"/>
      <c r="X122" s="123"/>
      <c r="Y122" s="123"/>
    </row>
    <row r="123" spans="11:25" hidden="1">
      <c r="K123" s="424">
        <v>3</v>
      </c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44"/>
      <c r="X123" s="123"/>
      <c r="Y123" s="123"/>
    </row>
    <row r="124" spans="11:25" hidden="1">
      <c r="K124" s="424">
        <v>4</v>
      </c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44"/>
      <c r="X124" s="123"/>
      <c r="Y124" s="123"/>
    </row>
    <row r="125" spans="11:25" hidden="1">
      <c r="K125" s="424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44"/>
      <c r="X125" s="123"/>
      <c r="Y125" s="123"/>
    </row>
    <row r="126" spans="11:25" hidden="1">
      <c r="K126" s="424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44"/>
      <c r="X126" s="123"/>
      <c r="Y126" s="123"/>
    </row>
    <row r="127" spans="11:25" hidden="1">
      <c r="K127" s="424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44"/>
      <c r="X127" s="123"/>
      <c r="Y127" s="123"/>
    </row>
    <row r="128" spans="11:25" hidden="1">
      <c r="K128" s="424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44"/>
      <c r="X128" s="123"/>
      <c r="Y128" s="123"/>
    </row>
    <row r="129" spans="11:25" hidden="1">
      <c r="K129" s="424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44"/>
      <c r="X129" s="123"/>
      <c r="Y129" s="123"/>
    </row>
    <row r="130" spans="11:25" hidden="1">
      <c r="K130" s="424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44"/>
      <c r="X130" s="123"/>
      <c r="Y130" s="123"/>
    </row>
    <row r="131" spans="11:25" hidden="1">
      <c r="K131" s="424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44"/>
      <c r="X131" s="123"/>
      <c r="Y131" s="123"/>
    </row>
    <row r="132" spans="11:25" hidden="1">
      <c r="K132" s="424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44"/>
      <c r="X132" s="123"/>
      <c r="Y132" s="123"/>
    </row>
    <row r="133" spans="11:25" hidden="1">
      <c r="K133" s="424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44"/>
      <c r="X133" s="123"/>
      <c r="Y133" s="123"/>
    </row>
    <row r="134" spans="11:25" hidden="1">
      <c r="K134" s="424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44"/>
      <c r="X134" s="123"/>
      <c r="Y134" s="123"/>
    </row>
    <row r="135" spans="11:25" hidden="1">
      <c r="K135" s="424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44"/>
      <c r="X135" s="123"/>
      <c r="Y135" s="123"/>
    </row>
    <row r="136" spans="11:25" hidden="1">
      <c r="K136" s="424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44"/>
      <c r="X136" s="123"/>
      <c r="Y136" s="123"/>
    </row>
    <row r="137" spans="11:25" hidden="1">
      <c r="K137" s="424"/>
      <c r="L137" s="418"/>
      <c r="M137" s="123"/>
      <c r="N137" s="123"/>
      <c r="O137" s="123"/>
      <c r="P137" s="123"/>
      <c r="W137" s="44"/>
    </row>
    <row r="138" spans="11:25" hidden="1">
      <c r="K138" s="424"/>
      <c r="L138" s="418"/>
      <c r="M138" s="123"/>
      <c r="N138" s="123"/>
      <c r="O138" s="123"/>
      <c r="P138" s="123"/>
      <c r="W138" s="44"/>
    </row>
    <row r="139" spans="11:25" hidden="1">
      <c r="K139" s="424"/>
      <c r="L139" s="418"/>
      <c r="M139" s="123"/>
      <c r="N139" s="123"/>
      <c r="O139" s="123"/>
      <c r="P139" s="123"/>
      <c r="W139" s="44"/>
    </row>
    <row r="140" spans="11:25" hidden="1">
      <c r="K140" s="424"/>
      <c r="L140" s="418"/>
      <c r="M140" s="123"/>
      <c r="N140" s="123"/>
      <c r="O140" s="123"/>
      <c r="P140" s="123"/>
      <c r="W140" s="44"/>
    </row>
    <row r="141" spans="11:25" hidden="1">
      <c r="K141" s="424"/>
      <c r="L141" s="418"/>
      <c r="M141" s="123"/>
      <c r="N141" s="123"/>
      <c r="O141" s="123"/>
      <c r="P141" s="123"/>
      <c r="W141" s="44"/>
    </row>
    <row r="142" spans="11:25" hidden="1">
      <c r="K142" s="424"/>
      <c r="L142" s="418"/>
      <c r="M142" s="123"/>
      <c r="N142" s="123"/>
      <c r="O142" s="123"/>
      <c r="P142" s="123"/>
    </row>
    <row r="143" spans="11:25" hidden="1">
      <c r="K143" s="424"/>
      <c r="L143" s="418"/>
      <c r="M143" s="123"/>
      <c r="N143" s="123"/>
      <c r="O143" s="123"/>
      <c r="P143" s="123"/>
    </row>
    <row r="144" spans="11:25" hidden="1">
      <c r="K144" s="424"/>
      <c r="L144" s="418"/>
      <c r="M144" s="123"/>
      <c r="N144" s="123"/>
      <c r="O144" s="123"/>
      <c r="P144" s="123"/>
    </row>
    <row r="145" spans="11:16" hidden="1">
      <c r="K145" s="424"/>
      <c r="L145" s="418"/>
      <c r="M145" s="123"/>
      <c r="N145" s="123"/>
      <c r="O145" s="123"/>
      <c r="P145" s="123"/>
    </row>
    <row r="146" spans="11:16" hidden="1">
      <c r="K146" s="424"/>
      <c r="L146" s="418"/>
      <c r="M146" s="123"/>
      <c r="N146" s="123"/>
      <c r="O146" s="123"/>
      <c r="P146" s="123"/>
    </row>
    <row r="147" spans="11:16" hidden="1">
      <c r="K147" s="424"/>
      <c r="L147" s="418"/>
      <c r="M147" s="123"/>
      <c r="N147" s="123"/>
      <c r="O147" s="123"/>
      <c r="P147" s="123"/>
    </row>
    <row r="148" spans="11:16" hidden="1">
      <c r="K148" s="424"/>
      <c r="L148" s="418"/>
      <c r="M148" s="123"/>
      <c r="N148" s="123"/>
      <c r="O148" s="123"/>
      <c r="P148" s="123"/>
    </row>
    <row r="149" spans="11:16" hidden="1">
      <c r="K149" s="424"/>
      <c r="L149" s="418"/>
      <c r="M149" s="123"/>
      <c r="N149" s="123"/>
      <c r="O149" s="123"/>
      <c r="P149" s="123"/>
    </row>
    <row r="150" spans="11:16" hidden="1">
      <c r="K150" s="424"/>
      <c r="L150" s="418"/>
      <c r="M150" s="123"/>
      <c r="N150" s="123"/>
      <c r="O150" s="123"/>
      <c r="P150" s="123"/>
    </row>
    <row r="151" spans="11:16" hidden="1">
      <c r="K151" s="424"/>
      <c r="L151" s="418"/>
      <c r="M151" s="123"/>
      <c r="N151" s="123"/>
      <c r="O151" s="123"/>
      <c r="P151" s="123"/>
    </row>
    <row r="152" spans="11:16" hidden="1">
      <c r="N152" s="424"/>
    </row>
    <row r="156" spans="11:16"/>
    <row r="157" spans="11:16"/>
    <row r="158" spans="11:16"/>
    <row r="159" spans="11:16"/>
    <row r="160" spans="11:16"/>
    <row r="161"/>
  </sheetData>
  <dataConsolidate/>
  <mergeCells count="6">
    <mergeCell ref="F10:G10"/>
    <mergeCell ref="T11:V11"/>
    <mergeCell ref="X11:Y11"/>
    <mergeCell ref="N11:P11"/>
    <mergeCell ref="N7:O10"/>
    <mergeCell ref="T7:U10"/>
  </mergeCells>
  <conditionalFormatting sqref="F39">
    <cfRule type="expression" dxfId="141" priority="428">
      <formula>"D40=&gt;0"</formula>
    </cfRule>
  </conditionalFormatting>
  <conditionalFormatting sqref="F49:F50">
    <cfRule type="notContainsBlanks" dxfId="140" priority="66">
      <formula>LEN(TRIM(F49))&gt;0</formula>
    </cfRule>
  </conditionalFormatting>
  <conditionalFormatting sqref="F53:F55">
    <cfRule type="notContainsBlanks" dxfId="139" priority="11">
      <formula>LEN(TRIM(F53))&gt;0</formula>
    </cfRule>
  </conditionalFormatting>
  <conditionalFormatting sqref="F59:F61">
    <cfRule type="cellIs" dxfId="138" priority="415" operator="greaterThan">
      <formula>0</formula>
    </cfRule>
  </conditionalFormatting>
  <conditionalFormatting sqref="G19:G21">
    <cfRule type="cellIs" dxfId="137" priority="4" operator="greaterThan">
      <formula>0</formula>
    </cfRule>
  </conditionalFormatting>
  <conditionalFormatting sqref="G25:G27">
    <cfRule type="cellIs" dxfId="136" priority="3" operator="greaterThan">
      <formula>0</formula>
    </cfRule>
  </conditionalFormatting>
  <conditionalFormatting sqref="G29:G30">
    <cfRule type="cellIs" dxfId="135" priority="2" operator="greaterThan">
      <formula>0</formula>
    </cfRule>
  </conditionalFormatting>
  <conditionalFormatting sqref="G43">
    <cfRule type="cellIs" dxfId="134" priority="427" operator="greaterThan">
      <formula>0</formula>
    </cfRule>
  </conditionalFormatting>
  <conditionalFormatting sqref="G51">
    <cfRule type="cellIs" dxfId="133" priority="420" operator="greaterThan">
      <formula>0</formula>
    </cfRule>
  </conditionalFormatting>
  <conditionalFormatting sqref="G57">
    <cfRule type="cellIs" dxfId="132" priority="419" operator="greaterThan">
      <formula>0</formula>
    </cfRule>
  </conditionalFormatting>
  <conditionalFormatting sqref="G63">
    <cfRule type="cellIs" dxfId="131" priority="422" operator="greaterThan">
      <formula>0</formula>
    </cfRule>
  </conditionalFormatting>
  <conditionalFormatting sqref="M34">
    <cfRule type="cellIs" dxfId="130" priority="408" stopIfTrue="1" operator="greaterThan">
      <formula>0.01</formula>
    </cfRule>
  </conditionalFormatting>
  <conditionalFormatting sqref="M38">
    <cfRule type="cellIs" dxfId="129" priority="94" stopIfTrue="1" operator="greaterThan">
      <formula>0.01</formula>
    </cfRule>
  </conditionalFormatting>
  <conditionalFormatting sqref="M57">
    <cfRule type="cellIs" dxfId="128" priority="78" operator="greaterThan">
      <formula>0</formula>
    </cfRule>
  </conditionalFormatting>
  <conditionalFormatting sqref="M27:P27">
    <cfRule type="cellIs" dxfId="127" priority="143" operator="greaterThan">
      <formula>0</formula>
    </cfRule>
  </conditionalFormatting>
  <conditionalFormatting sqref="M33:P33">
    <cfRule type="cellIs" dxfId="126" priority="340" operator="greaterThan">
      <formula>0</formula>
    </cfRule>
  </conditionalFormatting>
  <conditionalFormatting sqref="N17:P17">
    <cfRule type="cellIs" dxfId="125" priority="9" operator="greaterThan">
      <formula>0</formula>
    </cfRule>
  </conditionalFormatting>
  <conditionalFormatting sqref="N21:P23">
    <cfRule type="cellIs" dxfId="124" priority="52" operator="greaterThan">
      <formula>0</formula>
    </cfRule>
  </conditionalFormatting>
  <conditionalFormatting sqref="N24:P25">
    <cfRule type="cellIs" dxfId="123" priority="152" operator="greaterThan">
      <formula>0</formula>
    </cfRule>
  </conditionalFormatting>
  <conditionalFormatting sqref="N29:P29 N31:P31 N34:P34 N36:P36 N38:P39 N44:P44 N57:P57 N59:P65">
    <cfRule type="cellIs" dxfId="122" priority="394" operator="greaterThan">
      <formula>0</formula>
    </cfRule>
  </conditionalFormatting>
  <conditionalFormatting sqref="N41:P42">
    <cfRule type="cellIs" dxfId="121" priority="25" operator="greaterThan">
      <formula>0</formula>
    </cfRule>
  </conditionalFormatting>
  <conditionalFormatting sqref="N46:P53">
    <cfRule type="cellIs" dxfId="120" priority="19" operator="greaterThan">
      <formula>0</formula>
    </cfRule>
  </conditionalFormatting>
  <conditionalFormatting sqref="N55:P55">
    <cfRule type="cellIs" dxfId="119" priority="352" operator="greaterThan">
      <formula>0</formula>
    </cfRule>
  </conditionalFormatting>
  <conditionalFormatting sqref="R17">
    <cfRule type="cellIs" dxfId="118" priority="10" operator="greaterThan">
      <formula>0</formula>
    </cfRule>
  </conditionalFormatting>
  <conditionalFormatting sqref="R21:R23">
    <cfRule type="cellIs" dxfId="117" priority="300" operator="greaterThan">
      <formula>0</formula>
    </cfRule>
  </conditionalFormatting>
  <conditionalFormatting sqref="R24">
    <cfRule type="cellIs" dxfId="116" priority="150" operator="greaterThan">
      <formula>0</formula>
    </cfRule>
  </conditionalFormatting>
  <conditionalFormatting sqref="R41:R42">
    <cfRule type="cellIs" dxfId="115" priority="231" operator="greaterThan">
      <formula>0</formula>
    </cfRule>
  </conditionalFormatting>
  <conditionalFormatting sqref="R44 R57 R59:R63 R64:S65">
    <cfRule type="cellIs" dxfId="114" priority="392" operator="greaterThan">
      <formula>0</formula>
    </cfRule>
  </conditionalFormatting>
  <conditionalFormatting sqref="R46:R53">
    <cfRule type="cellIs" dxfId="113" priority="225" operator="greaterThan">
      <formula>0</formula>
    </cfRule>
  </conditionalFormatting>
  <conditionalFormatting sqref="R55">
    <cfRule type="cellIs" dxfId="112" priority="350" operator="greaterThan">
      <formula>0</formula>
    </cfRule>
  </conditionalFormatting>
  <conditionalFormatting sqref="R27:V27">
    <cfRule type="cellIs" dxfId="111" priority="138" operator="greaterThan">
      <formula>0</formula>
    </cfRule>
  </conditionalFormatting>
  <conditionalFormatting sqref="R29:V29 R31:V31 R36:V36 R38:V39 T57:V57 T59:V65">
    <cfRule type="cellIs" dxfId="110" priority="387" operator="greaterThan">
      <formula>0</formula>
    </cfRule>
  </conditionalFormatting>
  <conditionalFormatting sqref="R33:V34">
    <cfRule type="cellIs" dxfId="109" priority="335" operator="greaterThan">
      <formula>0</formula>
    </cfRule>
  </conditionalFormatting>
  <conditionalFormatting sqref="S40:S63">
    <cfRule type="cellIs" dxfId="108" priority="227" operator="greaterThan">
      <formula>0</formula>
    </cfRule>
  </conditionalFormatting>
  <conditionalFormatting sqref="T17:V17">
    <cfRule type="cellIs" dxfId="107" priority="8" operator="greaterThan">
      <formula>0</formula>
    </cfRule>
  </conditionalFormatting>
  <conditionalFormatting sqref="T21:V23">
    <cfRule type="cellIs" dxfId="106" priority="47" operator="greaterThan">
      <formula>0</formula>
    </cfRule>
  </conditionalFormatting>
  <conditionalFormatting sqref="T24:V24">
    <cfRule type="cellIs" dxfId="105" priority="147" operator="greaterThan">
      <formula>0</formula>
    </cfRule>
  </conditionalFormatting>
  <conditionalFormatting sqref="T42:V42">
    <cfRule type="cellIs" dxfId="104" priority="18" operator="greaterThan">
      <formula>0</formula>
    </cfRule>
  </conditionalFormatting>
  <conditionalFormatting sqref="T44:V44">
    <cfRule type="cellIs" dxfId="103" priority="46" operator="greaterThan">
      <formula>0</formula>
    </cfRule>
  </conditionalFormatting>
  <conditionalFormatting sqref="T46:V53">
    <cfRule type="cellIs" dxfId="102" priority="1" operator="greaterThan">
      <formula>0</formula>
    </cfRule>
  </conditionalFormatting>
  <conditionalFormatting sqref="T55:V55">
    <cfRule type="cellIs" dxfId="101" priority="347" operator="greaterThan">
      <formula>0</formula>
    </cfRule>
  </conditionalFormatting>
  <conditionalFormatting sqref="X17:Y17">
    <cfRule type="cellIs" dxfId="100" priority="108" operator="greaterThan">
      <formula>0</formula>
    </cfRule>
  </conditionalFormatting>
  <conditionalFormatting sqref="X21:Y23">
    <cfRule type="cellIs" dxfId="99" priority="382" operator="greaterThan">
      <formula>0</formula>
    </cfRule>
  </conditionalFormatting>
  <conditionalFormatting sqref="X24:Y24">
    <cfRule type="cellIs" dxfId="98" priority="145" operator="greaterThan">
      <formula>0</formula>
    </cfRule>
  </conditionalFormatting>
  <conditionalFormatting sqref="X27:Y27">
    <cfRule type="cellIs" dxfId="97" priority="136" operator="greaterThan">
      <formula>0</formula>
    </cfRule>
  </conditionalFormatting>
  <conditionalFormatting sqref="X29:Y29 X31:Y31 X36:Y36 X38:Y39 X44:Y44 X57:Y57 X59:Y65">
    <cfRule type="cellIs" dxfId="96" priority="383" operator="greaterThan">
      <formula>0</formula>
    </cfRule>
  </conditionalFormatting>
  <conditionalFormatting sqref="X33:Y34">
    <cfRule type="cellIs" dxfId="95" priority="333" operator="greaterThan">
      <formula>0</formula>
    </cfRule>
  </conditionalFormatting>
  <conditionalFormatting sqref="X42:Y42">
    <cfRule type="cellIs" dxfId="94" priority="234" operator="greaterThan">
      <formula>0</formula>
    </cfRule>
  </conditionalFormatting>
  <conditionalFormatting sqref="X46:Y53">
    <cfRule type="cellIs" dxfId="93" priority="223" operator="greaterThan">
      <formula>0</formula>
    </cfRule>
  </conditionalFormatting>
  <conditionalFormatting sqref="X55:Y55">
    <cfRule type="cellIs" dxfId="92" priority="345" operator="greaterThan">
      <formula>0</formula>
    </cfRule>
  </conditionalFormatting>
  <dataValidations count="3">
    <dataValidation type="list" allowBlank="1" showInputMessage="1" showErrorMessage="1" promptTitle="Selecteer" prompt="Selecteer uit de lijst een categorie schoonmaak _x000d_medewerker" sqref="R13" xr:uid="{C3BC93C8-E7A5-9C4B-AD69-7A34A1FA6C4C}">
      <formula1>$K$78:$K$117</formula1>
    </dataValidation>
    <dataValidation type="list" allowBlank="1" showInputMessage="1" showErrorMessage="1" promptTitle="Selecteer" prompt="Selecteer uit de lijst een categorie schoonmaak _x000d_medewerker" sqref="X13:Y13 T13:V13 N13:P13" xr:uid="{A8B15222-0217-4C4E-A996-690095EC3972}">
      <formula1>$K$81:$K$118</formula1>
    </dataValidation>
    <dataValidation type="list" allowBlank="1" showInputMessage="1" showErrorMessage="1" sqref="X15:Y15 T15:V15 R15 N15:P15" xr:uid="{302E3468-44AF-7541-9FB9-1A041EE5250D}">
      <formula1>$K$120:$K$124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61"/>
  <sheetViews>
    <sheetView showGridLines="0" showRowColHeaders="0" showZeros="0" showOutlineSymbols="0" zoomScaleNormal="100" zoomScaleSheetLayoutView="75" zoomScalePageLayoutView="125" workbookViewId="0"/>
  </sheetViews>
  <sheetFormatPr baseColWidth="10" defaultColWidth="10.796875" defaultRowHeight="15"/>
  <cols>
    <col min="1" max="1" width="8.19921875" style="238" customWidth="1"/>
    <col min="2" max="2" width="15.19921875" style="238" customWidth="1"/>
    <col min="3" max="3" width="34.3984375" style="238" bestFit="1" customWidth="1"/>
    <col min="4" max="4" width="6.19921875" style="238" customWidth="1"/>
    <col min="5" max="5" width="38.59765625" style="238" customWidth="1"/>
    <col min="6" max="6" width="45" style="238" customWidth="1"/>
    <col min="7" max="7" width="15.796875" style="238" customWidth="1"/>
    <col min="8" max="8" width="19.59765625" style="238" customWidth="1"/>
    <col min="9" max="9" width="5.796875" style="238" customWidth="1"/>
    <col min="10" max="10" width="19" style="238" customWidth="1"/>
    <col min="11" max="16384" width="10.796875" style="238"/>
  </cols>
  <sheetData>
    <row r="1" spans="2:9" ht="10" customHeight="1" thickBot="1">
      <c r="E1" s="31"/>
      <c r="F1" s="31"/>
      <c r="G1" s="100"/>
      <c r="H1" s="100"/>
      <c r="I1" s="100"/>
    </row>
    <row r="2" spans="2:9" ht="10" customHeight="1">
      <c r="E2" s="103"/>
      <c r="F2" s="103"/>
      <c r="G2" s="100"/>
      <c r="H2" s="100"/>
      <c r="I2" s="100"/>
    </row>
    <row r="3" spans="2:9">
      <c r="B3" s="508" t="s">
        <v>162</v>
      </c>
    </row>
    <row r="4" spans="2:9" ht="18" thickBot="1">
      <c r="B4" s="527"/>
      <c r="C4" s="509" t="s">
        <v>154</v>
      </c>
      <c r="E4" s="461" t="s">
        <v>27</v>
      </c>
      <c r="F4" s="462" t="s">
        <v>63</v>
      </c>
      <c r="G4" s="435"/>
    </row>
    <row r="5" spans="2:9" ht="18" thickBot="1">
      <c r="B5" s="636"/>
      <c r="C5" s="509" t="s">
        <v>389</v>
      </c>
      <c r="E5" s="198" t="s">
        <v>86</v>
      </c>
      <c r="F5" s="202" t="str">
        <f>Voorblad!$E$16</f>
        <v>Stichting Opspoor</v>
      </c>
      <c r="G5" s="435"/>
    </row>
    <row r="6" spans="2:9" ht="18" thickBot="1">
      <c r="B6" s="537"/>
      <c r="C6" s="509" t="s">
        <v>277</v>
      </c>
      <c r="E6" s="198" t="s">
        <v>33</v>
      </c>
      <c r="F6" s="202" t="str">
        <f>'1.0-Contractblad'!$E$7</f>
        <v>Purmerend e.o.</v>
      </c>
      <c r="G6" s="436"/>
      <c r="H6" s="436"/>
    </row>
    <row r="7" spans="2:9" ht="17">
      <c r="B7" s="694"/>
      <c r="C7" s="509" t="s">
        <v>489</v>
      </c>
      <c r="E7" s="198" t="s">
        <v>115</v>
      </c>
      <c r="F7" s="208" t="str">
        <f>Voorblad!$E$24</f>
        <v>1501-102-2026</v>
      </c>
      <c r="G7" s="435"/>
    </row>
    <row r="8" spans="2:9" ht="17">
      <c r="E8" s="198" t="s">
        <v>146</v>
      </c>
      <c r="F8" s="213" t="str">
        <f ca="1">Voorblad!$E$26</f>
        <v>Calculatiemodule Opspoor Perceel 1 V1.0 | 01-jan-27</v>
      </c>
      <c r="G8" s="437"/>
    </row>
    <row r="9" spans="2:9" ht="17">
      <c r="E9" s="461" t="s">
        <v>84</v>
      </c>
      <c r="F9" s="247" t="str">
        <f>Voorblad!$E$19</f>
        <v>Naam organisatie</v>
      </c>
      <c r="G9" s="435"/>
    </row>
    <row r="10" spans="2:9" ht="17">
      <c r="E10" s="198" t="s">
        <v>6</v>
      </c>
      <c r="F10" s="220">
        <f>Voorblad!$E$22</f>
        <v>46388</v>
      </c>
    </row>
    <row r="11" spans="2:9" ht="17">
      <c r="E11" s="434"/>
      <c r="F11" s="438"/>
    </row>
    <row r="12" spans="2:9">
      <c r="E12" s="439"/>
      <c r="F12" s="439"/>
      <c r="G12" s="439"/>
      <c r="H12" s="439"/>
    </row>
    <row r="13" spans="2:9" ht="15.75" customHeight="1">
      <c r="C13" s="44"/>
      <c r="E13" s="512" t="s">
        <v>64</v>
      </c>
      <c r="F13" s="831"/>
      <c r="G13" s="832"/>
      <c r="H13" s="833"/>
    </row>
    <row r="14" spans="2:9">
      <c r="B14" s="336"/>
      <c r="C14" s="336"/>
      <c r="E14" s="513" t="s">
        <v>35</v>
      </c>
      <c r="F14" s="831"/>
      <c r="G14" s="832"/>
      <c r="H14" s="833"/>
    </row>
    <row r="15" spans="2:9">
      <c r="E15" s="441"/>
      <c r="F15" s="441"/>
      <c r="G15" s="442"/>
      <c r="H15" s="442"/>
    </row>
    <row r="16" spans="2:9" ht="17">
      <c r="E16" s="440" t="s">
        <v>83</v>
      </c>
      <c r="F16" s="441"/>
      <c r="G16" s="443"/>
      <c r="H16" s="444" t="s">
        <v>106</v>
      </c>
    </row>
    <row r="17" spans="5:10">
      <c r="E17" s="441" t="s">
        <v>67</v>
      </c>
      <c r="F17" s="441"/>
      <c r="G17" s="441"/>
      <c r="H17" s="489"/>
    </row>
    <row r="18" spans="5:10">
      <c r="E18" s="441" t="s">
        <v>38</v>
      </c>
      <c r="F18" s="441"/>
      <c r="G18" s="441"/>
      <c r="H18" s="489"/>
    </row>
    <row r="19" spans="5:10">
      <c r="E19" s="441" t="s">
        <v>99</v>
      </c>
      <c r="F19" s="441"/>
      <c r="G19" s="441"/>
      <c r="H19" s="544">
        <f>H17-H18</f>
        <v>0</v>
      </c>
    </row>
    <row r="20" spans="5:10">
      <c r="E20" s="441" t="s">
        <v>80</v>
      </c>
      <c r="F20" s="441"/>
      <c r="G20" s="441"/>
      <c r="H20" s="490"/>
      <c r="J20" s="776">
        <f>IF(H20&gt;4,"Afschrijving maximaal 4 jaar!",0)</f>
        <v>0</v>
      </c>
    </row>
    <row r="21" spans="5:10">
      <c r="E21" s="441" t="s">
        <v>100</v>
      </c>
      <c r="F21" s="441"/>
      <c r="G21" s="441"/>
      <c r="H21" s="545"/>
    </row>
    <row r="22" spans="5:10">
      <c r="E22" s="441"/>
      <c r="F22" s="441"/>
      <c r="G22" s="442"/>
      <c r="H22" s="445"/>
    </row>
    <row r="23" spans="5:10">
      <c r="E23" s="440" t="s">
        <v>58</v>
      </c>
      <c r="F23" s="441"/>
      <c r="G23" s="441"/>
      <c r="H23" s="446"/>
    </row>
    <row r="24" spans="5:10">
      <c r="E24" s="441" t="s">
        <v>104</v>
      </c>
      <c r="F24" s="441"/>
      <c r="G24" s="441"/>
      <c r="H24" s="546">
        <f>IF(H20=0,0,(H19-H21)/H20)</f>
        <v>0</v>
      </c>
    </row>
    <row r="25" spans="5:10">
      <c r="E25" s="441" t="s">
        <v>112</v>
      </c>
      <c r="F25" s="441"/>
      <c r="G25" s="441"/>
      <c r="H25" s="489"/>
    </row>
    <row r="26" spans="5:10">
      <c r="E26" s="441" t="s">
        <v>32</v>
      </c>
      <c r="F26" s="445" t="s">
        <v>29</v>
      </c>
      <c r="G26" s="491"/>
      <c r="H26" s="546">
        <f>G26*H19</f>
        <v>0</v>
      </c>
    </row>
    <row r="27" spans="5:10">
      <c r="E27" s="441" t="s">
        <v>72</v>
      </c>
      <c r="F27" s="445" t="s">
        <v>29</v>
      </c>
      <c r="G27" s="491"/>
      <c r="H27" s="546">
        <f>G27*H19</f>
        <v>0</v>
      </c>
    </row>
    <row r="28" spans="5:10">
      <c r="E28" s="441"/>
      <c r="F28" s="441"/>
      <c r="G28" s="442"/>
      <c r="H28" s="445"/>
    </row>
    <row r="29" spans="5:10">
      <c r="E29" s="440" t="s">
        <v>55</v>
      </c>
      <c r="F29" s="441"/>
      <c r="G29" s="441"/>
      <c r="H29" s="546">
        <f>SUM(H24:H28)</f>
        <v>0</v>
      </c>
    </row>
    <row r="30" spans="5:10">
      <c r="E30" s="441"/>
      <c r="F30" s="441"/>
      <c r="G30" s="442"/>
      <c r="H30" s="445"/>
    </row>
    <row r="31" spans="5:10">
      <c r="F31" s="441" t="s">
        <v>102</v>
      </c>
      <c r="G31" s="490"/>
      <c r="H31" s="546">
        <f>G31*H29</f>
        <v>0</v>
      </c>
    </row>
    <row r="32" spans="5:10" ht="17">
      <c r="E32" s="199"/>
      <c r="F32" s="447"/>
      <c r="G32" s="435"/>
      <c r="H32" s="435"/>
    </row>
    <row r="33" spans="5:10">
      <c r="E33" s="512" t="s">
        <v>64</v>
      </c>
      <c r="F33" s="831"/>
      <c r="G33" s="832"/>
      <c r="H33" s="833"/>
    </row>
    <row r="34" spans="5:10">
      <c r="E34" s="513" t="s">
        <v>35</v>
      </c>
      <c r="F34" s="831"/>
      <c r="G34" s="832"/>
      <c r="H34" s="833"/>
    </row>
    <row r="35" spans="5:10">
      <c r="E35" s="441"/>
      <c r="F35" s="441"/>
      <c r="G35" s="442"/>
      <c r="H35" s="442"/>
    </row>
    <row r="36" spans="5:10" ht="17">
      <c r="E36" s="440" t="s">
        <v>83</v>
      </c>
      <c r="F36" s="441"/>
      <c r="G36" s="443"/>
      <c r="H36" s="444" t="s">
        <v>106</v>
      </c>
    </row>
    <row r="37" spans="5:10">
      <c r="E37" s="441" t="s">
        <v>67</v>
      </c>
      <c r="F37" s="441"/>
      <c r="G37" s="441"/>
      <c r="H37" s="489"/>
    </row>
    <row r="38" spans="5:10">
      <c r="E38" s="441" t="s">
        <v>38</v>
      </c>
      <c r="F38" s="441"/>
      <c r="G38" s="441"/>
      <c r="H38" s="489">
        <v>0</v>
      </c>
    </row>
    <row r="39" spans="5:10">
      <c r="E39" s="441" t="s">
        <v>99</v>
      </c>
      <c r="F39" s="441"/>
      <c r="G39" s="441"/>
      <c r="H39" s="544">
        <f>H37-H38</f>
        <v>0</v>
      </c>
    </row>
    <row r="40" spans="5:10">
      <c r="E40" s="441" t="s">
        <v>80</v>
      </c>
      <c r="F40" s="441"/>
      <c r="G40" s="441"/>
      <c r="H40" s="490"/>
      <c r="J40" s="776">
        <f>IF(H40&gt;4,"Afschrijving maximaal 4 jaar!",0)</f>
        <v>0</v>
      </c>
    </row>
    <row r="41" spans="5:10">
      <c r="E41" s="441" t="s">
        <v>100</v>
      </c>
      <c r="F41" s="441"/>
      <c r="G41" s="441"/>
      <c r="H41" s="545">
        <v>0</v>
      </c>
    </row>
    <row r="42" spans="5:10">
      <c r="E42" s="441"/>
      <c r="F42" s="441"/>
      <c r="G42" s="442"/>
      <c r="H42" s="445"/>
    </row>
    <row r="43" spans="5:10">
      <c r="E43" s="440" t="s">
        <v>58</v>
      </c>
      <c r="F43" s="441"/>
      <c r="G43" s="441"/>
      <c r="H43" s="446"/>
    </row>
    <row r="44" spans="5:10">
      <c r="E44" s="441" t="s">
        <v>104</v>
      </c>
      <c r="F44" s="441"/>
      <c r="G44" s="441"/>
      <c r="H44" s="546">
        <f>IF(H40=0,0,(H39-H41)/H40)</f>
        <v>0</v>
      </c>
    </row>
    <row r="45" spans="5:10">
      <c r="E45" s="441" t="s">
        <v>112</v>
      </c>
      <c r="F45" s="441"/>
      <c r="G45" s="441"/>
      <c r="H45" s="489"/>
    </row>
    <row r="46" spans="5:10">
      <c r="E46" s="441" t="s">
        <v>32</v>
      </c>
      <c r="F46" s="445" t="s">
        <v>29</v>
      </c>
      <c r="G46" s="491"/>
      <c r="H46" s="546">
        <f>G46*H39</f>
        <v>0</v>
      </c>
    </row>
    <row r="47" spans="5:10">
      <c r="E47" s="441" t="s">
        <v>72</v>
      </c>
      <c r="F47" s="445" t="s">
        <v>29</v>
      </c>
      <c r="G47" s="491"/>
      <c r="H47" s="546">
        <f>G47*H39</f>
        <v>0</v>
      </c>
    </row>
    <row r="48" spans="5:10">
      <c r="E48" s="441"/>
      <c r="F48" s="441"/>
      <c r="G48" s="442"/>
      <c r="H48" s="445"/>
    </row>
    <row r="49" spans="5:10">
      <c r="E49" s="440" t="s">
        <v>55</v>
      </c>
      <c r="F49" s="441"/>
      <c r="G49" s="441"/>
      <c r="H49" s="546">
        <f>SUM(H44:H48)</f>
        <v>0</v>
      </c>
    </row>
    <row r="50" spans="5:10">
      <c r="E50" s="441"/>
      <c r="F50" s="441"/>
      <c r="G50" s="442"/>
      <c r="H50" s="445"/>
    </row>
    <row r="51" spans="5:10">
      <c r="F51" s="441" t="s">
        <v>102</v>
      </c>
      <c r="G51" s="490"/>
      <c r="H51" s="546">
        <f>G51*H49</f>
        <v>0</v>
      </c>
    </row>
    <row r="52" spans="5:10" ht="17">
      <c r="E52" s="199"/>
      <c r="F52" s="447"/>
      <c r="G52" s="435"/>
      <c r="H52" s="435"/>
    </row>
    <row r="53" spans="5:10">
      <c r="E53" s="512" t="s">
        <v>64</v>
      </c>
      <c r="F53" s="831"/>
      <c r="G53" s="832"/>
      <c r="H53" s="833"/>
    </row>
    <row r="54" spans="5:10">
      <c r="E54" s="513" t="s">
        <v>35</v>
      </c>
      <c r="F54" s="831"/>
      <c r="G54" s="832"/>
      <c r="H54" s="833"/>
    </row>
    <row r="55" spans="5:10">
      <c r="E55" s="441"/>
      <c r="F55" s="441"/>
      <c r="G55" s="442"/>
      <c r="H55" s="442"/>
    </row>
    <row r="56" spans="5:10" ht="17">
      <c r="E56" s="440" t="s">
        <v>83</v>
      </c>
      <c r="F56" s="441"/>
      <c r="G56" s="443"/>
      <c r="H56" s="444" t="s">
        <v>106</v>
      </c>
    </row>
    <row r="57" spans="5:10">
      <c r="E57" s="441" t="s">
        <v>67</v>
      </c>
      <c r="F57" s="441"/>
      <c r="G57" s="441"/>
      <c r="H57" s="489"/>
    </row>
    <row r="58" spans="5:10">
      <c r="E58" s="441" t="s">
        <v>38</v>
      </c>
      <c r="F58" s="441"/>
      <c r="G58" s="441"/>
      <c r="H58" s="489">
        <v>0</v>
      </c>
    </row>
    <row r="59" spans="5:10">
      <c r="E59" s="441" t="s">
        <v>99</v>
      </c>
      <c r="F59" s="441"/>
      <c r="G59" s="441"/>
      <c r="H59" s="544">
        <f>H57-H58</f>
        <v>0</v>
      </c>
    </row>
    <row r="60" spans="5:10">
      <c r="E60" s="441" t="s">
        <v>80</v>
      </c>
      <c r="F60" s="441"/>
      <c r="G60" s="441"/>
      <c r="H60" s="490"/>
      <c r="J60" s="776">
        <f>IF(H60&gt;4,"Afschrijving maximaal 4 jaar!",0)</f>
        <v>0</v>
      </c>
    </row>
    <row r="61" spans="5:10">
      <c r="E61" s="441" t="s">
        <v>100</v>
      </c>
      <c r="F61" s="441"/>
      <c r="G61" s="441"/>
      <c r="H61" s="545">
        <v>0</v>
      </c>
    </row>
    <row r="62" spans="5:10">
      <c r="E62" s="441"/>
      <c r="F62" s="441"/>
      <c r="G62" s="442"/>
      <c r="H62" s="445"/>
    </row>
    <row r="63" spans="5:10">
      <c r="E63" s="440" t="s">
        <v>58</v>
      </c>
      <c r="F63" s="441"/>
      <c r="G63" s="441"/>
      <c r="H63" s="446"/>
    </row>
    <row r="64" spans="5:10">
      <c r="E64" s="441" t="s">
        <v>104</v>
      </c>
      <c r="F64" s="441"/>
      <c r="G64" s="441"/>
      <c r="H64" s="546">
        <f>IF(H60=0,0,(H59-H61)/H60)</f>
        <v>0</v>
      </c>
    </row>
    <row r="65" spans="5:10">
      <c r="E65" s="441" t="s">
        <v>112</v>
      </c>
      <c r="F65" s="441"/>
      <c r="G65" s="441"/>
      <c r="H65" s="489"/>
    </row>
    <row r="66" spans="5:10">
      <c r="E66" s="441" t="s">
        <v>32</v>
      </c>
      <c r="F66" s="445" t="s">
        <v>29</v>
      </c>
      <c r="G66" s="491"/>
      <c r="H66" s="546">
        <f>G66*H59</f>
        <v>0</v>
      </c>
    </row>
    <row r="67" spans="5:10">
      <c r="E67" s="441" t="s">
        <v>72</v>
      </c>
      <c r="F67" s="445" t="s">
        <v>29</v>
      </c>
      <c r="G67" s="491"/>
      <c r="H67" s="546">
        <f>G67*H59</f>
        <v>0</v>
      </c>
    </row>
    <row r="68" spans="5:10">
      <c r="E68" s="441"/>
      <c r="F68" s="441"/>
      <c r="G68" s="442"/>
      <c r="H68" s="445"/>
    </row>
    <row r="69" spans="5:10">
      <c r="E69" s="440" t="s">
        <v>55</v>
      </c>
      <c r="F69" s="441"/>
      <c r="G69" s="441"/>
      <c r="H69" s="546">
        <f>SUM(H64:H68)</f>
        <v>0</v>
      </c>
    </row>
    <row r="70" spans="5:10">
      <c r="E70" s="441"/>
      <c r="F70" s="441"/>
      <c r="G70" s="442"/>
      <c r="H70" s="445"/>
    </row>
    <row r="71" spans="5:10">
      <c r="F71" s="441" t="s">
        <v>102</v>
      </c>
      <c r="G71" s="490"/>
      <c r="H71" s="546">
        <f>G71*H69</f>
        <v>0</v>
      </c>
    </row>
    <row r="72" spans="5:10" ht="17">
      <c r="E72" s="199"/>
      <c r="F72" s="447"/>
      <c r="G72" s="435"/>
      <c r="H72" s="435"/>
    </row>
    <row r="73" spans="5:10">
      <c r="E73" s="512" t="s">
        <v>64</v>
      </c>
      <c r="F73" s="831"/>
      <c r="G73" s="832"/>
      <c r="H73" s="833"/>
    </row>
    <row r="74" spans="5:10">
      <c r="E74" s="513" t="s">
        <v>35</v>
      </c>
      <c r="F74" s="831"/>
      <c r="G74" s="832"/>
      <c r="H74" s="833"/>
    </row>
    <row r="75" spans="5:10">
      <c r="E75" s="441"/>
      <c r="F75" s="441"/>
      <c r="G75" s="442"/>
      <c r="H75" s="442"/>
    </row>
    <row r="76" spans="5:10" ht="17">
      <c r="E76" s="440" t="s">
        <v>83</v>
      </c>
      <c r="F76" s="441"/>
      <c r="G76" s="443"/>
      <c r="H76" s="444" t="s">
        <v>106</v>
      </c>
    </row>
    <row r="77" spans="5:10">
      <c r="E77" s="441" t="s">
        <v>67</v>
      </c>
      <c r="F77" s="441"/>
      <c r="G77" s="441"/>
      <c r="H77" s="489"/>
    </row>
    <row r="78" spans="5:10">
      <c r="E78" s="441" t="s">
        <v>38</v>
      </c>
      <c r="F78" s="441"/>
      <c r="G78" s="441"/>
      <c r="H78" s="489">
        <v>0</v>
      </c>
    </row>
    <row r="79" spans="5:10">
      <c r="E79" s="441" t="s">
        <v>99</v>
      </c>
      <c r="F79" s="441"/>
      <c r="G79" s="441"/>
      <c r="H79" s="544">
        <f>H77-H78</f>
        <v>0</v>
      </c>
    </row>
    <row r="80" spans="5:10">
      <c r="E80" s="441" t="s">
        <v>80</v>
      </c>
      <c r="F80" s="441"/>
      <c r="G80" s="441"/>
      <c r="H80" s="490"/>
      <c r="J80" s="776">
        <f>IF(H80&gt;4,"Afschrijving maximaal 4 jaar!",0)</f>
        <v>0</v>
      </c>
    </row>
    <row r="81" spans="5:9">
      <c r="E81" s="441" t="s">
        <v>100</v>
      </c>
      <c r="F81" s="441"/>
      <c r="G81" s="441"/>
      <c r="H81" s="545">
        <v>0</v>
      </c>
    </row>
    <row r="82" spans="5:9">
      <c r="E82" s="441"/>
      <c r="F82" s="441"/>
      <c r="G82" s="442"/>
      <c r="H82" s="445"/>
    </row>
    <row r="83" spans="5:9">
      <c r="E83" s="440" t="s">
        <v>58</v>
      </c>
      <c r="F83" s="441"/>
      <c r="G83" s="441"/>
      <c r="H83" s="446"/>
    </row>
    <row r="84" spans="5:9">
      <c r="E84" s="441" t="s">
        <v>104</v>
      </c>
      <c r="F84" s="441"/>
      <c r="G84" s="441"/>
      <c r="H84" s="546">
        <f>IF(H80=0,0,(H79-H81)/H80)</f>
        <v>0</v>
      </c>
    </row>
    <row r="85" spans="5:9">
      <c r="E85" s="441" t="s">
        <v>112</v>
      </c>
      <c r="F85" s="441"/>
      <c r="G85" s="441"/>
      <c r="H85" s="489">
        <v>0</v>
      </c>
    </row>
    <row r="86" spans="5:9">
      <c r="E86" s="441" t="s">
        <v>32</v>
      </c>
      <c r="F86" s="445" t="s">
        <v>29</v>
      </c>
      <c r="G86" s="491">
        <v>0</v>
      </c>
      <c r="H86" s="546">
        <f>G86*H79</f>
        <v>0</v>
      </c>
    </row>
    <row r="87" spans="5:9">
      <c r="E87" s="441" t="s">
        <v>72</v>
      </c>
      <c r="F87" s="445" t="s">
        <v>29</v>
      </c>
      <c r="G87" s="491">
        <v>0</v>
      </c>
      <c r="H87" s="546">
        <f>G87*H79</f>
        <v>0</v>
      </c>
    </row>
    <row r="88" spans="5:9">
      <c r="E88" s="441"/>
      <c r="F88" s="441"/>
      <c r="G88" s="442"/>
      <c r="H88" s="445"/>
    </row>
    <row r="89" spans="5:9">
      <c r="E89" s="440" t="s">
        <v>55</v>
      </c>
      <c r="F89" s="441"/>
      <c r="G89" s="441"/>
      <c r="H89" s="546">
        <f>SUM(H84:H88)</f>
        <v>0</v>
      </c>
    </row>
    <row r="90" spans="5:9">
      <c r="E90" s="441"/>
      <c r="F90" s="441"/>
      <c r="G90" s="442"/>
      <c r="H90" s="445"/>
    </row>
    <row r="91" spans="5:9">
      <c r="F91" s="441" t="s">
        <v>102</v>
      </c>
      <c r="G91" s="490"/>
      <c r="H91" s="546">
        <f>G91*H89</f>
        <v>0</v>
      </c>
    </row>
    <row r="92" spans="5:9" ht="17">
      <c r="E92" s="199"/>
      <c r="F92" s="447"/>
      <c r="G92" s="435"/>
      <c r="H92" s="435"/>
    </row>
    <row r="93" spans="5:9">
      <c r="E93" s="441"/>
      <c r="F93" s="441"/>
      <c r="G93" s="441"/>
      <c r="H93" s="448"/>
    </row>
    <row r="94" spans="5:9" ht="17">
      <c r="E94" s="440" t="s">
        <v>88</v>
      </c>
      <c r="G94" s="449"/>
      <c r="H94" s="547">
        <f>(H91+H71+H51+H31)</f>
        <v>0</v>
      </c>
      <c r="I94" s="451"/>
    </row>
    <row r="97" spans="5:10" ht="32" hidden="1">
      <c r="E97" s="453" t="s">
        <v>26</v>
      </c>
      <c r="F97" s="454" t="s">
        <v>143</v>
      </c>
      <c r="G97" s="455"/>
      <c r="H97" s="454" t="s">
        <v>144</v>
      </c>
      <c r="I97" s="455"/>
    </row>
    <row r="98" spans="5:10" hidden="1">
      <c r="E98" s="453"/>
      <c r="F98" s="454"/>
      <c r="G98" s="455"/>
      <c r="H98" s="454"/>
      <c r="I98" s="455"/>
    </row>
    <row r="99" spans="5:10" hidden="1">
      <c r="E99" s="84" t="str">
        <f>'1.1a-Jaarprijzen'!B13</f>
        <v>OBS De Blauwe Morgenster</v>
      </c>
      <c r="F99" s="456"/>
      <c r="H99" s="511">
        <f>F99*$H$94</f>
        <v>0</v>
      </c>
      <c r="J99" s="460"/>
    </row>
    <row r="100" spans="5:10" hidden="1">
      <c r="E100" s="84" t="str">
        <f>'1.1a-Jaarprijzen'!B14</f>
        <v>OBS Het Koningsspil</v>
      </c>
      <c r="F100" s="456"/>
      <c r="H100" s="511">
        <f t="shared" ref="H100:H108" si="0">F100*$H$94</f>
        <v>0</v>
      </c>
      <c r="J100" s="460"/>
    </row>
    <row r="101" spans="5:10" hidden="1">
      <c r="E101" s="84" t="str">
        <f>'1.1a-Jaarprijzen'!B15</f>
        <v>OBS Meester Haye</v>
      </c>
      <c r="F101" s="456"/>
      <c r="H101" s="511">
        <f t="shared" si="0"/>
        <v>0</v>
      </c>
      <c r="J101" s="460"/>
    </row>
    <row r="102" spans="5:10" hidden="1">
      <c r="E102" s="84" t="str">
        <f>'1.1a-Jaarprijzen'!B16</f>
        <v>OBS Middelie</v>
      </c>
      <c r="F102" s="456"/>
      <c r="H102" s="511">
        <f t="shared" si="0"/>
        <v>0</v>
      </c>
      <c r="J102" s="460"/>
    </row>
    <row r="103" spans="5:10" hidden="1">
      <c r="E103" s="84" t="str">
        <f>'1.1a-Jaarprijzen'!B17</f>
        <v>OBS Prinses Beatrix</v>
      </c>
      <c r="F103" s="456"/>
      <c r="H103" s="511">
        <f t="shared" si="0"/>
        <v>0</v>
      </c>
      <c r="J103" s="460"/>
    </row>
    <row r="104" spans="5:10" hidden="1">
      <c r="E104" s="84" t="str">
        <f>'1.1a-Jaarprijzen'!B18</f>
        <v>OBS 't Tilletje</v>
      </c>
      <c r="F104" s="456"/>
      <c r="H104" s="511">
        <f t="shared" si="0"/>
        <v>0</v>
      </c>
      <c r="J104" s="460"/>
    </row>
    <row r="105" spans="5:10" hidden="1">
      <c r="E105" s="84" t="str">
        <f>'1.1a-Jaarprijzen'!B19</f>
        <v>OBS De Bloeiende Perelaar</v>
      </c>
      <c r="F105" s="456"/>
      <c r="H105" s="511">
        <f t="shared" si="0"/>
        <v>0</v>
      </c>
      <c r="J105" s="460"/>
    </row>
    <row r="106" spans="5:10" hidden="1">
      <c r="E106" s="84" t="str">
        <f>'1.1a-Jaarprijzen'!B20</f>
        <v>OBS Gebouw Noord</v>
      </c>
      <c r="F106" s="456"/>
      <c r="H106" s="511">
        <f t="shared" si="0"/>
        <v>0</v>
      </c>
      <c r="J106" s="460"/>
    </row>
    <row r="107" spans="5:10" hidden="1">
      <c r="E107" s="84" t="str">
        <f>'1.1a-Jaarprijzen'!B21</f>
        <v>Martin Luther Kingschool</v>
      </c>
      <c r="F107" s="456"/>
      <c r="H107" s="511">
        <f t="shared" si="0"/>
        <v>0</v>
      </c>
      <c r="J107" s="460"/>
    </row>
    <row r="108" spans="5:10" hidden="1">
      <c r="E108" s="84" t="str">
        <f>'1.1a-Jaarprijzen'!B22</f>
        <v>Martin Luther Kingschool bijgebouw</v>
      </c>
      <c r="F108" s="456"/>
      <c r="H108" s="511">
        <f t="shared" si="0"/>
        <v>0</v>
      </c>
      <c r="J108" s="460"/>
    </row>
    <row r="109" spans="5:10" hidden="1">
      <c r="E109" s="84" t="str">
        <f>'1.1a-Jaarprijzen'!B23</f>
        <v>OBS 't Carrousel</v>
      </c>
      <c r="F109" s="456"/>
      <c r="H109" s="511">
        <f t="shared" ref="H109:H149" si="1">F109*$H$94</f>
        <v>0</v>
      </c>
      <c r="J109" s="460"/>
    </row>
    <row r="110" spans="5:10" hidden="1">
      <c r="E110" s="84" t="str">
        <f>'1.1a-Jaarprijzen'!B24</f>
        <v>OBS De Weidevogels</v>
      </c>
      <c r="F110" s="456"/>
      <c r="H110" s="511">
        <f t="shared" si="1"/>
        <v>0</v>
      </c>
      <c r="J110" s="460"/>
    </row>
    <row r="111" spans="5:10" hidden="1">
      <c r="E111" s="84" t="str">
        <f>'1.1a-Jaarprijzen'!B25</f>
        <v>KDV De Vlindertuin</v>
      </c>
      <c r="F111" s="456"/>
      <c r="H111" s="511">
        <f t="shared" si="1"/>
        <v>0</v>
      </c>
      <c r="J111" s="460"/>
    </row>
    <row r="112" spans="5:10" hidden="1">
      <c r="E112" s="84" t="str">
        <f>'1.1a-Jaarprijzen'!B26</f>
        <v>OBS De Weide dependance</v>
      </c>
      <c r="F112" s="456"/>
      <c r="H112" s="511">
        <f t="shared" si="1"/>
        <v>0</v>
      </c>
      <c r="J112" s="460"/>
    </row>
    <row r="113" spans="5:10" hidden="1">
      <c r="E113" s="84" t="str">
        <f>'1.1a-Jaarprijzen'!B27</f>
        <v>OBS H.M. van Randwijk</v>
      </c>
      <c r="F113" s="456"/>
      <c r="H113" s="511">
        <f t="shared" si="1"/>
        <v>0</v>
      </c>
      <c r="J113" s="460"/>
    </row>
    <row r="114" spans="5:10" hidden="1">
      <c r="E114" s="84" t="str">
        <f>'1.1a-Jaarprijzen'!B28</f>
        <v>OBS Bets Frijlingschool</v>
      </c>
      <c r="F114" s="456"/>
      <c r="H114" s="511">
        <f t="shared" si="1"/>
        <v>0</v>
      </c>
      <c r="J114" s="460"/>
    </row>
    <row r="115" spans="5:10" hidden="1">
      <c r="E115" s="84" t="e">
        <f>'1.1a-Jaarprijzen'!#REF!</f>
        <v>#REF!</v>
      </c>
      <c r="F115" s="456"/>
      <c r="H115" s="511">
        <f t="shared" si="1"/>
        <v>0</v>
      </c>
      <c r="J115" s="460"/>
    </row>
    <row r="116" spans="5:10" hidden="1">
      <c r="E116" s="84" t="e">
        <f>'1.1a-Jaarprijzen'!#REF!</f>
        <v>#REF!</v>
      </c>
      <c r="F116" s="456"/>
      <c r="H116" s="511">
        <f t="shared" si="1"/>
        <v>0</v>
      </c>
      <c r="J116" s="460"/>
    </row>
    <row r="117" spans="5:10" hidden="1">
      <c r="E117" s="84" t="e">
        <f>'1.1a-Jaarprijzen'!#REF!</f>
        <v>#REF!</v>
      </c>
      <c r="F117" s="456"/>
      <c r="H117" s="511">
        <f t="shared" si="1"/>
        <v>0</v>
      </c>
      <c r="J117" s="460"/>
    </row>
    <row r="118" spans="5:10" hidden="1">
      <c r="E118" s="84" t="e">
        <f>'1.1a-Jaarprijzen'!#REF!</f>
        <v>#REF!</v>
      </c>
      <c r="F118" s="456"/>
      <c r="H118" s="511">
        <f t="shared" si="1"/>
        <v>0</v>
      </c>
      <c r="J118" s="460"/>
    </row>
    <row r="119" spans="5:10" hidden="1">
      <c r="E119" s="84" t="e">
        <f>'1.1a-Jaarprijzen'!#REF!</f>
        <v>#REF!</v>
      </c>
      <c r="F119" s="456"/>
      <c r="H119" s="511">
        <f t="shared" si="1"/>
        <v>0</v>
      </c>
      <c r="J119" s="460"/>
    </row>
    <row r="120" spans="5:10" hidden="1">
      <c r="E120" s="84" t="e">
        <f>'1.1a-Jaarprijzen'!#REF!</f>
        <v>#REF!</v>
      </c>
      <c r="F120" s="456"/>
      <c r="H120" s="511">
        <f t="shared" si="1"/>
        <v>0</v>
      </c>
      <c r="J120" s="460"/>
    </row>
    <row r="121" spans="5:10" hidden="1">
      <c r="E121" s="84" t="e">
        <f>'1.1a-Jaarprijzen'!#REF!</f>
        <v>#REF!</v>
      </c>
      <c r="F121" s="456"/>
      <c r="H121" s="511">
        <f t="shared" si="1"/>
        <v>0</v>
      </c>
      <c r="J121" s="460"/>
    </row>
    <row r="122" spans="5:10" hidden="1">
      <c r="E122" s="84" t="e">
        <f>'1.1a-Jaarprijzen'!#REF!</f>
        <v>#REF!</v>
      </c>
      <c r="F122" s="456"/>
      <c r="H122" s="511">
        <f t="shared" si="1"/>
        <v>0</v>
      </c>
      <c r="J122" s="460"/>
    </row>
    <row r="123" spans="5:10" hidden="1">
      <c r="E123" s="84" t="e">
        <f>'1.1a-Jaarprijzen'!#REF!</f>
        <v>#REF!</v>
      </c>
      <c r="F123" s="456"/>
      <c r="H123" s="511">
        <f t="shared" si="1"/>
        <v>0</v>
      </c>
      <c r="J123" s="460"/>
    </row>
    <row r="124" spans="5:10" hidden="1">
      <c r="E124" s="84" t="e">
        <f>'1.1a-Jaarprijzen'!#REF!</f>
        <v>#REF!</v>
      </c>
      <c r="F124" s="456"/>
      <c r="H124" s="511">
        <f t="shared" si="1"/>
        <v>0</v>
      </c>
      <c r="J124" s="460"/>
    </row>
    <row r="125" spans="5:10" hidden="1">
      <c r="E125" s="84" t="e">
        <f>'1.1a-Jaarprijzen'!#REF!</f>
        <v>#REF!</v>
      </c>
      <c r="F125" s="456"/>
      <c r="H125" s="511">
        <f t="shared" si="1"/>
        <v>0</v>
      </c>
      <c r="J125" s="460"/>
    </row>
    <row r="126" spans="5:10" hidden="1">
      <c r="E126" s="84" t="e">
        <f>'1.1a-Jaarprijzen'!#REF!</f>
        <v>#REF!</v>
      </c>
      <c r="F126" s="456"/>
      <c r="H126" s="511">
        <f t="shared" si="1"/>
        <v>0</v>
      </c>
      <c r="J126" s="460"/>
    </row>
    <row r="127" spans="5:10" hidden="1">
      <c r="E127" s="84" t="e">
        <f>'1.1a-Jaarprijzen'!#REF!</f>
        <v>#REF!</v>
      </c>
      <c r="F127" s="456"/>
      <c r="H127" s="511">
        <f t="shared" si="1"/>
        <v>0</v>
      </c>
      <c r="J127" s="460"/>
    </row>
    <row r="128" spans="5:10" hidden="1">
      <c r="E128" s="84" t="e">
        <f>'1.1a-Jaarprijzen'!#REF!</f>
        <v>#REF!</v>
      </c>
      <c r="F128" s="456"/>
      <c r="H128" s="511">
        <f t="shared" si="1"/>
        <v>0</v>
      </c>
      <c r="J128" s="460"/>
    </row>
    <row r="129" spans="5:10" hidden="1">
      <c r="E129" s="84" t="e">
        <f>'1.1a-Jaarprijzen'!#REF!</f>
        <v>#REF!</v>
      </c>
      <c r="F129" s="456"/>
      <c r="H129" s="511">
        <f t="shared" si="1"/>
        <v>0</v>
      </c>
      <c r="J129" s="460"/>
    </row>
    <row r="130" spans="5:10" hidden="1">
      <c r="E130" s="84" t="e">
        <f>'1.1a-Jaarprijzen'!#REF!</f>
        <v>#REF!</v>
      </c>
      <c r="F130" s="456"/>
      <c r="H130" s="511">
        <f t="shared" si="1"/>
        <v>0</v>
      </c>
      <c r="J130" s="460"/>
    </row>
    <row r="131" spans="5:10" hidden="1">
      <c r="E131" s="84" t="e">
        <f>'1.1a-Jaarprijzen'!#REF!</f>
        <v>#REF!</v>
      </c>
      <c r="F131" s="456"/>
      <c r="H131" s="511">
        <f t="shared" si="1"/>
        <v>0</v>
      </c>
      <c r="J131" s="460"/>
    </row>
    <row r="132" spans="5:10" hidden="1">
      <c r="E132" s="84" t="e">
        <f>'1.1a-Jaarprijzen'!#REF!</f>
        <v>#REF!</v>
      </c>
      <c r="F132" s="456"/>
      <c r="H132" s="511">
        <f t="shared" si="1"/>
        <v>0</v>
      </c>
      <c r="J132" s="460"/>
    </row>
    <row r="133" spans="5:10" hidden="1">
      <c r="E133" s="84" t="e">
        <f>'1.1a-Jaarprijzen'!#REF!</f>
        <v>#REF!</v>
      </c>
      <c r="F133" s="456"/>
      <c r="H133" s="511">
        <f t="shared" si="1"/>
        <v>0</v>
      </c>
      <c r="J133" s="460"/>
    </row>
    <row r="134" spans="5:10" hidden="1">
      <c r="E134" s="84" t="e">
        <f>'1.1a-Jaarprijzen'!#REF!</f>
        <v>#REF!</v>
      </c>
      <c r="F134" s="456"/>
      <c r="H134" s="511">
        <f t="shared" si="1"/>
        <v>0</v>
      </c>
      <c r="J134" s="460"/>
    </row>
    <row r="135" spans="5:10" hidden="1">
      <c r="E135" s="84" t="e">
        <f>'1.1a-Jaarprijzen'!#REF!</f>
        <v>#REF!</v>
      </c>
      <c r="F135" s="456"/>
      <c r="H135" s="511">
        <f t="shared" si="1"/>
        <v>0</v>
      </c>
      <c r="J135" s="460"/>
    </row>
    <row r="136" spans="5:10" hidden="1">
      <c r="E136" s="84" t="e">
        <f>'1.1a-Jaarprijzen'!#REF!</f>
        <v>#REF!</v>
      </c>
      <c r="F136" s="456"/>
      <c r="H136" s="511">
        <f t="shared" si="1"/>
        <v>0</v>
      </c>
      <c r="J136" s="460"/>
    </row>
    <row r="137" spans="5:10" hidden="1">
      <c r="E137" s="84" t="e">
        <f>'1.1a-Jaarprijzen'!#REF!</f>
        <v>#REF!</v>
      </c>
      <c r="F137" s="456"/>
      <c r="H137" s="511">
        <f t="shared" si="1"/>
        <v>0</v>
      </c>
      <c r="J137" s="460"/>
    </row>
    <row r="138" spans="5:10" hidden="1">
      <c r="E138" s="84" t="e">
        <f>'1.1a-Jaarprijzen'!#REF!</f>
        <v>#REF!</v>
      </c>
      <c r="F138" s="456"/>
      <c r="H138" s="511">
        <f t="shared" si="1"/>
        <v>0</v>
      </c>
      <c r="J138" s="460"/>
    </row>
    <row r="139" spans="5:10" hidden="1">
      <c r="E139" s="84" t="e">
        <f>'1.1a-Jaarprijzen'!#REF!</f>
        <v>#REF!</v>
      </c>
      <c r="F139" s="456"/>
      <c r="H139" s="511">
        <f t="shared" si="1"/>
        <v>0</v>
      </c>
      <c r="J139" s="460"/>
    </row>
    <row r="140" spans="5:10" hidden="1">
      <c r="E140" s="84" t="e">
        <f>'1.1a-Jaarprijzen'!#REF!</f>
        <v>#REF!</v>
      </c>
      <c r="F140" s="456"/>
      <c r="H140" s="511">
        <f t="shared" si="1"/>
        <v>0</v>
      </c>
      <c r="J140" s="460"/>
    </row>
    <row r="141" spans="5:10" hidden="1">
      <c r="E141" s="84" t="e">
        <f>'1.1a-Jaarprijzen'!#REF!</f>
        <v>#REF!</v>
      </c>
      <c r="F141" s="456"/>
      <c r="H141" s="511">
        <f t="shared" si="1"/>
        <v>0</v>
      </c>
      <c r="J141" s="460"/>
    </row>
    <row r="142" spans="5:10" hidden="1">
      <c r="E142" s="84" t="e">
        <f>'1.1a-Jaarprijzen'!#REF!</f>
        <v>#REF!</v>
      </c>
      <c r="F142" s="456"/>
      <c r="H142" s="511">
        <f t="shared" si="1"/>
        <v>0</v>
      </c>
      <c r="J142" s="460"/>
    </row>
    <row r="143" spans="5:10" hidden="1">
      <c r="E143" s="84" t="e">
        <f>'1.1a-Jaarprijzen'!#REF!</f>
        <v>#REF!</v>
      </c>
      <c r="F143" s="456"/>
      <c r="H143" s="511">
        <f t="shared" si="1"/>
        <v>0</v>
      </c>
      <c r="J143" s="460"/>
    </row>
    <row r="144" spans="5:10" hidden="1">
      <c r="E144" s="84" t="e">
        <f>'1.1a-Jaarprijzen'!#REF!</f>
        <v>#REF!</v>
      </c>
      <c r="F144" s="456"/>
      <c r="H144" s="511">
        <f t="shared" si="1"/>
        <v>0</v>
      </c>
      <c r="J144" s="460"/>
    </row>
    <row r="145" spans="5:10" hidden="1">
      <c r="E145" s="84" t="e">
        <f>'1.1a-Jaarprijzen'!#REF!</f>
        <v>#REF!</v>
      </c>
      <c r="F145" s="456"/>
      <c r="H145" s="511">
        <f t="shared" si="1"/>
        <v>0</v>
      </c>
      <c r="J145" s="460"/>
    </row>
    <row r="146" spans="5:10" hidden="1">
      <c r="E146" s="84" t="e">
        <f>'1.1a-Jaarprijzen'!#REF!</f>
        <v>#REF!</v>
      </c>
      <c r="F146" s="456"/>
      <c r="H146" s="511">
        <f t="shared" si="1"/>
        <v>0</v>
      </c>
      <c r="J146" s="460"/>
    </row>
    <row r="147" spans="5:10" hidden="1">
      <c r="E147" s="84" t="e">
        <f>'1.1a-Jaarprijzen'!#REF!</f>
        <v>#REF!</v>
      </c>
      <c r="F147" s="456"/>
      <c r="H147" s="511">
        <f t="shared" si="1"/>
        <v>0</v>
      </c>
      <c r="J147" s="460"/>
    </row>
    <row r="148" spans="5:10" hidden="1">
      <c r="E148" s="84">
        <f>'1.1a-Jaarprijzen'!B29</f>
        <v>0</v>
      </c>
      <c r="F148" s="456"/>
      <c r="H148" s="511">
        <f t="shared" si="1"/>
        <v>0</v>
      </c>
      <c r="J148" s="460"/>
    </row>
    <row r="149" spans="5:10" hidden="1">
      <c r="E149" s="84">
        <f>'1.1a-Jaarprijzen'!B30</f>
        <v>0</v>
      </c>
      <c r="F149" s="456"/>
      <c r="H149" s="511">
        <f t="shared" si="1"/>
        <v>0</v>
      </c>
      <c r="J149" s="460"/>
    </row>
    <row r="150" spans="5:10" hidden="1">
      <c r="E150" s="84"/>
      <c r="F150" s="456"/>
      <c r="H150" s="511"/>
      <c r="J150" s="460"/>
    </row>
    <row r="151" spans="5:10" hidden="1">
      <c r="E151" s="84"/>
      <c r="F151" s="456"/>
      <c r="H151" s="511"/>
      <c r="J151" s="460"/>
    </row>
    <row r="152" spans="5:10" hidden="1">
      <c r="E152" s="84"/>
      <c r="F152" s="456"/>
      <c r="H152" s="511"/>
      <c r="J152" s="460"/>
    </row>
    <row r="153" spans="5:10" hidden="1">
      <c r="E153" s="457"/>
      <c r="F153" s="456"/>
      <c r="H153" s="450"/>
      <c r="J153" s="460"/>
    </row>
    <row r="154" spans="5:10" hidden="1">
      <c r="E154" s="457"/>
      <c r="F154" s="458">
        <f>SUM(F99:F153)</f>
        <v>0</v>
      </c>
      <c r="H154" s="450">
        <f>SUM(H99:H153)</f>
        <v>0</v>
      </c>
      <c r="J154" s="450">
        <f>SUM(J99:J153)</f>
        <v>0</v>
      </c>
    </row>
    <row r="155" spans="5:10" hidden="1">
      <c r="E155" s="457"/>
      <c r="F155" s="459"/>
      <c r="H155" s="450"/>
    </row>
    <row r="156" spans="5:10" hidden="1">
      <c r="E156" s="457"/>
      <c r="F156" s="459"/>
      <c r="H156" s="450"/>
    </row>
    <row r="157" spans="5:10" hidden="1">
      <c r="E157" s="457">
        <f>'1.1a-Jaarprijzen'!B32</f>
        <v>0</v>
      </c>
      <c r="F157" s="459"/>
      <c r="H157" s="450"/>
    </row>
    <row r="158" spans="5:10">
      <c r="E158" s="457"/>
    </row>
    <row r="159" spans="5:10">
      <c r="G159" s="452"/>
    </row>
    <row r="160" spans="5:10" ht="16" thickBot="1">
      <c r="E160" s="3"/>
      <c r="F160" s="31"/>
      <c r="G160" s="31"/>
      <c r="H160" s="31"/>
    </row>
    <row r="161" spans="5:8">
      <c r="E161" s="185"/>
      <c r="F161" s="103"/>
      <c r="G161" s="103"/>
      <c r="H161" s="103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54">
    <cfRule type="cellIs" dxfId="91" priority="132" stopIfTrue="1" operator="greaterThan">
      <formula>1</formula>
    </cfRule>
  </conditionalFormatting>
  <conditionalFormatting sqref="G26:G27">
    <cfRule type="cellIs" dxfId="90" priority="32" stopIfTrue="1" operator="greaterThan">
      <formula>0</formula>
    </cfRule>
  </conditionalFormatting>
  <conditionalFormatting sqref="G31">
    <cfRule type="cellIs" dxfId="89" priority="124" operator="greaterThan">
      <formula>0</formula>
    </cfRule>
  </conditionalFormatting>
  <conditionalFormatting sqref="G46:G47">
    <cfRule type="cellIs" dxfId="88" priority="16" stopIfTrue="1" operator="greaterThan">
      <formula>0</formula>
    </cfRule>
  </conditionalFormatting>
  <conditionalFormatting sqref="G51">
    <cfRule type="cellIs" dxfId="87" priority="18" operator="greaterThan">
      <formula>0</formula>
    </cfRule>
  </conditionalFormatting>
  <conditionalFormatting sqref="G66:G67">
    <cfRule type="cellIs" dxfId="86" priority="9" stopIfTrue="1" operator="greaterThan">
      <formula>0</formula>
    </cfRule>
  </conditionalFormatting>
  <conditionalFormatting sqref="G71">
    <cfRule type="cellIs" dxfId="85" priority="11" operator="greaterThan">
      <formula>0</formula>
    </cfRule>
  </conditionalFormatting>
  <conditionalFormatting sqref="G86:G87">
    <cfRule type="cellIs" dxfId="84" priority="2" stopIfTrue="1" operator="greaterThan">
      <formula>0</formula>
    </cfRule>
  </conditionalFormatting>
  <conditionalFormatting sqref="G91">
    <cfRule type="cellIs" dxfId="83" priority="4" operator="greaterThan">
      <formula>0</formula>
    </cfRule>
  </conditionalFormatting>
  <conditionalFormatting sqref="H17:H18">
    <cfRule type="cellIs" dxfId="82" priority="130" operator="greaterThan">
      <formula>0</formula>
    </cfRule>
  </conditionalFormatting>
  <conditionalFormatting sqref="H20">
    <cfRule type="cellIs" dxfId="81" priority="129" operator="greaterThan">
      <formula>0</formula>
    </cfRule>
  </conditionalFormatting>
  <conditionalFormatting sqref="H25">
    <cfRule type="cellIs" dxfId="80" priority="127" operator="greaterThan">
      <formula>0</formula>
    </cfRule>
  </conditionalFormatting>
  <conditionalFormatting sqref="H37:H38">
    <cfRule type="cellIs" dxfId="79" priority="21" operator="greaterThan">
      <formula>0</formula>
    </cfRule>
  </conditionalFormatting>
  <conditionalFormatting sqref="H40">
    <cfRule type="cellIs" dxfId="78" priority="20" operator="greaterThan">
      <formula>0</formula>
    </cfRule>
  </conditionalFormatting>
  <conditionalFormatting sqref="H45">
    <cfRule type="cellIs" dxfId="77" priority="19" operator="greaterThan">
      <formula>0</formula>
    </cfRule>
  </conditionalFormatting>
  <conditionalFormatting sqref="H57:H58">
    <cfRule type="cellIs" dxfId="76" priority="14" operator="greaterThan">
      <formula>0</formula>
    </cfRule>
  </conditionalFormatting>
  <conditionalFormatting sqref="H60">
    <cfRule type="cellIs" dxfId="75" priority="13" operator="greaterThan">
      <formula>0</formula>
    </cfRule>
  </conditionalFormatting>
  <conditionalFormatting sqref="H65">
    <cfRule type="cellIs" dxfId="74" priority="12" operator="greaterThan">
      <formula>0</formula>
    </cfRule>
  </conditionalFormatting>
  <conditionalFormatting sqref="H77:H78">
    <cfRule type="cellIs" dxfId="73" priority="7" operator="greaterThan">
      <formula>0</formula>
    </cfRule>
  </conditionalFormatting>
  <conditionalFormatting sqref="H80">
    <cfRule type="cellIs" dxfId="72" priority="6" operator="greaterThan">
      <formula>0</formula>
    </cfRule>
  </conditionalFormatting>
  <conditionalFormatting sqref="H85">
    <cfRule type="cellIs" dxfId="71" priority="5" operator="greaterThan">
      <formula>0</formula>
    </cfRule>
  </conditionalFormatting>
  <conditionalFormatting sqref="H99:H157">
    <cfRule type="cellIs" dxfId="70" priority="99" operator="greaterThan">
      <formula>0</formula>
    </cfRule>
  </conditionalFormatting>
  <conditionalFormatting sqref="J154">
    <cfRule type="cellIs" dxfId="69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V1440"/>
  <sheetViews>
    <sheetView showGridLines="0" showRowColHeaders="0" showZeros="0" showOutlineSymbols="0" zoomScaleNormal="100" zoomScaleSheetLayoutView="75" workbookViewId="0"/>
  </sheetViews>
  <sheetFormatPr baseColWidth="10" defaultColWidth="11" defaultRowHeight="16" zeroHeight="1"/>
  <cols>
    <col min="1" max="1" width="3.3984375" style="492" customWidth="1"/>
    <col min="2" max="2" width="14.59765625" style="492" customWidth="1"/>
    <col min="3" max="3" width="33" style="492" bestFit="1" customWidth="1"/>
    <col min="4" max="4" width="5.19921875" style="492" customWidth="1"/>
    <col min="5" max="5" width="5" style="492" customWidth="1"/>
    <col min="6" max="6" width="42.19921875" style="493" customWidth="1"/>
    <col min="7" max="7" width="19.796875" style="493" customWidth="1"/>
    <col min="8" max="8" width="15.3984375" style="493" customWidth="1"/>
    <col min="9" max="9" width="19.3984375" style="558" customWidth="1"/>
    <col min="10" max="10" width="20.19921875" style="559" customWidth="1"/>
    <col min="11" max="11" width="21" style="559" customWidth="1"/>
    <col min="12" max="12" width="21.796875" style="559" customWidth="1"/>
    <col min="13" max="13" width="10.796875" style="492" customWidth="1"/>
    <col min="14" max="14" width="12" style="492" hidden="1" customWidth="1"/>
    <col min="15" max="16" width="12.796875" style="492" hidden="1" customWidth="1"/>
    <col min="17" max="17" width="14.59765625" style="492" hidden="1" customWidth="1"/>
    <col min="18" max="18" width="12.3984375" style="492" hidden="1" customWidth="1"/>
    <col min="19" max="21" width="10.796875" style="492" hidden="1" customWidth="1"/>
    <col min="22" max="22" width="29" style="492" hidden="1" customWidth="1"/>
    <col min="23" max="23" width="5" style="492" customWidth="1"/>
    <col min="24" max="24" width="3.796875" style="492" customWidth="1"/>
    <col min="25" max="25" width="24.19921875" style="492" customWidth="1"/>
    <col min="26" max="16384" width="11" style="492"/>
  </cols>
  <sheetData>
    <row r="1" spans="2:12" ht="11" customHeight="1" thickBot="1">
      <c r="F1" s="31"/>
      <c r="G1" s="31"/>
      <c r="H1" s="31"/>
      <c r="I1" s="560"/>
      <c r="J1" s="560"/>
      <c r="K1" s="561"/>
      <c r="L1" s="561"/>
    </row>
    <row r="2" spans="2:12" ht="11" customHeight="1">
      <c r="F2" s="103"/>
      <c r="G2" s="103"/>
      <c r="H2" s="103"/>
      <c r="I2" s="562"/>
      <c r="J2" s="562"/>
      <c r="K2" s="561"/>
      <c r="L2" s="561"/>
    </row>
    <row r="3" spans="2:12" ht="11" customHeight="1">
      <c r="F3" s="495"/>
      <c r="K3" s="552"/>
      <c r="L3" s="552"/>
    </row>
    <row r="4" spans="2:12" ht="17">
      <c r="B4" s="574" t="s">
        <v>162</v>
      </c>
      <c r="C4" s="494"/>
      <c r="F4" s="339" t="s">
        <v>27</v>
      </c>
      <c r="G4" s="37" t="s">
        <v>23</v>
      </c>
      <c r="K4" s="563"/>
    </row>
    <row r="5" spans="2:12" ht="18" thickBot="1">
      <c r="B5" s="527"/>
      <c r="C5" s="509" t="s">
        <v>154</v>
      </c>
      <c r="F5" s="339" t="s">
        <v>86</v>
      </c>
      <c r="G5" s="39" t="str">
        <f>Voorblad!$E$16</f>
        <v>Stichting Opspoor</v>
      </c>
      <c r="H5" s="496"/>
      <c r="I5" s="559"/>
    </row>
    <row r="6" spans="2:12" ht="18" thickBot="1">
      <c r="B6" s="636"/>
      <c r="C6" s="509" t="s">
        <v>389</v>
      </c>
      <c r="F6" s="339" t="s">
        <v>33</v>
      </c>
      <c r="G6" s="39" t="str">
        <f>'1.0-Contractblad'!$E$7</f>
        <v>Purmerend e.o.</v>
      </c>
      <c r="H6" s="497"/>
      <c r="I6" s="559"/>
    </row>
    <row r="7" spans="2:12" ht="15.75" customHeight="1" thickBot="1">
      <c r="B7" s="537"/>
      <c r="C7" s="509" t="s">
        <v>277</v>
      </c>
      <c r="F7" s="339" t="s">
        <v>115</v>
      </c>
      <c r="G7" s="498" t="str">
        <f>Voorblad!$E$24</f>
        <v>1501-102-2026</v>
      </c>
      <c r="H7" s="499"/>
      <c r="I7" s="559"/>
    </row>
    <row r="8" spans="2:12" ht="17">
      <c r="B8" s="694"/>
      <c r="C8" s="509" t="s">
        <v>489</v>
      </c>
      <c r="F8" s="339" t="s">
        <v>146</v>
      </c>
      <c r="G8" s="42" t="str">
        <f ca="1">Voorblad!$E$26</f>
        <v>Calculatiemodule Opspoor Perceel 1 V1.0 | 01-jan-27</v>
      </c>
      <c r="H8" s="497"/>
      <c r="I8" s="559"/>
    </row>
    <row r="9" spans="2:12" ht="17">
      <c r="F9" s="339" t="s">
        <v>84</v>
      </c>
      <c r="G9" s="570" t="str">
        <f>Voorblad!$E$19</f>
        <v>Naam organisatie</v>
      </c>
      <c r="H9" s="497"/>
      <c r="I9" s="564"/>
    </row>
    <row r="10" spans="2:12" ht="17">
      <c r="F10" s="339" t="s">
        <v>6</v>
      </c>
      <c r="G10" s="46">
        <f>Voorblad!$E$22</f>
        <v>46388</v>
      </c>
      <c r="H10" s="497"/>
      <c r="I10" s="559"/>
    </row>
    <row r="11" spans="2:12" ht="17">
      <c r="F11" s="37" t="s">
        <v>15</v>
      </c>
      <c r="G11" s="500" t="s">
        <v>54</v>
      </c>
      <c r="H11" s="497"/>
      <c r="I11" s="559"/>
    </row>
    <row r="12" spans="2:12" ht="17">
      <c r="H12" s="497"/>
      <c r="I12" s="565"/>
    </row>
    <row r="13" spans="2:12" ht="17">
      <c r="H13" s="497"/>
      <c r="I13" s="565"/>
    </row>
    <row r="14" spans="2:12">
      <c r="F14" s="501"/>
      <c r="G14" s="502"/>
      <c r="H14" s="502"/>
      <c r="I14" s="566"/>
    </row>
    <row r="15" spans="2:12">
      <c r="F15" s="501"/>
      <c r="G15" s="502"/>
      <c r="H15" s="502"/>
      <c r="I15" s="566"/>
    </row>
    <row r="16" spans="2:12" s="506" customFormat="1" ht="26" customHeight="1">
      <c r="B16" s="492"/>
      <c r="F16" s="834" t="s">
        <v>217</v>
      </c>
      <c r="G16" s="834"/>
      <c r="H16" s="834"/>
      <c r="I16" s="834"/>
      <c r="J16" s="834"/>
      <c r="K16" s="834"/>
      <c r="L16" s="834"/>
    </row>
    <row r="17" spans="3:18" ht="13" customHeight="1">
      <c r="F17" s="507"/>
      <c r="G17" s="507"/>
      <c r="I17" s="552"/>
      <c r="J17" s="552"/>
      <c r="K17" s="552"/>
      <c r="L17" s="552"/>
    </row>
    <row r="18" spans="3:18">
      <c r="C18" s="494"/>
      <c r="I18" s="835" t="s">
        <v>81</v>
      </c>
      <c r="J18" s="835"/>
      <c r="K18" s="835"/>
      <c r="L18" s="835"/>
    </row>
    <row r="19" spans="3:18">
      <c r="C19" s="509"/>
      <c r="F19" s="550"/>
      <c r="G19" s="505"/>
      <c r="H19" s="505"/>
      <c r="I19" s="567" t="s">
        <v>218</v>
      </c>
      <c r="J19" s="567" t="s">
        <v>219</v>
      </c>
      <c r="K19" s="568" t="s">
        <v>220</v>
      </c>
      <c r="L19" s="568" t="s">
        <v>221</v>
      </c>
      <c r="N19" s="622" t="s">
        <v>354</v>
      </c>
      <c r="O19" s="622" t="s">
        <v>355</v>
      </c>
      <c r="P19" s="622" t="s">
        <v>356</v>
      </c>
      <c r="Q19" s="622" t="s">
        <v>357</v>
      </c>
      <c r="R19" s="623" t="s">
        <v>358</v>
      </c>
    </row>
    <row r="20" spans="3:18">
      <c r="C20" s="509"/>
      <c r="F20" s="550"/>
      <c r="G20" s="505"/>
      <c r="H20" s="505"/>
      <c r="I20" s="550"/>
      <c r="J20" s="550"/>
      <c r="K20" s="550"/>
      <c r="L20" s="550"/>
      <c r="M20" s="503"/>
    </row>
    <row r="21" spans="3:18" ht="23" customHeight="1" thickBot="1">
      <c r="F21" s="550" t="s">
        <v>436</v>
      </c>
      <c r="G21" s="505"/>
      <c r="H21" s="505"/>
      <c r="I21" s="552"/>
      <c r="J21" s="552"/>
      <c r="K21" s="552"/>
      <c r="L21" s="552"/>
    </row>
    <row r="22" spans="3:18" ht="17" thickBot="1">
      <c r="F22" s="550" t="s">
        <v>1286</v>
      </c>
      <c r="G22" s="505"/>
      <c r="H22" s="505"/>
      <c r="I22" s="489"/>
      <c r="J22" s="489"/>
      <c r="K22" s="489"/>
      <c r="L22" s="489"/>
      <c r="M22" s="505"/>
      <c r="N22" s="674"/>
      <c r="O22" s="674"/>
      <c r="P22" s="674"/>
      <c r="Q22" s="674"/>
      <c r="R22" s="624"/>
    </row>
    <row r="23" spans="3:18">
      <c r="F23" s="550"/>
      <c r="G23" s="505"/>
      <c r="H23" s="505"/>
      <c r="N23" s="558"/>
      <c r="O23" s="559"/>
      <c r="P23" s="559"/>
      <c r="Q23" s="559"/>
    </row>
    <row r="24" spans="3:18" ht="17" thickBot="1">
      <c r="F24" s="550" t="s">
        <v>437</v>
      </c>
      <c r="G24" s="505"/>
      <c r="H24" s="505"/>
      <c r="N24" s="558"/>
      <c r="O24" s="559"/>
      <c r="P24" s="559"/>
      <c r="Q24" s="559"/>
    </row>
    <row r="25" spans="3:18" ht="17" thickBot="1">
      <c r="F25" s="550" t="s">
        <v>1286</v>
      </c>
      <c r="G25" s="505"/>
      <c r="H25" s="505"/>
      <c r="I25" s="489"/>
      <c r="J25" s="489"/>
      <c r="K25" s="489"/>
      <c r="L25" s="489"/>
      <c r="M25" s="505"/>
      <c r="N25" s="674"/>
      <c r="O25" s="674"/>
      <c r="P25" s="674"/>
      <c r="Q25" s="674"/>
      <c r="R25" s="624"/>
    </row>
    <row r="26" spans="3:18">
      <c r="F26" s="550"/>
      <c r="G26" s="505"/>
      <c r="H26" s="505"/>
      <c r="N26" s="558"/>
      <c r="O26" s="559"/>
      <c r="P26" s="559"/>
      <c r="Q26" s="559"/>
    </row>
    <row r="27" spans="3:18" ht="17" thickBot="1">
      <c r="F27" s="550" t="s">
        <v>438</v>
      </c>
      <c r="G27" s="505"/>
      <c r="H27" s="505"/>
      <c r="I27" s="550"/>
      <c r="J27" s="550"/>
      <c r="K27" s="550"/>
      <c r="L27" s="550"/>
      <c r="M27" s="503"/>
      <c r="N27" s="550"/>
      <c r="O27" s="550"/>
      <c r="P27" s="550"/>
      <c r="Q27" s="550"/>
    </row>
    <row r="28" spans="3:18" ht="17" thickBot="1">
      <c r="F28" s="551" t="s">
        <v>490</v>
      </c>
      <c r="G28" s="505"/>
      <c r="H28" s="505"/>
      <c r="I28" s="489"/>
      <c r="J28" s="489"/>
      <c r="K28" s="489"/>
      <c r="L28" s="489"/>
      <c r="N28" s="674"/>
      <c r="O28" s="674"/>
      <c r="P28" s="674"/>
      <c r="Q28" s="674"/>
      <c r="R28" s="624"/>
    </row>
    <row r="29" spans="3:18">
      <c r="F29" s="550"/>
      <c r="G29" s="505"/>
      <c r="H29" s="505"/>
      <c r="N29" s="558"/>
      <c r="O29" s="559"/>
      <c r="P29" s="559"/>
      <c r="Q29" s="559"/>
    </row>
    <row r="30" spans="3:18" ht="17" thickBot="1">
      <c r="F30" s="550" t="s">
        <v>438</v>
      </c>
      <c r="G30" s="505"/>
      <c r="H30" s="505"/>
      <c r="I30" s="550"/>
      <c r="J30" s="550"/>
      <c r="K30" s="550"/>
      <c r="L30" s="550"/>
      <c r="M30" s="503"/>
      <c r="N30" s="550"/>
      <c r="O30" s="550"/>
      <c r="P30" s="550"/>
      <c r="Q30" s="550"/>
    </row>
    <row r="31" spans="3:18" ht="17" thickBot="1">
      <c r="F31" s="551" t="s">
        <v>439</v>
      </c>
      <c r="G31" s="505"/>
      <c r="H31" s="505"/>
      <c r="I31" s="489"/>
      <c r="J31" s="489"/>
      <c r="K31" s="489"/>
      <c r="L31" s="489"/>
      <c r="N31" s="674"/>
      <c r="O31" s="674"/>
      <c r="P31" s="674"/>
      <c r="Q31" s="674"/>
      <c r="R31" s="624"/>
    </row>
    <row r="32" spans="3:18">
      <c r="F32" s="550"/>
      <c r="G32" s="505"/>
      <c r="H32" s="505"/>
      <c r="N32" s="558"/>
      <c r="O32" s="559"/>
      <c r="P32" s="559"/>
      <c r="Q32" s="559"/>
    </row>
    <row r="33" spans="6:18" ht="17" thickBot="1">
      <c r="F33" s="550" t="s">
        <v>438</v>
      </c>
      <c r="G33" s="505"/>
      <c r="H33" s="505"/>
      <c r="I33" s="550"/>
      <c r="J33" s="550"/>
      <c r="K33" s="550"/>
      <c r="L33" s="550"/>
      <c r="N33" s="550"/>
      <c r="O33" s="550"/>
      <c r="P33" s="550"/>
      <c r="Q33" s="550"/>
    </row>
    <row r="34" spans="6:18" ht="17" thickBot="1">
      <c r="F34" s="551" t="s">
        <v>440</v>
      </c>
      <c r="G34" s="505"/>
      <c r="H34" s="505"/>
      <c r="I34" s="489"/>
      <c r="J34" s="489"/>
      <c r="K34" s="489"/>
      <c r="L34" s="489"/>
      <c r="N34" s="674"/>
      <c r="O34" s="674"/>
      <c r="P34" s="674"/>
      <c r="Q34" s="674"/>
      <c r="R34" s="624"/>
    </row>
    <row r="35" spans="6:18">
      <c r="F35" s="550"/>
      <c r="G35" s="505"/>
      <c r="H35" s="505"/>
      <c r="N35" s="558"/>
      <c r="O35" s="559"/>
      <c r="P35" s="559"/>
      <c r="Q35" s="559"/>
    </row>
    <row r="36" spans="6:18" ht="17" thickBot="1">
      <c r="F36" s="550" t="s">
        <v>441</v>
      </c>
      <c r="G36" s="505"/>
      <c r="H36" s="505"/>
      <c r="I36" s="550"/>
      <c r="J36" s="550"/>
      <c r="K36" s="550"/>
      <c r="L36" s="550"/>
      <c r="N36" s="550"/>
      <c r="O36" s="550"/>
      <c r="P36" s="550"/>
      <c r="Q36" s="550"/>
    </row>
    <row r="37" spans="6:18" ht="17" thickBot="1">
      <c r="F37" s="551" t="s">
        <v>442</v>
      </c>
      <c r="G37" s="505"/>
      <c r="H37" s="505"/>
      <c r="I37" s="489"/>
      <c r="J37" s="489"/>
      <c r="K37" s="489"/>
      <c r="L37" s="489"/>
      <c r="N37" s="674"/>
      <c r="O37" s="674"/>
      <c r="P37" s="674"/>
      <c r="Q37" s="674"/>
      <c r="R37" s="624"/>
    </row>
    <row r="38" spans="6:18">
      <c r="F38" s="550"/>
      <c r="G38" s="505"/>
      <c r="H38" s="505"/>
      <c r="N38" s="558"/>
      <c r="O38" s="559"/>
      <c r="P38" s="559"/>
      <c r="Q38" s="559"/>
    </row>
    <row r="39" spans="6:18" ht="17" thickBot="1">
      <c r="F39" s="550" t="s">
        <v>441</v>
      </c>
      <c r="G39" s="505"/>
      <c r="H39" s="505"/>
      <c r="I39" s="550"/>
      <c r="J39" s="550"/>
      <c r="K39" s="550"/>
      <c r="L39" s="550"/>
      <c r="N39" s="550"/>
      <c r="O39" s="550"/>
      <c r="P39" s="550"/>
      <c r="Q39" s="550"/>
    </row>
    <row r="40" spans="6:18" ht="17" thickBot="1">
      <c r="F40" s="551" t="s">
        <v>443</v>
      </c>
      <c r="G40" s="505"/>
      <c r="H40" s="505"/>
      <c r="I40" s="489"/>
      <c r="J40" s="489"/>
      <c r="K40" s="489"/>
      <c r="L40" s="489"/>
      <c r="N40" s="674"/>
      <c r="O40" s="674"/>
      <c r="P40" s="674"/>
      <c r="Q40" s="674"/>
      <c r="R40" s="624"/>
    </row>
    <row r="41" spans="6:18">
      <c r="F41" s="550"/>
      <c r="G41" s="505"/>
      <c r="H41" s="505"/>
      <c r="N41" s="558"/>
      <c r="O41" s="559"/>
      <c r="P41" s="559"/>
      <c r="Q41" s="559"/>
    </row>
    <row r="42" spans="6:18" ht="17" thickBot="1">
      <c r="F42" s="550" t="s">
        <v>444</v>
      </c>
      <c r="G42" s="505"/>
      <c r="H42" s="505"/>
      <c r="I42" s="550"/>
      <c r="J42" s="550"/>
      <c r="K42" s="550"/>
      <c r="L42" s="550"/>
      <c r="N42" s="550"/>
      <c r="O42" s="550"/>
      <c r="P42" s="550"/>
      <c r="Q42" s="550"/>
    </row>
    <row r="43" spans="6:18" ht="17" thickBot="1">
      <c r="F43" s="551" t="s">
        <v>442</v>
      </c>
      <c r="G43" s="505"/>
      <c r="H43" s="505"/>
      <c r="I43" s="489"/>
      <c r="J43" s="489"/>
      <c r="K43" s="489"/>
      <c r="L43" s="489"/>
      <c r="N43" s="674"/>
      <c r="O43" s="674"/>
      <c r="P43" s="674"/>
      <c r="Q43" s="674"/>
      <c r="R43" s="624"/>
    </row>
    <row r="44" spans="6:18">
      <c r="F44" s="550"/>
      <c r="G44" s="505"/>
      <c r="H44" s="505"/>
      <c r="N44" s="558"/>
      <c r="O44" s="559"/>
      <c r="P44" s="559"/>
      <c r="Q44" s="559"/>
    </row>
    <row r="45" spans="6:18">
      <c r="F45" s="550" t="s">
        <v>444</v>
      </c>
      <c r="G45" s="505"/>
      <c r="H45" s="505"/>
      <c r="I45" s="550"/>
      <c r="J45" s="550"/>
      <c r="K45" s="550"/>
      <c r="L45" s="550"/>
      <c r="N45" s="550"/>
      <c r="O45" s="550"/>
      <c r="P45" s="550"/>
      <c r="Q45" s="550"/>
    </row>
    <row r="46" spans="6:18" ht="17" hidden="1" thickBot="1">
      <c r="F46" s="551" t="s">
        <v>443</v>
      </c>
      <c r="G46" s="505"/>
      <c r="H46" s="505"/>
      <c r="I46" s="489"/>
      <c r="J46" s="489"/>
      <c r="K46" s="489"/>
      <c r="L46" s="489"/>
      <c r="N46" s="674"/>
      <c r="O46" s="674"/>
      <c r="P46" s="674"/>
      <c r="Q46" s="674"/>
      <c r="R46" s="624"/>
    </row>
    <row r="47" spans="6:18">
      <c r="F47" s="551"/>
      <c r="G47" s="505"/>
      <c r="H47" s="505"/>
      <c r="I47" s="550"/>
      <c r="J47" s="550"/>
      <c r="K47" s="550"/>
      <c r="L47" s="550"/>
      <c r="N47" s="550"/>
      <c r="O47" s="550"/>
      <c r="P47" s="550"/>
      <c r="Q47" s="550"/>
    </row>
    <row r="48" spans="6:18" ht="17" thickBot="1">
      <c r="F48" s="550" t="s">
        <v>48</v>
      </c>
      <c r="G48" s="505"/>
      <c r="H48" s="505"/>
      <c r="I48" s="550"/>
      <c r="J48" s="550"/>
      <c r="K48" s="550"/>
      <c r="L48" s="550"/>
      <c r="N48" s="550"/>
      <c r="O48" s="550"/>
      <c r="P48" s="550"/>
      <c r="Q48" s="550"/>
    </row>
    <row r="49" spans="6:18" ht="17" thickBot="1">
      <c r="F49" s="551" t="s">
        <v>445</v>
      </c>
      <c r="G49" s="505"/>
      <c r="H49" s="505"/>
      <c r="I49" s="489"/>
      <c r="J49" s="489"/>
      <c r="K49" s="489"/>
      <c r="L49" s="489"/>
      <c r="N49" s="674"/>
      <c r="O49" s="674"/>
      <c r="P49" s="674"/>
      <c r="Q49" s="674"/>
      <c r="R49" s="624"/>
    </row>
    <row r="50" spans="6:18">
      <c r="F50" s="551"/>
      <c r="G50" s="505"/>
      <c r="H50" s="505"/>
      <c r="I50" s="550"/>
      <c r="J50" s="550"/>
      <c r="K50" s="550"/>
      <c r="L50" s="550"/>
      <c r="N50" s="550"/>
      <c r="O50" s="550"/>
      <c r="P50" s="550"/>
      <c r="Q50" s="550"/>
    </row>
    <row r="51" spans="6:18" ht="17" thickBot="1">
      <c r="F51" s="550" t="s">
        <v>48</v>
      </c>
      <c r="G51" s="505"/>
      <c r="H51" s="505"/>
      <c r="I51" s="550"/>
      <c r="J51" s="550"/>
      <c r="K51" s="550"/>
      <c r="L51" s="550"/>
      <c r="N51" s="550"/>
      <c r="O51" s="550"/>
      <c r="P51" s="550"/>
      <c r="Q51" s="550"/>
    </row>
    <row r="52" spans="6:18" ht="17" thickBot="1">
      <c r="F52" s="551" t="s">
        <v>446</v>
      </c>
      <c r="G52" s="505"/>
      <c r="H52" s="505"/>
      <c r="I52" s="489"/>
      <c r="J52" s="489"/>
      <c r="K52" s="489"/>
      <c r="L52" s="489"/>
      <c r="N52" s="674"/>
      <c r="O52" s="674"/>
      <c r="P52" s="674"/>
      <c r="Q52" s="674"/>
      <c r="R52" s="624"/>
    </row>
    <row r="53" spans="6:18">
      <c r="F53" s="551"/>
      <c r="G53" s="505"/>
      <c r="H53" s="505"/>
      <c r="I53" s="550"/>
      <c r="J53" s="550"/>
      <c r="K53" s="550"/>
      <c r="L53" s="550"/>
      <c r="N53" s="550"/>
      <c r="O53" s="550"/>
      <c r="P53" s="550"/>
      <c r="Q53" s="550"/>
    </row>
    <row r="54" spans="6:18" ht="17" thickBot="1">
      <c r="F54" s="550" t="s">
        <v>48</v>
      </c>
      <c r="G54" s="505"/>
      <c r="H54" s="505"/>
      <c r="I54" s="550"/>
      <c r="J54" s="550"/>
      <c r="K54" s="550"/>
      <c r="L54" s="550"/>
      <c r="N54" s="550"/>
      <c r="O54" s="550"/>
      <c r="P54" s="550"/>
      <c r="Q54" s="550"/>
    </row>
    <row r="55" spans="6:18" ht="17" thickBot="1">
      <c r="F55" s="551" t="s">
        <v>447</v>
      </c>
      <c r="G55" s="505"/>
      <c r="H55" s="505"/>
      <c r="I55" s="489"/>
      <c r="J55" s="489"/>
      <c r="K55" s="489"/>
      <c r="L55" s="489"/>
      <c r="N55" s="674"/>
      <c r="O55" s="674"/>
      <c r="P55" s="674"/>
      <c r="Q55" s="674"/>
      <c r="R55" s="624"/>
    </row>
    <row r="56" spans="6:18">
      <c r="F56" s="551"/>
      <c r="G56" s="505"/>
      <c r="H56" s="505"/>
      <c r="I56" s="550"/>
      <c r="J56" s="550"/>
      <c r="K56" s="550"/>
      <c r="L56" s="550"/>
      <c r="N56" s="550"/>
      <c r="O56" s="550"/>
      <c r="P56" s="550"/>
      <c r="Q56" s="550"/>
    </row>
    <row r="57" spans="6:18" ht="17" thickBot="1">
      <c r="F57" s="550" t="s">
        <v>48</v>
      </c>
      <c r="G57" s="505"/>
      <c r="H57" s="505"/>
      <c r="I57" s="550"/>
      <c r="J57" s="550"/>
      <c r="K57" s="550"/>
      <c r="L57" s="550"/>
      <c r="N57" s="550"/>
      <c r="O57" s="550"/>
      <c r="P57" s="550"/>
      <c r="Q57" s="550"/>
    </row>
    <row r="58" spans="6:18" ht="17" thickBot="1">
      <c r="F58" s="551" t="s">
        <v>448</v>
      </c>
      <c r="G58" s="505"/>
      <c r="H58" s="505"/>
      <c r="I58" s="489"/>
      <c r="J58" s="489"/>
      <c r="K58" s="489"/>
      <c r="L58" s="489"/>
      <c r="N58" s="674"/>
      <c r="O58" s="674"/>
      <c r="P58" s="674"/>
      <c r="Q58" s="674"/>
      <c r="R58" s="624"/>
    </row>
    <row r="59" spans="6:18">
      <c r="F59" s="550"/>
      <c r="G59" s="505"/>
      <c r="H59" s="505"/>
    </row>
    <row r="60" spans="6:18">
      <c r="F60" s="504"/>
      <c r="G60" s="503"/>
      <c r="H60" s="503"/>
      <c r="I60" s="550"/>
      <c r="J60" s="550"/>
      <c r="K60" s="550"/>
      <c r="L60" s="550"/>
    </row>
    <row r="61" spans="6:18" s="506" customFormat="1" ht="26" customHeight="1">
      <c r="F61" s="836" t="s">
        <v>242</v>
      </c>
      <c r="G61" s="836"/>
      <c r="H61" s="836"/>
      <c r="I61" s="836"/>
      <c r="J61" s="836"/>
      <c r="K61" s="836"/>
      <c r="L61" s="836"/>
    </row>
    <row r="62" spans="6:18" ht="13" customHeight="1">
      <c r="F62" s="507"/>
      <c r="G62" s="507"/>
      <c r="I62" s="552"/>
      <c r="J62" s="552"/>
      <c r="K62" s="552"/>
      <c r="L62" s="552"/>
    </row>
    <row r="63" spans="6:18">
      <c r="F63" s="492"/>
      <c r="G63" s="492"/>
      <c r="H63" s="492"/>
      <c r="I63" s="552"/>
      <c r="J63" s="552"/>
      <c r="K63" s="552"/>
      <c r="L63" s="552"/>
    </row>
    <row r="64" spans="6:18">
      <c r="F64" s="552"/>
      <c r="G64" s="675"/>
      <c r="H64" s="675"/>
      <c r="I64" s="835" t="s">
        <v>105</v>
      </c>
      <c r="J64" s="835"/>
      <c r="K64" s="835"/>
      <c r="L64" s="835"/>
    </row>
    <row r="65" spans="6:17">
      <c r="F65" s="553" t="s">
        <v>228</v>
      </c>
      <c r="G65" s="553"/>
      <c r="H65" s="553"/>
      <c r="I65" s="588" t="s">
        <v>222</v>
      </c>
      <c r="J65" s="588" t="s">
        <v>223</v>
      </c>
      <c r="K65" s="588" t="s">
        <v>224</v>
      </c>
      <c r="L65" s="588" t="s">
        <v>225</v>
      </c>
    </row>
    <row r="66" spans="6:17" ht="17" thickBot="1">
      <c r="F66" s="552" t="s">
        <v>226</v>
      </c>
      <c r="G66" s="552"/>
      <c r="H66" s="552"/>
      <c r="I66" s="552"/>
      <c r="J66" s="552"/>
      <c r="K66" s="552"/>
      <c r="L66" s="552"/>
    </row>
    <row r="67" spans="6:17" ht="17" thickBot="1">
      <c r="F67" s="555" t="s">
        <v>229</v>
      </c>
      <c r="G67" s="552"/>
      <c r="H67" s="552"/>
      <c r="I67" s="489"/>
      <c r="J67" s="489"/>
      <c r="K67" s="489"/>
      <c r="L67" s="489"/>
      <c r="N67" s="674"/>
      <c r="O67" s="674"/>
      <c r="P67" s="674"/>
      <c r="Q67" s="674"/>
    </row>
    <row r="68" spans="6:17">
      <c r="F68" s="552"/>
      <c r="G68" s="552"/>
      <c r="H68" s="552"/>
      <c r="I68" s="552"/>
      <c r="J68" s="552"/>
      <c r="K68" s="552"/>
      <c r="L68" s="552"/>
      <c r="N68" s="552"/>
      <c r="O68" s="552"/>
      <c r="P68" s="552"/>
      <c r="Q68" s="552"/>
    </row>
    <row r="69" spans="6:17" ht="17" thickBot="1">
      <c r="F69" s="552" t="s">
        <v>227</v>
      </c>
      <c r="G69" s="552"/>
      <c r="H69" s="552"/>
      <c r="I69" s="552"/>
      <c r="J69" s="552"/>
      <c r="K69" s="552"/>
      <c r="L69" s="552"/>
      <c r="N69" s="552"/>
      <c r="O69" s="552"/>
      <c r="P69" s="552"/>
      <c r="Q69" s="552"/>
    </row>
    <row r="70" spans="6:17" ht="17" thickBot="1">
      <c r="F70" s="555" t="s">
        <v>229</v>
      </c>
      <c r="G70" s="552"/>
      <c r="H70" s="552"/>
      <c r="I70" s="489"/>
      <c r="J70" s="489"/>
      <c r="K70" s="489"/>
      <c r="L70" s="489"/>
      <c r="N70" s="674"/>
      <c r="O70" s="674"/>
      <c r="P70" s="674"/>
      <c r="Q70" s="674"/>
    </row>
    <row r="71" spans="6:17">
      <c r="F71" s="552"/>
      <c r="G71" s="552"/>
      <c r="H71" s="552"/>
      <c r="I71" s="552"/>
      <c r="J71" s="552"/>
      <c r="K71" s="552"/>
      <c r="L71" s="552"/>
      <c r="N71" s="552"/>
      <c r="O71" s="552"/>
      <c r="P71" s="552"/>
      <c r="Q71" s="552"/>
    </row>
    <row r="72" spans="6:17">
      <c r="F72" s="552"/>
      <c r="G72" s="552"/>
      <c r="H72" s="552"/>
      <c r="I72" s="552"/>
      <c r="J72" s="552"/>
      <c r="K72" s="552"/>
      <c r="L72" s="552"/>
      <c r="N72" s="552"/>
      <c r="O72" s="552"/>
      <c r="P72" s="552"/>
      <c r="Q72" s="552"/>
    </row>
    <row r="73" spans="6:17">
      <c r="F73" s="552"/>
      <c r="G73" s="552"/>
      <c r="H73" s="552"/>
      <c r="I73" s="552"/>
      <c r="J73" s="552"/>
      <c r="K73" s="552"/>
      <c r="L73" s="552"/>
      <c r="N73" s="552"/>
      <c r="O73" s="552"/>
      <c r="P73" s="552"/>
      <c r="Q73" s="552"/>
    </row>
    <row r="74" spans="6:17">
      <c r="F74" s="552"/>
      <c r="G74" s="552"/>
      <c r="H74" s="552"/>
      <c r="I74" s="835" t="s">
        <v>105</v>
      </c>
      <c r="J74" s="835"/>
      <c r="K74" s="835"/>
      <c r="L74" s="835"/>
      <c r="N74" s="835" t="s">
        <v>105</v>
      </c>
      <c r="O74" s="835"/>
      <c r="P74" s="835"/>
      <c r="Q74" s="835"/>
    </row>
    <row r="75" spans="6:17">
      <c r="F75" s="553" t="s">
        <v>243</v>
      </c>
      <c r="G75" s="550"/>
      <c r="H75" s="550"/>
      <c r="I75" s="588" t="s">
        <v>222</v>
      </c>
      <c r="J75" s="588" t="s">
        <v>223</v>
      </c>
      <c r="K75" s="588" t="s">
        <v>224</v>
      </c>
      <c r="L75" s="588" t="s">
        <v>225</v>
      </c>
      <c r="N75" s="588" t="s">
        <v>222</v>
      </c>
      <c r="O75" s="588" t="s">
        <v>223</v>
      </c>
      <c r="P75" s="588" t="s">
        <v>224</v>
      </c>
      <c r="Q75" s="588" t="s">
        <v>225</v>
      </c>
    </row>
    <row r="76" spans="6:17" ht="17" thickBot="1">
      <c r="F76" s="550" t="s">
        <v>449</v>
      </c>
      <c r="G76" s="552"/>
      <c r="H76" s="550"/>
      <c r="I76" s="552"/>
      <c r="J76" s="552"/>
      <c r="K76" s="552"/>
      <c r="L76" s="552"/>
      <c r="N76" s="552"/>
      <c r="O76" s="552"/>
      <c r="P76" s="552"/>
      <c r="Q76" s="552"/>
    </row>
    <row r="77" spans="6:17" ht="17" thickBot="1">
      <c r="F77" s="551" t="s">
        <v>450</v>
      </c>
      <c r="G77" s="550"/>
      <c r="H77" s="550"/>
      <c r="I77" s="489"/>
      <c r="J77" s="489"/>
      <c r="K77" s="489"/>
      <c r="L77" s="489"/>
      <c r="N77" s="674"/>
      <c r="O77" s="674"/>
      <c r="P77" s="674"/>
      <c r="Q77" s="674"/>
    </row>
    <row r="78" spans="6:17">
      <c r="F78" s="550"/>
      <c r="G78" s="550"/>
      <c r="H78" s="550"/>
      <c r="N78" s="558"/>
      <c r="O78" s="559"/>
      <c r="P78" s="559"/>
      <c r="Q78" s="559"/>
    </row>
    <row r="79" spans="6:17" ht="21" customHeight="1">
      <c r="F79" s="552"/>
      <c r="G79" s="552"/>
      <c r="H79" s="552"/>
      <c r="I79" s="552"/>
      <c r="J79" s="552"/>
      <c r="K79" s="568" t="s">
        <v>451</v>
      </c>
      <c r="L79" s="568" t="s">
        <v>451</v>
      </c>
      <c r="N79" s="552"/>
      <c r="O79" s="552"/>
      <c r="P79" s="568" t="s">
        <v>451</v>
      </c>
      <c r="Q79" s="568" t="s">
        <v>451</v>
      </c>
    </row>
    <row r="80" spans="6:17" ht="21" customHeight="1" thickBot="1">
      <c r="F80" s="554" t="s">
        <v>452</v>
      </c>
      <c r="G80" s="554" t="s">
        <v>241</v>
      </c>
      <c r="H80" s="552"/>
      <c r="I80" s="552"/>
      <c r="J80" s="552"/>
      <c r="K80" s="568" t="s">
        <v>453</v>
      </c>
      <c r="L80" s="568" t="s">
        <v>454</v>
      </c>
      <c r="N80" s="552"/>
      <c r="O80" s="552"/>
      <c r="P80" s="568" t="s">
        <v>453</v>
      </c>
      <c r="Q80" s="568" t="s">
        <v>454</v>
      </c>
    </row>
    <row r="81" spans="6:17" ht="21" customHeight="1" thickBot="1">
      <c r="F81" s="552" t="s">
        <v>455</v>
      </c>
      <c r="G81" s="552" t="s">
        <v>456</v>
      </c>
      <c r="H81" s="552"/>
      <c r="I81" s="552"/>
      <c r="J81" s="552"/>
      <c r="K81" s="489"/>
      <c r="L81" s="552"/>
      <c r="N81" s="552"/>
      <c r="O81" s="552"/>
      <c r="P81" s="674"/>
      <c r="Q81" s="552"/>
    </row>
    <row r="82" spans="6:17" ht="21" customHeight="1" thickBot="1">
      <c r="F82" s="552" t="s">
        <v>457</v>
      </c>
      <c r="G82" s="552" t="s">
        <v>458</v>
      </c>
      <c r="H82" s="552"/>
      <c r="I82" s="552"/>
      <c r="J82" s="552"/>
      <c r="K82" s="489"/>
      <c r="L82" s="552"/>
      <c r="N82" s="552"/>
      <c r="O82" s="552"/>
      <c r="P82" s="674"/>
      <c r="Q82" s="552"/>
    </row>
    <row r="83" spans="6:17" ht="21" customHeight="1" thickBot="1">
      <c r="F83" s="552" t="s">
        <v>459</v>
      </c>
      <c r="G83" s="552" t="s">
        <v>460</v>
      </c>
      <c r="H83" s="552"/>
      <c r="I83" s="552"/>
      <c r="J83" s="552"/>
      <c r="K83" s="552"/>
      <c r="L83" s="489"/>
      <c r="N83" s="552"/>
      <c r="O83" s="552"/>
      <c r="P83" s="552"/>
      <c r="Q83" s="674"/>
    </row>
    <row r="84" spans="6:17" ht="21" customHeight="1" thickBot="1">
      <c r="F84" s="552" t="s">
        <v>461</v>
      </c>
      <c r="G84" s="552" t="s">
        <v>460</v>
      </c>
      <c r="H84" s="552"/>
      <c r="I84" s="552"/>
      <c r="J84" s="552"/>
      <c r="K84" s="552"/>
      <c r="L84" s="489"/>
      <c r="N84" s="552"/>
      <c r="O84" s="552"/>
      <c r="P84" s="552"/>
      <c r="Q84" s="674"/>
    </row>
    <row r="85" spans="6:17" ht="21" customHeight="1">
      <c r="F85" s="552"/>
      <c r="G85" s="552"/>
      <c r="H85" s="552"/>
      <c r="I85" s="552"/>
      <c r="J85" s="552"/>
      <c r="K85" s="552"/>
      <c r="L85" s="552"/>
      <c r="N85" s="552"/>
      <c r="O85" s="552"/>
      <c r="P85" s="552"/>
      <c r="Q85" s="552"/>
    </row>
    <row r="86" spans="6:17">
      <c r="F86" s="552"/>
      <c r="G86" s="552"/>
      <c r="H86" s="552"/>
      <c r="I86" s="835"/>
      <c r="J86" s="835"/>
      <c r="K86" s="835"/>
      <c r="L86" s="835"/>
      <c r="N86" s="835"/>
      <c r="O86" s="835"/>
      <c r="P86" s="835"/>
      <c r="Q86" s="835"/>
    </row>
    <row r="87" spans="6:17">
      <c r="F87" s="553" t="s">
        <v>243</v>
      </c>
      <c r="G87" s="550"/>
      <c r="H87" s="550"/>
      <c r="I87" s="455" t="s">
        <v>361</v>
      </c>
      <c r="J87" s="455" t="s">
        <v>362</v>
      </c>
      <c r="K87" s="455" t="s">
        <v>363</v>
      </c>
      <c r="L87" s="588" t="s">
        <v>225</v>
      </c>
      <c r="N87" s="455" t="s">
        <v>361</v>
      </c>
      <c r="O87" s="455" t="s">
        <v>362</v>
      </c>
      <c r="P87" s="455" t="s">
        <v>363</v>
      </c>
      <c r="Q87" s="588" t="s">
        <v>225</v>
      </c>
    </row>
    <row r="88" spans="6:17">
      <c r="F88" s="550" t="s">
        <v>359</v>
      </c>
      <c r="G88" s="552"/>
      <c r="H88" s="550"/>
      <c r="I88" s="552"/>
      <c r="J88" s="552"/>
      <c r="K88" s="552"/>
      <c r="L88" s="552"/>
      <c r="N88" s="552"/>
      <c r="O88" s="552"/>
      <c r="P88" s="552"/>
      <c r="Q88" s="552"/>
    </row>
    <row r="89" spans="6:17">
      <c r="F89" s="551" t="s">
        <v>360</v>
      </c>
      <c r="G89" s="550"/>
      <c r="H89" s="550"/>
      <c r="I89" s="639">
        <v>400</v>
      </c>
      <c r="J89" s="619">
        <v>1</v>
      </c>
      <c r="K89" s="489"/>
      <c r="L89" s="641"/>
      <c r="N89" s="639">
        <v>400</v>
      </c>
      <c r="O89" s="619">
        <v>1</v>
      </c>
      <c r="P89" s="489"/>
      <c r="Q89" s="641"/>
    </row>
    <row r="90" spans="6:17">
      <c r="F90" s="550"/>
      <c r="G90" s="550"/>
      <c r="H90" s="550"/>
      <c r="N90" s="558"/>
      <c r="O90" s="559"/>
      <c r="P90" s="559"/>
      <c r="Q90" s="559"/>
    </row>
    <row r="91" spans="6:17">
      <c r="F91" s="550"/>
      <c r="G91" s="550"/>
      <c r="H91" s="550"/>
      <c r="N91" s="558"/>
      <c r="O91" s="559"/>
      <c r="P91" s="559"/>
      <c r="Q91" s="559"/>
    </row>
    <row r="92" spans="6:17" ht="15">
      <c r="F92" s="617" t="s">
        <v>365</v>
      </c>
      <c r="G92" s="617"/>
      <c r="H92" s="617"/>
      <c r="I92" s="455" t="s">
        <v>361</v>
      </c>
      <c r="J92" s="455" t="s">
        <v>362</v>
      </c>
      <c r="K92" s="455" t="s">
        <v>363</v>
      </c>
      <c r="L92" s="455" t="s">
        <v>364</v>
      </c>
      <c r="N92" s="455" t="s">
        <v>361</v>
      </c>
      <c r="O92" s="455" t="s">
        <v>362</v>
      </c>
      <c r="P92" s="455" t="s">
        <v>363</v>
      </c>
      <c r="Q92" s="455" t="s">
        <v>364</v>
      </c>
    </row>
    <row r="93" spans="6:17" ht="64">
      <c r="F93" s="618" t="s">
        <v>366</v>
      </c>
      <c r="G93" s="492"/>
      <c r="H93" s="492"/>
      <c r="I93" s="639">
        <v>4</v>
      </c>
      <c r="J93" s="619">
        <v>4</v>
      </c>
      <c r="K93" s="489"/>
      <c r="L93" s="640"/>
      <c r="N93" s="639"/>
      <c r="O93" s="619"/>
      <c r="P93" s="489"/>
      <c r="Q93" s="640"/>
    </row>
    <row r="94" spans="6:17" ht="15">
      <c r="F94" s="492"/>
      <c r="G94" s="492"/>
      <c r="H94" s="492"/>
      <c r="I94" s="492"/>
      <c r="J94" s="492"/>
      <c r="K94" s="620"/>
      <c r="L94" s="621"/>
      <c r="P94" s="620"/>
      <c r="Q94" s="621"/>
    </row>
    <row r="95" spans="6:17" ht="15">
      <c r="F95" s="492"/>
      <c r="G95" s="492"/>
      <c r="H95" s="492"/>
      <c r="I95" s="492"/>
      <c r="J95" s="492"/>
      <c r="K95" s="620"/>
      <c r="L95" s="621"/>
      <c r="P95" s="620"/>
      <c r="Q95" s="621"/>
    </row>
    <row r="96" spans="6:17" ht="15">
      <c r="F96" s="492"/>
      <c r="G96" s="492"/>
      <c r="H96" s="492"/>
      <c r="I96" s="492"/>
      <c r="J96" s="492"/>
      <c r="K96" s="620"/>
      <c r="L96" s="621"/>
      <c r="P96" s="620"/>
      <c r="Q96" s="621"/>
    </row>
    <row r="97" spans="6:17" ht="15">
      <c r="F97" s="617" t="s">
        <v>368</v>
      </c>
      <c r="G97" s="492"/>
      <c r="H97" s="492"/>
      <c r="I97" s="455" t="s">
        <v>361</v>
      </c>
      <c r="J97" s="455" t="s">
        <v>362</v>
      </c>
      <c r="K97" s="455" t="s">
        <v>363</v>
      </c>
      <c r="L97" s="455" t="s">
        <v>364</v>
      </c>
      <c r="N97" s="455" t="s">
        <v>361</v>
      </c>
      <c r="O97" s="455" t="s">
        <v>362</v>
      </c>
      <c r="P97" s="455" t="s">
        <v>363</v>
      </c>
      <c r="Q97" s="455" t="s">
        <v>364</v>
      </c>
    </row>
    <row r="98" spans="6:17" ht="15">
      <c r="F98" s="492" t="s">
        <v>369</v>
      </c>
      <c r="G98" s="492"/>
      <c r="H98" s="492"/>
      <c r="I98" s="639">
        <v>1</v>
      </c>
      <c r="J98" s="619">
        <v>12</v>
      </c>
      <c r="K98" s="489"/>
      <c r="L98" s="640"/>
      <c r="N98" s="639"/>
      <c r="O98" s="619"/>
      <c r="P98" s="489"/>
      <c r="Q98" s="640"/>
    </row>
    <row r="99" spans="6:17" ht="15">
      <c r="F99" s="492"/>
      <c r="G99" s="492"/>
      <c r="H99" s="492"/>
      <c r="I99" s="492"/>
      <c r="J99" s="492"/>
      <c r="K99" s="492"/>
      <c r="L99" s="621"/>
      <c r="Q99" s="621"/>
    </row>
    <row r="100" spans="6:17" ht="15">
      <c r="F100" s="492"/>
      <c r="G100" s="492"/>
      <c r="H100" s="492"/>
      <c r="I100" s="492"/>
      <c r="J100" s="492"/>
      <c r="K100" s="492"/>
      <c r="L100" s="621"/>
      <c r="Q100" s="621"/>
    </row>
    <row r="101" spans="6:17" ht="15">
      <c r="F101" s="492"/>
      <c r="G101" s="492"/>
      <c r="H101" s="492"/>
      <c r="I101" s="492"/>
      <c r="J101" s="492"/>
      <c r="K101" s="492"/>
      <c r="L101" s="621"/>
      <c r="Q101" s="621"/>
    </row>
    <row r="102" spans="6:17" ht="15">
      <c r="F102" s="492"/>
      <c r="G102" s="492"/>
      <c r="H102" s="492"/>
      <c r="I102" s="492"/>
      <c r="J102" s="492"/>
      <c r="K102" s="492"/>
      <c r="L102" s="621"/>
      <c r="Q102" s="621"/>
    </row>
    <row r="103" spans="6:17" ht="15">
      <c r="F103" s="617" t="s">
        <v>370</v>
      </c>
      <c r="G103" s="492"/>
      <c r="H103" s="492"/>
      <c r="I103" s="455" t="s">
        <v>361</v>
      </c>
      <c r="J103" s="455" t="s">
        <v>362</v>
      </c>
      <c r="K103" s="455" t="s">
        <v>363</v>
      </c>
      <c r="L103" s="455" t="s">
        <v>364</v>
      </c>
      <c r="N103" s="455" t="s">
        <v>361</v>
      </c>
      <c r="O103" s="455" t="s">
        <v>362</v>
      </c>
      <c r="P103" s="455" t="s">
        <v>363</v>
      </c>
      <c r="Q103" s="455" t="s">
        <v>364</v>
      </c>
    </row>
    <row r="104" spans="6:17" ht="15">
      <c r="F104" s="492" t="s">
        <v>369</v>
      </c>
      <c r="G104" s="492"/>
      <c r="H104" s="492"/>
      <c r="I104" s="639">
        <v>1</v>
      </c>
      <c r="J104" s="619">
        <v>12</v>
      </c>
      <c r="K104" s="489"/>
      <c r="L104" s="640"/>
      <c r="N104" s="639"/>
      <c r="O104" s="619"/>
      <c r="P104" s="489"/>
      <c r="Q104" s="640"/>
    </row>
    <row r="105" spans="6:17" ht="15">
      <c r="F105" s="492"/>
      <c r="G105" s="492"/>
      <c r="H105" s="492"/>
      <c r="I105" s="492"/>
      <c r="J105" s="492"/>
      <c r="K105" s="492"/>
      <c r="L105" s="621"/>
      <c r="N105" s="616"/>
      <c r="O105" s="616"/>
      <c r="P105" s="616"/>
      <c r="Q105" s="616"/>
    </row>
    <row r="106" spans="6:17" ht="15">
      <c r="F106" s="492"/>
      <c r="G106" s="492"/>
      <c r="H106" s="492"/>
      <c r="I106" s="492"/>
      <c r="J106" s="492"/>
      <c r="K106" s="492"/>
      <c r="L106" s="621"/>
      <c r="N106" s="616"/>
      <c r="O106" s="616"/>
      <c r="P106" s="616"/>
      <c r="Q106" s="616"/>
    </row>
    <row r="107" spans="6:17" s="506" customFormat="1" ht="26" customHeight="1">
      <c r="F107" s="836" t="s">
        <v>462</v>
      </c>
      <c r="G107" s="836"/>
      <c r="H107" s="836"/>
      <c r="I107" s="836"/>
      <c r="J107" s="836"/>
      <c r="K107" s="836"/>
      <c r="L107" s="836"/>
    </row>
    <row r="108" spans="6:17" ht="13" customHeight="1">
      <c r="F108" s="507"/>
      <c r="G108" s="507"/>
      <c r="I108" s="552"/>
      <c r="J108" s="552"/>
      <c r="K108" s="552"/>
      <c r="L108" s="552"/>
    </row>
    <row r="109" spans="6:17">
      <c r="F109" s="503"/>
      <c r="G109" s="503"/>
      <c r="H109" s="503"/>
      <c r="I109" s="835" t="s">
        <v>81</v>
      </c>
      <c r="J109" s="835"/>
      <c r="K109" s="835"/>
      <c r="L109" s="835"/>
    </row>
    <row r="110" spans="6:17">
      <c r="F110" s="503"/>
      <c r="G110" s="503"/>
      <c r="H110" s="503"/>
      <c r="I110" s="567" t="s">
        <v>218</v>
      </c>
      <c r="J110" s="567" t="s">
        <v>219</v>
      </c>
      <c r="K110" s="568" t="s">
        <v>220</v>
      </c>
      <c r="L110" s="568" t="s">
        <v>221</v>
      </c>
    </row>
    <row r="111" spans="6:17" ht="17" thickBot="1">
      <c r="F111" s="550" t="s">
        <v>463</v>
      </c>
      <c r="G111" s="503"/>
      <c r="H111" s="503"/>
      <c r="I111" s="552"/>
      <c r="J111" s="552"/>
      <c r="K111" s="552"/>
      <c r="L111" s="552"/>
    </row>
    <row r="112" spans="6:17" ht="17" thickBot="1">
      <c r="F112" s="550" t="s">
        <v>464</v>
      </c>
      <c r="G112" s="503"/>
      <c r="H112" s="503"/>
      <c r="I112" s="489"/>
      <c r="J112" s="489"/>
      <c r="K112" s="489"/>
      <c r="L112" s="489"/>
      <c r="N112" s="674"/>
      <c r="O112" s="674"/>
      <c r="P112" s="674"/>
      <c r="Q112" s="674"/>
    </row>
    <row r="113" spans="6:17">
      <c r="F113" s="552"/>
      <c r="G113" s="503"/>
      <c r="H113" s="503"/>
      <c r="N113" s="558"/>
      <c r="O113" s="559"/>
      <c r="P113" s="559"/>
      <c r="Q113" s="559"/>
    </row>
    <row r="114" spans="6:17" ht="17" thickBot="1">
      <c r="F114" s="550" t="s">
        <v>463</v>
      </c>
      <c r="G114" s="503"/>
      <c r="H114" s="503"/>
      <c r="I114" s="552"/>
      <c r="J114" s="552"/>
      <c r="K114" s="552"/>
      <c r="L114" s="552"/>
      <c r="N114" s="552"/>
      <c r="O114" s="552"/>
      <c r="P114" s="552"/>
      <c r="Q114" s="552"/>
    </row>
    <row r="115" spans="6:17" ht="17" thickBot="1">
      <c r="F115" s="550" t="s">
        <v>465</v>
      </c>
      <c r="G115" s="503"/>
      <c r="H115" s="503"/>
      <c r="I115" s="489"/>
      <c r="J115" s="489"/>
      <c r="K115" s="489"/>
      <c r="L115" s="489"/>
      <c r="N115" s="674"/>
      <c r="O115" s="674"/>
      <c r="P115" s="674"/>
      <c r="Q115" s="674"/>
    </row>
    <row r="116" spans="6:17">
      <c r="F116" s="552"/>
      <c r="G116" s="503"/>
      <c r="H116" s="503"/>
      <c r="N116" s="558"/>
      <c r="O116" s="559"/>
      <c r="P116" s="559"/>
      <c r="Q116" s="559"/>
    </row>
    <row r="117" spans="6:17" ht="17" thickBot="1">
      <c r="F117" s="550" t="s">
        <v>463</v>
      </c>
      <c r="G117" s="503"/>
      <c r="H117" s="503"/>
      <c r="I117" s="552"/>
      <c r="J117" s="552"/>
      <c r="K117" s="552"/>
      <c r="L117" s="552"/>
      <c r="N117" s="552"/>
      <c r="O117" s="552"/>
      <c r="P117" s="552"/>
      <c r="Q117" s="552"/>
    </row>
    <row r="118" spans="6:17" ht="17" thickBot="1">
      <c r="F118" s="550" t="s">
        <v>466</v>
      </c>
      <c r="G118" s="503"/>
      <c r="H118" s="503"/>
      <c r="I118" s="489"/>
      <c r="J118" s="489"/>
      <c r="K118" s="489"/>
      <c r="L118" s="489"/>
      <c r="N118" s="674"/>
      <c r="O118" s="674"/>
      <c r="P118" s="674"/>
      <c r="Q118" s="674"/>
    </row>
    <row r="119" spans="6:17">
      <c r="F119" s="552"/>
      <c r="G119" s="503"/>
      <c r="H119" s="503"/>
      <c r="N119" s="558"/>
      <c r="O119" s="559"/>
      <c r="P119" s="559"/>
      <c r="Q119" s="559"/>
    </row>
    <row r="120" spans="6:17" ht="17" thickBot="1">
      <c r="F120" s="550" t="s">
        <v>463</v>
      </c>
      <c r="G120" s="503"/>
      <c r="H120" s="503"/>
      <c r="I120" s="552"/>
      <c r="J120" s="552"/>
      <c r="K120" s="552"/>
      <c r="L120" s="552"/>
      <c r="N120" s="552"/>
      <c r="O120" s="552"/>
      <c r="P120" s="552"/>
      <c r="Q120" s="552"/>
    </row>
    <row r="121" spans="6:17" ht="17" thickBot="1">
      <c r="F121" s="550" t="s">
        <v>467</v>
      </c>
      <c r="G121" s="503"/>
      <c r="H121" s="503"/>
      <c r="I121" s="489"/>
      <c r="J121" s="489"/>
      <c r="K121" s="489"/>
      <c r="L121" s="489"/>
      <c r="N121" s="674"/>
      <c r="O121" s="674"/>
      <c r="P121" s="674"/>
      <c r="Q121" s="674"/>
    </row>
    <row r="122" spans="6:17">
      <c r="F122" s="503"/>
      <c r="G122" s="503"/>
      <c r="H122" s="503"/>
    </row>
    <row r="123" spans="6:17" ht="15">
      <c r="F123" s="492"/>
      <c r="G123" s="492"/>
      <c r="H123" s="492"/>
      <c r="I123" s="492"/>
      <c r="J123" s="492"/>
      <c r="K123" s="492"/>
      <c r="L123" s="621"/>
      <c r="N123" s="616"/>
      <c r="O123" s="616"/>
      <c r="P123" s="616"/>
      <c r="Q123" s="616"/>
    </row>
    <row r="124" spans="6:17" ht="26" customHeight="1">
      <c r="F124" s="837" t="s">
        <v>1287</v>
      </c>
      <c r="G124" s="837"/>
      <c r="H124" s="837"/>
      <c r="I124" s="837"/>
      <c r="J124" s="837"/>
      <c r="K124" s="837"/>
      <c r="L124" s="837"/>
    </row>
    <row r="125" spans="6:17" ht="13" customHeight="1">
      <c r="F125" s="507"/>
      <c r="G125" s="507"/>
      <c r="I125" s="552"/>
      <c r="J125" s="552"/>
      <c r="K125" s="552"/>
      <c r="L125" s="552"/>
    </row>
    <row r="126" spans="6:17" ht="15">
      <c r="F126" s="492"/>
      <c r="G126" s="492"/>
      <c r="H126" s="492"/>
      <c r="I126" s="492"/>
      <c r="J126" s="492"/>
      <c r="K126" s="492"/>
      <c r="L126" s="621"/>
      <c r="N126" s="616"/>
      <c r="O126" s="616"/>
      <c r="P126" s="616"/>
      <c r="Q126" s="616"/>
    </row>
    <row r="127" spans="6:17" ht="17">
      <c r="F127" s="789" t="s">
        <v>1288</v>
      </c>
      <c r="G127" s="502"/>
      <c r="H127" s="502"/>
      <c r="I127" s="571"/>
      <c r="J127" s="455"/>
      <c r="K127" s="455"/>
      <c r="L127" s="455"/>
    </row>
    <row r="128" spans="6:17" ht="15">
      <c r="F128" s="788" t="s">
        <v>1296</v>
      </c>
      <c r="G128" s="502"/>
      <c r="H128" s="502"/>
      <c r="I128" s="571"/>
      <c r="J128" s="455"/>
      <c r="K128" s="455"/>
      <c r="L128" s="455"/>
    </row>
    <row r="129" spans="6:17" ht="15">
      <c r="F129" s="788"/>
      <c r="G129" s="502"/>
      <c r="H129" s="502"/>
      <c r="I129" s="571"/>
      <c r="J129" s="455"/>
      <c r="K129" s="455"/>
      <c r="L129" s="455"/>
    </row>
    <row r="130" spans="6:17" ht="15">
      <c r="F130" s="790" t="s">
        <v>1289</v>
      </c>
      <c r="G130" s="791" t="s">
        <v>1290</v>
      </c>
      <c r="H130" s="791" t="s">
        <v>1291</v>
      </c>
      <c r="I130" s="791" t="s">
        <v>362</v>
      </c>
      <c r="J130" s="455" t="s">
        <v>1292</v>
      </c>
      <c r="K130" s="455" t="s">
        <v>1293</v>
      </c>
      <c r="L130" s="455" t="s">
        <v>1294</v>
      </c>
    </row>
    <row r="131" spans="6:17" ht="15">
      <c r="F131" s="502" t="s">
        <v>1295</v>
      </c>
      <c r="G131" s="571" t="s">
        <v>998</v>
      </c>
      <c r="H131" s="571">
        <v>49</v>
      </c>
      <c r="I131" s="792">
        <v>1</v>
      </c>
      <c r="J131" s="793">
        <v>7</v>
      </c>
      <c r="K131" s="489"/>
      <c r="L131" s="149">
        <f>K131*J131</f>
        <v>0</v>
      </c>
    </row>
    <row r="132" spans="6:17"/>
    <row r="133" spans="6:17" ht="15">
      <c r="F133" s="492"/>
      <c r="G133" s="492"/>
      <c r="H133" s="492"/>
      <c r="I133" s="492"/>
      <c r="J133" s="492"/>
      <c r="K133" s="492"/>
      <c r="L133" s="621"/>
      <c r="N133" s="616"/>
      <c r="O133" s="616"/>
      <c r="P133" s="616"/>
      <c r="Q133" s="616"/>
    </row>
    <row r="134" spans="6:17">
      <c r="F134" s="492"/>
      <c r="G134" s="492"/>
      <c r="H134" s="492"/>
      <c r="I134" s="552"/>
      <c r="J134" s="552"/>
      <c r="K134" s="552"/>
      <c r="L134" s="552"/>
    </row>
    <row r="135" spans="6:17" ht="26" customHeight="1">
      <c r="F135" s="837" t="s">
        <v>166</v>
      </c>
      <c r="G135" s="837"/>
      <c r="H135" s="837"/>
      <c r="I135" s="837"/>
      <c r="J135" s="837"/>
      <c r="K135" s="837"/>
      <c r="L135" s="837"/>
    </row>
    <row r="136" spans="6:17" ht="13" customHeight="1">
      <c r="F136" s="507"/>
      <c r="G136" s="507"/>
      <c r="I136" s="552"/>
      <c r="J136" s="552"/>
      <c r="K136" s="552"/>
      <c r="L136" s="552"/>
    </row>
    <row r="137" spans="6:17" ht="13" customHeight="1">
      <c r="F137" s="492"/>
      <c r="G137" s="492"/>
      <c r="H137" s="492"/>
      <c r="I137" s="552"/>
      <c r="J137" s="552"/>
      <c r="K137" s="552"/>
      <c r="L137" s="552"/>
    </row>
    <row r="138" spans="6:17" ht="13" customHeight="1">
      <c r="F138" s="492"/>
      <c r="G138" s="492"/>
      <c r="H138" s="492"/>
      <c r="I138" s="552"/>
      <c r="J138" s="552"/>
      <c r="K138" s="552"/>
      <c r="L138" s="552"/>
    </row>
    <row r="139" spans="6:17" ht="12.75" customHeight="1">
      <c r="F139" s="838" t="s">
        <v>230</v>
      </c>
      <c r="G139" s="838"/>
      <c r="H139" s="838"/>
      <c r="I139" s="838"/>
      <c r="J139" s="838"/>
      <c r="K139" s="838"/>
      <c r="L139" s="838"/>
    </row>
    <row r="140" spans="6:17" ht="15">
      <c r="F140" s="838"/>
      <c r="G140" s="838"/>
      <c r="H140" s="838"/>
      <c r="I140" s="838"/>
      <c r="J140" s="838"/>
      <c r="K140" s="838"/>
      <c r="L140" s="838"/>
    </row>
    <row r="141" spans="6:17" ht="15">
      <c r="F141" s="838"/>
      <c r="G141" s="838"/>
      <c r="H141" s="838"/>
      <c r="I141" s="838"/>
      <c r="J141" s="838"/>
      <c r="K141" s="838"/>
      <c r="L141" s="838"/>
    </row>
    <row r="142" spans="6:17">
      <c r="F142" s="554"/>
      <c r="G142" s="554"/>
      <c r="H142" s="554"/>
      <c r="I142" s="554"/>
      <c r="J142" s="554"/>
      <c r="K142" s="554"/>
      <c r="L142" s="554"/>
    </row>
    <row r="143" spans="6:17">
      <c r="F143" s="554" t="s">
        <v>13</v>
      </c>
      <c r="G143" s="552"/>
      <c r="H143" s="554" t="s">
        <v>37</v>
      </c>
      <c r="I143" s="554"/>
      <c r="J143" s="554"/>
      <c r="K143" s="554"/>
      <c r="L143" s="554"/>
    </row>
    <row r="144" spans="6:17" ht="20" customHeight="1">
      <c r="F144" s="555" t="s">
        <v>118</v>
      </c>
      <c r="G144" s="552"/>
      <c r="H144" s="552" t="s">
        <v>93</v>
      </c>
      <c r="I144" s="552"/>
      <c r="J144" s="556"/>
      <c r="K144" s="556"/>
      <c r="L144" s="489"/>
      <c r="Q144" s="613"/>
    </row>
    <row r="145" spans="6:17" ht="20" customHeight="1">
      <c r="F145" s="552" t="s">
        <v>21</v>
      </c>
      <c r="G145" s="552"/>
      <c r="H145" s="552" t="s">
        <v>96</v>
      </c>
      <c r="I145" s="552"/>
      <c r="J145" s="556"/>
      <c r="K145" s="556"/>
      <c r="L145" s="489"/>
      <c r="Q145" s="489"/>
    </row>
    <row r="146" spans="6:17" ht="20" customHeight="1">
      <c r="F146" s="552" t="s">
        <v>118</v>
      </c>
      <c r="G146" s="552"/>
      <c r="H146" s="552" t="s">
        <v>62</v>
      </c>
      <c r="I146" s="552"/>
      <c r="J146" s="556"/>
      <c r="K146" s="556"/>
      <c r="L146" s="489"/>
      <c r="Q146" s="613"/>
    </row>
    <row r="147" spans="6:17" ht="20" customHeight="1">
      <c r="F147" s="555" t="s">
        <v>21</v>
      </c>
      <c r="G147" s="552"/>
      <c r="H147" s="555" t="s">
        <v>62</v>
      </c>
      <c r="I147" s="552"/>
      <c r="J147" s="587"/>
      <c r="K147" s="556"/>
      <c r="L147" s="489"/>
      <c r="Q147" s="489"/>
    </row>
    <row r="148" spans="6:17" ht="20" customHeight="1">
      <c r="F148" s="552" t="s">
        <v>118</v>
      </c>
      <c r="G148" s="552"/>
      <c r="H148" s="552" t="s">
        <v>40</v>
      </c>
      <c r="I148" s="552"/>
      <c r="J148" s="556"/>
      <c r="K148" s="587"/>
      <c r="L148" s="489"/>
      <c r="Q148" s="613"/>
    </row>
    <row r="149" spans="6:17" ht="20" customHeight="1">
      <c r="F149" s="555" t="s">
        <v>21</v>
      </c>
      <c r="G149" s="552"/>
      <c r="H149" s="555" t="s">
        <v>40</v>
      </c>
      <c r="I149" s="552"/>
      <c r="J149" s="587"/>
      <c r="K149" s="556"/>
      <c r="L149" s="489"/>
      <c r="Q149" s="489"/>
    </row>
    <row r="150" spans="6:17">
      <c r="F150" s="552"/>
      <c r="G150" s="552"/>
      <c r="H150" s="552"/>
      <c r="I150" s="552"/>
      <c r="J150" s="552"/>
      <c r="K150" s="587"/>
      <c r="L150" s="587"/>
    </row>
    <row r="151" spans="6:17" ht="12.75" customHeight="1">
      <c r="F151" s="557" t="s">
        <v>43</v>
      </c>
      <c r="G151" s="550"/>
      <c r="H151" s="550"/>
      <c r="K151" s="552"/>
      <c r="L151" s="552"/>
    </row>
    <row r="152" spans="6:17" ht="12.75" customHeight="1">
      <c r="F152" s="550" t="s">
        <v>231</v>
      </c>
      <c r="G152" s="550"/>
      <c r="H152" s="550"/>
    </row>
    <row r="153" spans="6:17" ht="12.75" customHeight="1">
      <c r="F153" s="550" t="s">
        <v>69</v>
      </c>
      <c r="G153" s="550"/>
      <c r="H153" s="550"/>
    </row>
    <row r="154" spans="6:17"/>
    <row r="155" spans="6:17" ht="17" thickBot="1">
      <c r="F155" s="31"/>
      <c r="G155" s="31"/>
      <c r="H155" s="31"/>
      <c r="I155" s="560"/>
      <c r="J155" s="560"/>
      <c r="K155" s="560"/>
      <c r="L155" s="560"/>
    </row>
    <row r="156" spans="6:17">
      <c r="F156" s="103"/>
      <c r="G156" s="103"/>
      <c r="H156" s="103"/>
      <c r="I156" s="562"/>
      <c r="J156" s="562"/>
      <c r="K156" s="562"/>
      <c r="L156" s="562"/>
    </row>
    <row r="157" spans="6:17"/>
    <row r="158" spans="6:17"/>
    <row r="159" spans="6:17"/>
    <row r="160" spans="6:17"/>
    <row r="161"/>
    <row r="162"/>
    <row r="163"/>
    <row r="164"/>
    <row r="165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</sheetData>
  <mergeCells count="13">
    <mergeCell ref="F124:L124"/>
    <mergeCell ref="N74:Q74"/>
    <mergeCell ref="F139:L141"/>
    <mergeCell ref="F135:L135"/>
    <mergeCell ref="I86:L86"/>
    <mergeCell ref="F107:L107"/>
    <mergeCell ref="I109:L109"/>
    <mergeCell ref="N86:Q86"/>
    <mergeCell ref="F16:L16"/>
    <mergeCell ref="I18:L18"/>
    <mergeCell ref="F61:L61"/>
    <mergeCell ref="I64:L64"/>
    <mergeCell ref="I74:L74"/>
  </mergeCells>
  <phoneticPr fontId="13"/>
  <conditionalFormatting sqref="I131:K131">
    <cfRule type="cellIs" dxfId="68" priority="1" operator="greaterThan">
      <formula>0</formula>
    </cfRule>
  </conditionalFormatting>
  <conditionalFormatting sqref="I22:L22">
    <cfRule type="cellIs" dxfId="67" priority="36" operator="greaterThan">
      <formula>0</formula>
    </cfRule>
  </conditionalFormatting>
  <conditionalFormatting sqref="I25:L25">
    <cfRule type="cellIs" dxfId="66" priority="31" operator="greaterThan">
      <formula>0</formula>
    </cfRule>
  </conditionalFormatting>
  <conditionalFormatting sqref="I28:L28">
    <cfRule type="cellIs" dxfId="65" priority="30" operator="greaterThan">
      <formula>0</formula>
    </cfRule>
  </conditionalFormatting>
  <conditionalFormatting sqref="I31:L31">
    <cfRule type="cellIs" dxfId="64" priority="29" operator="greaterThan">
      <formula>0</formula>
    </cfRule>
  </conditionalFormatting>
  <conditionalFormatting sqref="I34:L34">
    <cfRule type="cellIs" dxfId="63" priority="28" operator="greaterThan">
      <formula>0</formula>
    </cfRule>
  </conditionalFormatting>
  <conditionalFormatting sqref="I37:L37">
    <cfRule type="cellIs" dxfId="62" priority="27" operator="greaterThan">
      <formula>0</formula>
    </cfRule>
  </conditionalFormatting>
  <conditionalFormatting sqref="I40:L40">
    <cfRule type="cellIs" dxfId="61" priority="26" operator="greaterThan">
      <formula>0</formula>
    </cfRule>
  </conditionalFormatting>
  <conditionalFormatting sqref="I43:L43">
    <cfRule type="cellIs" dxfId="60" priority="25" operator="greaterThan">
      <formula>0</formula>
    </cfRule>
  </conditionalFormatting>
  <conditionalFormatting sqref="I46:L46">
    <cfRule type="cellIs" dxfId="59" priority="24" operator="greaterThan">
      <formula>0</formula>
    </cfRule>
  </conditionalFormatting>
  <conditionalFormatting sqref="I49:L49">
    <cfRule type="cellIs" dxfId="58" priority="23" operator="greaterThan">
      <formula>0</formula>
    </cfRule>
  </conditionalFormatting>
  <conditionalFormatting sqref="I52:L52">
    <cfRule type="cellIs" dxfId="57" priority="22" operator="greaterThan">
      <formula>0</formula>
    </cfRule>
  </conditionalFormatting>
  <conditionalFormatting sqref="I55:L55">
    <cfRule type="cellIs" dxfId="56" priority="21" operator="greaterThan">
      <formula>0</formula>
    </cfRule>
  </conditionalFormatting>
  <conditionalFormatting sqref="I58:L58">
    <cfRule type="cellIs" dxfId="55" priority="20" operator="greaterThan">
      <formula>0</formula>
    </cfRule>
  </conditionalFormatting>
  <conditionalFormatting sqref="I67:L67">
    <cfRule type="cellIs" dxfId="54" priority="19" operator="greaterThan">
      <formula>0</formula>
    </cfRule>
  </conditionalFormatting>
  <conditionalFormatting sqref="I70:L70">
    <cfRule type="cellIs" dxfId="53" priority="18" operator="greaterThan">
      <formula>0</formula>
    </cfRule>
  </conditionalFormatting>
  <conditionalFormatting sqref="I77:L77">
    <cfRule type="cellIs" dxfId="52" priority="17" operator="greaterThan">
      <formula>0</formula>
    </cfRule>
  </conditionalFormatting>
  <conditionalFormatting sqref="I112:L112">
    <cfRule type="cellIs" dxfId="51" priority="10" operator="greaterThan">
      <formula>0</formula>
    </cfRule>
  </conditionalFormatting>
  <conditionalFormatting sqref="I115:L115">
    <cfRule type="cellIs" dxfId="50" priority="9" operator="greaterThan">
      <formula>0</formula>
    </cfRule>
  </conditionalFormatting>
  <conditionalFormatting sqref="I118:L118">
    <cfRule type="cellIs" dxfId="49" priority="8" operator="greaterThan">
      <formula>0</formula>
    </cfRule>
  </conditionalFormatting>
  <conditionalFormatting sqref="I121:L121">
    <cfRule type="cellIs" dxfId="48" priority="7" operator="greaterThan">
      <formula>0</formula>
    </cfRule>
  </conditionalFormatting>
  <conditionalFormatting sqref="K81:K82">
    <cfRule type="cellIs" dxfId="47" priority="16" operator="greaterThan">
      <formula>0</formula>
    </cfRule>
  </conditionalFormatting>
  <conditionalFormatting sqref="K89:L89">
    <cfRule type="cellIs" dxfId="46" priority="14" operator="greaterThan">
      <formula>0</formula>
    </cfRule>
  </conditionalFormatting>
  <conditionalFormatting sqref="K93:L93">
    <cfRule type="cellIs" dxfId="45" priority="13" operator="greaterThan">
      <formula>0</formula>
    </cfRule>
  </conditionalFormatting>
  <conditionalFormatting sqref="K98:L98">
    <cfRule type="cellIs" dxfId="44" priority="12" operator="greaterThan">
      <formula>0</formula>
    </cfRule>
  </conditionalFormatting>
  <conditionalFormatting sqref="K104:L104">
    <cfRule type="cellIs" dxfId="43" priority="11" operator="greaterThan">
      <formula>0</formula>
    </cfRule>
  </conditionalFormatting>
  <conditionalFormatting sqref="L83:L84">
    <cfRule type="cellIs" dxfId="42" priority="15" operator="greaterThan">
      <formula>0</formula>
    </cfRule>
  </conditionalFormatting>
  <conditionalFormatting sqref="L131">
    <cfRule type="cellIs" dxfId="41" priority="3" operator="greaterThan">
      <formula>0</formula>
    </cfRule>
  </conditionalFormatting>
  <conditionalFormatting sqref="L144:L149">
    <cfRule type="cellIs" dxfId="40" priority="4" operator="greaterThan">
      <formula>0</formula>
    </cfRule>
  </conditionalFormatting>
  <conditionalFormatting sqref="N22:Q22">
    <cfRule type="cellIs" dxfId="39" priority="69" operator="greaterThan">
      <formula>0</formula>
    </cfRule>
  </conditionalFormatting>
  <conditionalFormatting sqref="N25:Q25">
    <cfRule type="cellIs" dxfId="38" priority="68" operator="greaterThan">
      <formula>0</formula>
    </cfRule>
  </conditionalFormatting>
  <conditionalFormatting sqref="N28:Q28">
    <cfRule type="cellIs" dxfId="37" priority="60" operator="greaterThan">
      <formula>0</formula>
    </cfRule>
  </conditionalFormatting>
  <conditionalFormatting sqref="N31:Q31">
    <cfRule type="cellIs" dxfId="36" priority="67" operator="greaterThan">
      <formula>0</formula>
    </cfRule>
  </conditionalFormatting>
  <conditionalFormatting sqref="N34:Q34">
    <cfRule type="cellIs" dxfId="35" priority="66" operator="greaterThan">
      <formula>0</formula>
    </cfRule>
  </conditionalFormatting>
  <conditionalFormatting sqref="N37:Q37">
    <cfRule type="cellIs" dxfId="34" priority="65" operator="greaterThan">
      <formula>0</formula>
    </cfRule>
  </conditionalFormatting>
  <conditionalFormatting sqref="N40:Q40">
    <cfRule type="cellIs" dxfId="33" priority="64" operator="greaterThan">
      <formula>0</formula>
    </cfRule>
  </conditionalFormatting>
  <conditionalFormatting sqref="N43:Q43">
    <cfRule type="cellIs" dxfId="32" priority="59" operator="greaterThan">
      <formula>0</formula>
    </cfRule>
  </conditionalFormatting>
  <conditionalFormatting sqref="N46:Q46">
    <cfRule type="cellIs" dxfId="31" priority="58" operator="greaterThan">
      <formula>0</formula>
    </cfRule>
  </conditionalFormatting>
  <conditionalFormatting sqref="N49:Q49">
    <cfRule type="cellIs" dxfId="30" priority="63" operator="greaterThan">
      <formula>0</formula>
    </cfRule>
  </conditionalFormatting>
  <conditionalFormatting sqref="N52:Q52">
    <cfRule type="cellIs" dxfId="29" priority="62" operator="greaterThan">
      <formula>0</formula>
    </cfRule>
  </conditionalFormatting>
  <conditionalFormatting sqref="N55:Q55">
    <cfRule type="cellIs" dxfId="28" priority="61" operator="greaterThan">
      <formula>0</formula>
    </cfRule>
  </conditionalFormatting>
  <conditionalFormatting sqref="N58:Q58">
    <cfRule type="cellIs" dxfId="27" priority="57" operator="greaterThan">
      <formula>0</formula>
    </cfRule>
  </conditionalFormatting>
  <conditionalFormatting sqref="N67:Q67">
    <cfRule type="cellIs" dxfId="26" priority="56" operator="greaterThan">
      <formula>0</formula>
    </cfRule>
  </conditionalFormatting>
  <conditionalFormatting sqref="N70:Q70">
    <cfRule type="cellIs" dxfId="25" priority="55" operator="greaterThan">
      <formula>0</formula>
    </cfRule>
  </conditionalFormatting>
  <conditionalFormatting sqref="N77:Q77">
    <cfRule type="cellIs" dxfId="24" priority="50" operator="greaterThan">
      <formula>0</formula>
    </cfRule>
  </conditionalFormatting>
  <conditionalFormatting sqref="N112:Q112">
    <cfRule type="cellIs" dxfId="23" priority="47" operator="greaterThan">
      <formula>0</formula>
    </cfRule>
  </conditionalFormatting>
  <conditionalFormatting sqref="N115:Q115">
    <cfRule type="cellIs" dxfId="22" priority="46" operator="greaterThan">
      <formula>0</formula>
    </cfRule>
  </conditionalFormatting>
  <conditionalFormatting sqref="N118:Q118">
    <cfRule type="cellIs" dxfId="21" priority="45" operator="greaterThan">
      <formula>0</formula>
    </cfRule>
  </conditionalFormatting>
  <conditionalFormatting sqref="N121:Q121">
    <cfRule type="cellIs" dxfId="20" priority="44" operator="greaterThan">
      <formula>0</formula>
    </cfRule>
  </conditionalFormatting>
  <conditionalFormatting sqref="P81:P82">
    <cfRule type="cellIs" dxfId="19" priority="49" operator="greaterThan">
      <formula>0</formula>
    </cfRule>
  </conditionalFormatting>
  <conditionalFormatting sqref="P89:Q89">
    <cfRule type="cellIs" dxfId="18" priority="54" operator="greaterThan">
      <formula>0</formula>
    </cfRule>
  </conditionalFormatting>
  <conditionalFormatting sqref="P93:Q93">
    <cfRule type="cellIs" dxfId="17" priority="53" operator="greaterThan">
      <formula>0</formula>
    </cfRule>
  </conditionalFormatting>
  <conditionalFormatting sqref="P98:Q98">
    <cfRule type="cellIs" dxfId="16" priority="52" operator="greaterThan">
      <formula>0</formula>
    </cfRule>
  </conditionalFormatting>
  <conditionalFormatting sqref="P104:Q104">
    <cfRule type="cellIs" dxfId="15" priority="51" operator="greaterThan">
      <formula>0</formula>
    </cfRule>
  </conditionalFormatting>
  <conditionalFormatting sqref="Q83:Q84">
    <cfRule type="cellIs" dxfId="14" priority="48" operator="greaterThan">
      <formula>0</formula>
    </cfRule>
  </conditionalFormatting>
  <conditionalFormatting sqref="Q144:Q149">
    <cfRule type="cellIs" dxfId="13" priority="4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4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O60"/>
  <sheetViews>
    <sheetView showGridLines="0" showRowColHeaders="0" zoomScale="101" zoomScaleNormal="100" workbookViewId="0"/>
  </sheetViews>
  <sheetFormatPr baseColWidth="10" defaultColWidth="11" defaultRowHeight="15"/>
  <cols>
    <col min="1" max="1" width="8.796875" style="307" customWidth="1"/>
    <col min="2" max="2" width="13.59765625" style="307" customWidth="1"/>
    <col min="3" max="3" width="33" style="307" bestFit="1" customWidth="1"/>
    <col min="4" max="4" width="37" style="307" customWidth="1"/>
    <col min="5" max="5" width="21.59765625" style="307" customWidth="1"/>
    <col min="6" max="6" width="14.59765625" style="307" customWidth="1"/>
    <col min="7" max="7" width="15.59765625" style="307" customWidth="1"/>
    <col min="8" max="8" width="17.19921875" style="514" bestFit="1" customWidth="1"/>
    <col min="9" max="9" width="8.59765625" style="307" bestFit="1" customWidth="1"/>
    <col min="10" max="10" width="9.19921875" style="307" bestFit="1" customWidth="1"/>
    <col min="11" max="11" width="8.59765625" style="514" bestFit="1" customWidth="1"/>
    <col min="12" max="12" width="10.59765625" style="514" customWidth="1"/>
    <col min="13" max="13" width="5.19921875" style="514" customWidth="1"/>
    <col min="14" max="15" width="11.19921875" style="307" customWidth="1"/>
    <col min="16" max="16" width="11.19921875" style="514" customWidth="1"/>
    <col min="17" max="17" width="3.19921875" style="307" customWidth="1"/>
    <col min="18" max="18" width="17.19921875" style="307" customWidth="1"/>
    <col min="19" max="19" width="16.59765625" style="307" customWidth="1"/>
    <col min="20" max="20" width="19.19921875" style="307" customWidth="1"/>
    <col min="21" max="21" width="15.59765625" style="307" customWidth="1"/>
    <col min="22" max="22" width="17.59765625" style="307" customWidth="1"/>
    <col min="23" max="27" width="15.796875" style="307" hidden="1" customWidth="1"/>
    <col min="28" max="28" width="13.796875" style="307" hidden="1" customWidth="1"/>
    <col min="29" max="29" width="15.796875" style="307" hidden="1" customWidth="1"/>
    <col min="30" max="31" width="0.19921875" style="307" hidden="1" customWidth="1"/>
    <col min="32" max="34" width="15.796875" style="307" hidden="1" customWidth="1"/>
    <col min="35" max="35" width="6.59765625" style="307" hidden="1" customWidth="1"/>
    <col min="36" max="41" width="15.796875" style="307" hidden="1" customWidth="1"/>
    <col min="42" max="45" width="15.796875" style="307" customWidth="1"/>
    <col min="46" max="54" width="11" style="307" customWidth="1"/>
    <col min="55" max="16384" width="11" style="307"/>
  </cols>
  <sheetData>
    <row r="1" spans="2:33" ht="9" customHeight="1" thickBot="1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100"/>
      <c r="S1" s="100"/>
      <c r="T1" s="100"/>
      <c r="U1" s="100"/>
    </row>
    <row r="2" spans="2:33" ht="9" customHeight="1"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0"/>
      <c r="S2" s="100"/>
      <c r="T2" s="100"/>
      <c r="U2" s="100"/>
    </row>
    <row r="3" spans="2:33" ht="9" customHeight="1"/>
    <row r="5" spans="2:33" ht="17">
      <c r="D5" s="339" t="s">
        <v>27</v>
      </c>
      <c r="E5" s="37" t="s">
        <v>41</v>
      </c>
      <c r="F5" s="493"/>
    </row>
    <row r="6" spans="2:33" ht="17">
      <c r="D6" s="339" t="s">
        <v>86</v>
      </c>
      <c r="E6" s="39" t="str">
        <f>Voorblad!$E$16</f>
        <v>Stichting Opspoor</v>
      </c>
      <c r="F6" s="496"/>
      <c r="I6" s="543"/>
    </row>
    <row r="7" spans="2:33" ht="17">
      <c r="D7" s="339" t="s">
        <v>33</v>
      </c>
      <c r="E7" s="39" t="str">
        <f>'1.0-Contractblad'!$E$7</f>
        <v>Purmerend e.o.</v>
      </c>
      <c r="F7" s="497"/>
      <c r="I7" s="543"/>
    </row>
    <row r="8" spans="2:33" ht="17">
      <c r="D8" s="339" t="s">
        <v>115</v>
      </c>
      <c r="E8" s="498" t="str">
        <f>Voorblad!$E$24</f>
        <v>1501-102-2026</v>
      </c>
      <c r="F8" s="499"/>
    </row>
    <row r="9" spans="2:33" ht="17">
      <c r="D9" s="339" t="s">
        <v>146</v>
      </c>
      <c r="E9" s="42" t="str">
        <f ca="1">Voorblad!$E$26</f>
        <v>Calculatiemodule Opspoor Perceel 1 V1.0 | 01-jan-27</v>
      </c>
      <c r="F9" s="497"/>
    </row>
    <row r="10" spans="2:33" ht="17">
      <c r="B10" s="574" t="s">
        <v>162</v>
      </c>
      <c r="C10" s="494"/>
      <c r="D10" s="339" t="s">
        <v>84</v>
      </c>
      <c r="E10" s="570" t="str">
        <f>Voorblad!$E$19</f>
        <v>Naam organisatie</v>
      </c>
      <c r="F10" s="497"/>
      <c r="O10" s="492"/>
    </row>
    <row r="11" spans="2:33" ht="18" thickBot="1">
      <c r="B11" s="527"/>
      <c r="C11" s="509" t="s">
        <v>154</v>
      </c>
      <c r="D11" s="339" t="s">
        <v>6</v>
      </c>
      <c r="E11" s="46">
        <f>Voorblad!$E$22</f>
        <v>46388</v>
      </c>
      <c r="F11" s="497"/>
      <c r="O11" s="492"/>
    </row>
    <row r="12" spans="2:33" ht="18" thickBot="1">
      <c r="B12" s="636"/>
      <c r="C12" s="509" t="s">
        <v>389</v>
      </c>
      <c r="D12" s="37" t="s">
        <v>15</v>
      </c>
      <c r="E12" s="500" t="s">
        <v>54</v>
      </c>
      <c r="F12" s="497"/>
      <c r="AC12" s="515"/>
      <c r="AD12" s="515"/>
      <c r="AE12" s="515"/>
      <c r="AF12" s="515"/>
    </row>
    <row r="13" spans="2:33" ht="16" thickBot="1">
      <c r="B13" s="537"/>
      <c r="C13" s="509" t="s">
        <v>277</v>
      </c>
      <c r="AC13" s="515"/>
      <c r="AD13" s="515"/>
      <c r="AE13" s="515"/>
      <c r="AF13" s="515"/>
    </row>
    <row r="14" spans="2:33">
      <c r="B14" s="694"/>
      <c r="C14" s="509" t="s">
        <v>489</v>
      </c>
      <c r="H14" s="307"/>
      <c r="I14" s="514"/>
      <c r="J14" s="514"/>
      <c r="L14" s="307"/>
      <c r="M14" s="307"/>
      <c r="P14" s="307"/>
      <c r="AC14" s="515"/>
      <c r="AD14" s="515"/>
      <c r="AE14" s="515"/>
      <c r="AF14" s="515"/>
    </row>
    <row r="15" spans="2:33">
      <c r="H15" s="307"/>
      <c r="I15" s="514"/>
      <c r="J15" s="514"/>
      <c r="L15" s="307"/>
      <c r="M15" s="307"/>
      <c r="P15" s="307"/>
      <c r="AC15" s="515"/>
      <c r="AD15" s="515"/>
      <c r="AE15" s="515"/>
      <c r="AF15" s="515"/>
    </row>
    <row r="16" spans="2:33">
      <c r="H16" s="307"/>
      <c r="J16" s="514"/>
      <c r="M16" s="307"/>
      <c r="P16" s="307"/>
      <c r="AD16" s="515"/>
      <c r="AE16" s="515"/>
      <c r="AF16" s="515"/>
      <c r="AG16" s="515"/>
    </row>
    <row r="17" spans="2:40">
      <c r="H17" s="307"/>
      <c r="J17" s="514"/>
      <c r="M17" s="307"/>
      <c r="P17" s="307"/>
      <c r="AD17" s="515"/>
      <c r="AE17" s="515"/>
      <c r="AF17" s="515"/>
      <c r="AG17" s="515"/>
    </row>
    <row r="18" spans="2:40" ht="48">
      <c r="D18" s="572" t="s">
        <v>275</v>
      </c>
      <c r="E18" s="573" t="s">
        <v>51</v>
      </c>
      <c r="F18" s="573" t="s">
        <v>286</v>
      </c>
      <c r="G18" s="573" t="s">
        <v>285</v>
      </c>
      <c r="H18" s="573" t="s">
        <v>348</v>
      </c>
      <c r="I18" s="573"/>
      <c r="J18" s="573" t="s">
        <v>287</v>
      </c>
      <c r="K18" s="573" t="s">
        <v>289</v>
      </c>
      <c r="L18" s="573" t="s">
        <v>288</v>
      </c>
      <c r="M18" s="573"/>
      <c r="N18" s="573" t="s">
        <v>291</v>
      </c>
      <c r="O18" s="573" t="s">
        <v>292</v>
      </c>
      <c r="P18" s="573" t="s">
        <v>293</v>
      </c>
      <c r="Q18" s="573"/>
      <c r="R18" s="573" t="s">
        <v>290</v>
      </c>
      <c r="S18" s="573" t="s">
        <v>294</v>
      </c>
      <c r="T18" s="573" t="s">
        <v>313</v>
      </c>
      <c r="U18" s="573" t="s">
        <v>349</v>
      </c>
      <c r="V18" s="573"/>
      <c r="Y18" s="700"/>
      <c r="AD18" s="515"/>
      <c r="AE18" s="515"/>
      <c r="AF18" s="515"/>
      <c r="AG18" s="515"/>
    </row>
    <row r="19" spans="2:40">
      <c r="D19" s="516"/>
      <c r="E19" s="516"/>
      <c r="F19" s="517"/>
      <c r="H19" s="307"/>
      <c r="J19" s="514"/>
      <c r="M19" s="307"/>
      <c r="P19" s="307"/>
      <c r="Y19" s="307" t="s">
        <v>435</v>
      </c>
      <c r="Z19" s="307" t="s">
        <v>434</v>
      </c>
      <c r="AA19" s="307" t="s">
        <v>433</v>
      </c>
      <c r="AD19" s="515"/>
      <c r="AE19" s="515"/>
      <c r="AF19" s="515"/>
      <c r="AG19" s="515"/>
    </row>
    <row r="20" spans="2:40" s="44" customFormat="1" ht="22" customHeight="1">
      <c r="B20" s="307"/>
      <c r="C20" s="307"/>
      <c r="D20" s="125" t="str">
        <f>'1.1a-Jaarprijzen'!B13</f>
        <v>OBS De Blauwe Morgenster</v>
      </c>
      <c r="E20" s="125"/>
      <c r="F20" s="699">
        <v>466</v>
      </c>
      <c r="G20" s="699">
        <v>466</v>
      </c>
      <c r="H20" s="699">
        <v>247</v>
      </c>
      <c r="I20" s="518">
        <f t="shared" ref="I20:I35" si="0">F20+G20+H20</f>
        <v>1179</v>
      </c>
      <c r="J20" s="519">
        <v>1</v>
      </c>
      <c r="K20" s="519">
        <v>2</v>
      </c>
      <c r="L20" s="519">
        <v>1</v>
      </c>
      <c r="N20" s="638"/>
      <c r="O20" s="638"/>
      <c r="P20" s="638"/>
      <c r="R20" s="648">
        <f>(F20*J20*N20)+(H20*L20*P20)+(G20*K20*O20)</f>
        <v>0</v>
      </c>
      <c r="S20" s="642"/>
      <c r="T20" s="643"/>
      <c r="U20" s="839"/>
      <c r="V20" s="840"/>
      <c r="W20" s="144">
        <f>IF(R20="NVT",0,R20+T20*S20)</f>
        <v>0</v>
      </c>
      <c r="X20" s="144">
        <f>S20*K20</f>
        <v>0</v>
      </c>
      <c r="Y20" s="144">
        <f>F20*J20*N20</f>
        <v>0</v>
      </c>
      <c r="Z20" s="144">
        <f>G20*K20*O20</f>
        <v>0</v>
      </c>
      <c r="AA20" s="144">
        <f>H20*L20*P20</f>
        <v>0</v>
      </c>
      <c r="AC20" s="132"/>
      <c r="AD20" s="576">
        <f>AC20-W20</f>
        <v>0</v>
      </c>
      <c r="AE20" s="515"/>
      <c r="AF20" s="515"/>
      <c r="AG20" s="515"/>
      <c r="AH20" s="575"/>
      <c r="AI20" s="575"/>
      <c r="AJ20" s="575"/>
      <c r="AK20" s="307"/>
      <c r="AL20" s="307"/>
      <c r="AN20" s="132">
        <f>SUMIF('1.8-Glasbewassing'!AF:AF,'1.1a-Jaarprijzen'!#REF!,'1.8-Glasbewassing'!AY:AY)</f>
        <v>0</v>
      </c>
    </row>
    <row r="21" spans="2:40" s="44" customFormat="1" ht="22" customHeight="1">
      <c r="B21" s="307"/>
      <c r="C21" s="307"/>
      <c r="D21" s="125" t="str">
        <f>'1.1a-Jaarprijzen'!B14</f>
        <v>OBS Het Koningsspil</v>
      </c>
      <c r="E21" s="125"/>
      <c r="F21" s="699">
        <v>217</v>
      </c>
      <c r="G21" s="699">
        <v>217</v>
      </c>
      <c r="H21" s="699">
        <v>384</v>
      </c>
      <c r="I21" s="518">
        <f t="shared" si="0"/>
        <v>818</v>
      </c>
      <c r="J21" s="519">
        <v>1</v>
      </c>
      <c r="K21" s="519">
        <v>2</v>
      </c>
      <c r="L21" s="519">
        <v>1</v>
      </c>
      <c r="N21" s="638"/>
      <c r="O21" s="638"/>
      <c r="P21" s="638"/>
      <c r="R21" s="648">
        <f t="shared" ref="R21:R35" si="1">(F21*J21*N21)+(H21*L21*P21)+(G21*K21*O21)</f>
        <v>0</v>
      </c>
      <c r="S21" s="642"/>
      <c r="T21" s="643"/>
      <c r="U21" s="839"/>
      <c r="V21" s="840"/>
      <c r="W21" s="144">
        <f t="shared" ref="W21:W35" si="2">IF(R21="NVT",0,R21+T21*S21)</f>
        <v>0</v>
      </c>
      <c r="X21" s="144">
        <f t="shared" ref="X21:X35" si="3">S21*K21</f>
        <v>0</v>
      </c>
      <c r="Y21" s="144">
        <f t="shared" ref="Y21:Y35" si="4">F21*J21*N21</f>
        <v>0</v>
      </c>
      <c r="Z21" s="144">
        <f>G21*K21*O21</f>
        <v>0</v>
      </c>
      <c r="AA21" s="144">
        <f t="shared" ref="AA21:AA35" si="5">H21*L21*P21</f>
        <v>0</v>
      </c>
      <c r="AC21" s="132"/>
      <c r="AD21" s="576">
        <f t="shared" ref="AD21:AD22" si="6">AC21-W21</f>
        <v>0</v>
      </c>
      <c r="AE21" s="515"/>
      <c r="AF21" s="515"/>
      <c r="AG21" s="515"/>
      <c r="AH21" s="575"/>
      <c r="AI21" s="575"/>
      <c r="AJ21" s="575"/>
      <c r="AK21" s="307"/>
      <c r="AL21" s="307"/>
      <c r="AN21" s="132">
        <f>SUMIF('1.8-Glasbewassing'!AF:AF,'1.1a-Jaarprijzen'!#REF!,'1.8-Glasbewassing'!AY:AY)</f>
        <v>0</v>
      </c>
    </row>
    <row r="22" spans="2:40" s="44" customFormat="1" ht="22" customHeight="1">
      <c r="D22" s="125" t="str">
        <f>'1.1a-Jaarprijzen'!B15</f>
        <v>OBS Meester Haye</v>
      </c>
      <c r="E22" s="125"/>
      <c r="F22" s="699">
        <v>122.58000000000001</v>
      </c>
      <c r="G22" s="699">
        <v>122.58000000000001</v>
      </c>
      <c r="H22" s="699">
        <v>0</v>
      </c>
      <c r="I22" s="518">
        <f t="shared" si="0"/>
        <v>245.16000000000003</v>
      </c>
      <c r="J22" s="519">
        <v>1</v>
      </c>
      <c r="K22" s="519">
        <v>2</v>
      </c>
      <c r="L22" s="519">
        <v>1</v>
      </c>
      <c r="N22" s="638"/>
      <c r="O22" s="638"/>
      <c r="P22" s="638"/>
      <c r="R22" s="648">
        <f t="shared" si="1"/>
        <v>0</v>
      </c>
      <c r="S22" s="642"/>
      <c r="T22" s="643"/>
      <c r="U22" s="839"/>
      <c r="V22" s="840"/>
      <c r="W22" s="144">
        <f t="shared" si="2"/>
        <v>0</v>
      </c>
      <c r="X22" s="144">
        <f t="shared" si="3"/>
        <v>0</v>
      </c>
      <c r="Y22" s="144">
        <f t="shared" si="4"/>
        <v>0</v>
      </c>
      <c r="Z22" s="144">
        <f t="shared" ref="Z22:Z35" si="7">G22*K22*O22</f>
        <v>0</v>
      </c>
      <c r="AA22" s="144">
        <f t="shared" si="5"/>
        <v>0</v>
      </c>
      <c r="AD22" s="576">
        <f t="shared" si="6"/>
        <v>0</v>
      </c>
      <c r="AE22" s="515"/>
      <c r="AF22" s="515"/>
      <c r="AG22" s="515"/>
      <c r="AH22" s="575"/>
      <c r="AI22" s="575"/>
      <c r="AJ22" s="575"/>
      <c r="AK22" s="307"/>
      <c r="AL22" s="307"/>
      <c r="AN22" s="132">
        <f>SUMIF('1.8-Glasbewassing'!AF:AF,'1.1a-Jaarprijzen'!#REF!,'1.8-Glasbewassing'!AY:AY)</f>
        <v>0</v>
      </c>
    </row>
    <row r="23" spans="2:40" s="44" customFormat="1" ht="22" customHeight="1">
      <c r="B23" s="307"/>
      <c r="C23" s="307"/>
      <c r="D23" s="125" t="str">
        <f>'1.1a-Jaarprijzen'!B16</f>
        <v>OBS Middelie</v>
      </c>
      <c r="E23" s="125"/>
      <c r="F23" s="699">
        <v>90</v>
      </c>
      <c r="G23" s="699">
        <v>90</v>
      </c>
      <c r="H23" s="699">
        <v>102</v>
      </c>
      <c r="I23" s="518">
        <f t="shared" si="0"/>
        <v>282</v>
      </c>
      <c r="J23" s="519">
        <v>1</v>
      </c>
      <c r="K23" s="519">
        <v>2</v>
      </c>
      <c r="L23" s="519">
        <v>1</v>
      </c>
      <c r="N23" s="638"/>
      <c r="O23" s="638"/>
      <c r="P23" s="638"/>
      <c r="R23" s="648">
        <f t="shared" si="1"/>
        <v>0</v>
      </c>
      <c r="S23" s="642"/>
      <c r="T23" s="643"/>
      <c r="U23" s="839"/>
      <c r="V23" s="840"/>
      <c r="W23" s="144">
        <f t="shared" si="2"/>
        <v>0</v>
      </c>
      <c r="X23" s="144">
        <f t="shared" si="3"/>
        <v>0</v>
      </c>
      <c r="Y23" s="144">
        <f t="shared" si="4"/>
        <v>0</v>
      </c>
      <c r="Z23" s="144">
        <f t="shared" si="7"/>
        <v>0</v>
      </c>
      <c r="AA23" s="144">
        <f t="shared" si="5"/>
        <v>0</v>
      </c>
      <c r="AC23" s="132"/>
      <c r="AD23" s="576">
        <f>AC23-W23</f>
        <v>0</v>
      </c>
      <c r="AE23" s="515"/>
      <c r="AF23" s="515"/>
      <c r="AG23" s="515"/>
      <c r="AH23" s="575"/>
      <c r="AI23" s="575"/>
      <c r="AJ23" s="575"/>
      <c r="AK23" s="307"/>
      <c r="AL23" s="307"/>
      <c r="AN23" s="132">
        <f>SUMIF('1.8-Glasbewassing'!AF:AF,'1.1a-Jaarprijzen'!#REF!,'1.8-Glasbewassing'!AY:AY)</f>
        <v>0</v>
      </c>
    </row>
    <row r="24" spans="2:40" s="44" customFormat="1" ht="22" customHeight="1">
      <c r="B24" s="307"/>
      <c r="C24" s="307"/>
      <c r="D24" s="125" t="str">
        <f>'1.1a-Jaarprijzen'!B17</f>
        <v>OBS Prinses Beatrix</v>
      </c>
      <c r="E24" s="125"/>
      <c r="F24" s="699">
        <v>120</v>
      </c>
      <c r="G24" s="699">
        <v>120</v>
      </c>
      <c r="H24" s="699">
        <v>28</v>
      </c>
      <c r="I24" s="518">
        <f t="shared" si="0"/>
        <v>268</v>
      </c>
      <c r="J24" s="519">
        <v>1</v>
      </c>
      <c r="K24" s="519">
        <v>2</v>
      </c>
      <c r="L24" s="519">
        <v>1</v>
      </c>
      <c r="N24" s="638"/>
      <c r="O24" s="638"/>
      <c r="P24" s="638"/>
      <c r="R24" s="648">
        <f t="shared" si="1"/>
        <v>0</v>
      </c>
      <c r="S24" s="642"/>
      <c r="T24" s="643"/>
      <c r="U24" s="839"/>
      <c r="V24" s="840"/>
      <c r="W24" s="144">
        <f t="shared" si="2"/>
        <v>0</v>
      </c>
      <c r="X24" s="144">
        <f t="shared" si="3"/>
        <v>0</v>
      </c>
      <c r="Y24" s="144">
        <f t="shared" si="4"/>
        <v>0</v>
      </c>
      <c r="Z24" s="144">
        <f t="shared" si="7"/>
        <v>0</v>
      </c>
      <c r="AA24" s="144">
        <f t="shared" si="5"/>
        <v>0</v>
      </c>
      <c r="AC24" s="132"/>
      <c r="AD24" s="576">
        <f t="shared" ref="AD24:AD25" si="8">AC24-W24</f>
        <v>0</v>
      </c>
      <c r="AE24" s="515"/>
      <c r="AF24" s="515"/>
      <c r="AG24" s="515"/>
      <c r="AH24" s="575"/>
      <c r="AI24" s="575"/>
      <c r="AJ24" s="575"/>
      <c r="AK24" s="307"/>
      <c r="AL24" s="307"/>
      <c r="AN24" s="132">
        <f>SUMIF('1.8-Glasbewassing'!AF:AF,'1.1a-Jaarprijzen'!#REF!,'1.8-Glasbewassing'!AY:AY)</f>
        <v>0</v>
      </c>
    </row>
    <row r="25" spans="2:40" s="44" customFormat="1" ht="22" customHeight="1">
      <c r="D25" s="125" t="str">
        <f>'1.1a-Jaarprijzen'!B18</f>
        <v>OBS 't Tilletje</v>
      </c>
      <c r="E25" s="125"/>
      <c r="F25" s="699">
        <v>215</v>
      </c>
      <c r="G25" s="699">
        <v>215</v>
      </c>
      <c r="H25" s="699">
        <v>53</v>
      </c>
      <c r="I25" s="518">
        <f t="shared" si="0"/>
        <v>483</v>
      </c>
      <c r="J25" s="519">
        <v>1</v>
      </c>
      <c r="K25" s="519">
        <v>2</v>
      </c>
      <c r="L25" s="519">
        <v>1</v>
      </c>
      <c r="N25" s="638"/>
      <c r="O25" s="638"/>
      <c r="P25" s="638"/>
      <c r="R25" s="648">
        <f t="shared" si="1"/>
        <v>0</v>
      </c>
      <c r="S25" s="642"/>
      <c r="T25" s="643"/>
      <c r="U25" s="839"/>
      <c r="V25" s="840"/>
      <c r="W25" s="144">
        <f t="shared" si="2"/>
        <v>0</v>
      </c>
      <c r="X25" s="144">
        <f t="shared" si="3"/>
        <v>0</v>
      </c>
      <c r="Y25" s="144">
        <f t="shared" si="4"/>
        <v>0</v>
      </c>
      <c r="Z25" s="144">
        <f t="shared" si="7"/>
        <v>0</v>
      </c>
      <c r="AA25" s="144">
        <f t="shared" si="5"/>
        <v>0</v>
      </c>
      <c r="AD25" s="576">
        <f t="shared" si="8"/>
        <v>0</v>
      </c>
      <c r="AE25" s="515"/>
      <c r="AF25" s="515"/>
      <c r="AG25" s="515"/>
      <c r="AH25" s="575"/>
      <c r="AI25" s="575"/>
      <c r="AJ25" s="575"/>
      <c r="AK25" s="307"/>
      <c r="AL25" s="307"/>
      <c r="AN25" s="132">
        <f>SUMIF('1.8-Glasbewassing'!AF:AF,'1.1a-Jaarprijzen'!#REF!,'1.8-Glasbewassing'!AY:AY)</f>
        <v>0</v>
      </c>
    </row>
    <row r="26" spans="2:40" s="44" customFormat="1" ht="22" customHeight="1">
      <c r="B26" s="307"/>
      <c r="C26" s="307"/>
      <c r="D26" s="125" t="str">
        <f>'1.1a-Jaarprijzen'!B19</f>
        <v>OBS De Bloeiende Perelaar</v>
      </c>
      <c r="E26" s="125"/>
      <c r="F26" s="699">
        <v>192</v>
      </c>
      <c r="G26" s="699">
        <v>0</v>
      </c>
      <c r="H26" s="699">
        <v>330</v>
      </c>
      <c r="I26" s="518">
        <f t="shared" si="0"/>
        <v>522</v>
      </c>
      <c r="J26" s="519">
        <v>1</v>
      </c>
      <c r="K26" s="519">
        <v>2</v>
      </c>
      <c r="L26" s="519">
        <v>1</v>
      </c>
      <c r="N26" s="638"/>
      <c r="O26" s="638"/>
      <c r="P26" s="638"/>
      <c r="R26" s="648">
        <f t="shared" si="1"/>
        <v>0</v>
      </c>
      <c r="S26" s="642"/>
      <c r="T26" s="643"/>
      <c r="U26" s="839"/>
      <c r="V26" s="840"/>
      <c r="W26" s="144">
        <f t="shared" si="2"/>
        <v>0</v>
      </c>
      <c r="X26" s="144">
        <f t="shared" si="3"/>
        <v>0</v>
      </c>
      <c r="Y26" s="144">
        <f t="shared" si="4"/>
        <v>0</v>
      </c>
      <c r="Z26" s="144">
        <f t="shared" si="7"/>
        <v>0</v>
      </c>
      <c r="AA26" s="144">
        <f t="shared" si="5"/>
        <v>0</v>
      </c>
      <c r="AC26" s="132"/>
      <c r="AD26" s="576">
        <f>AC26-W26</f>
        <v>0</v>
      </c>
      <c r="AE26" s="515"/>
      <c r="AF26" s="515"/>
      <c r="AG26" s="515"/>
      <c r="AH26" s="575"/>
      <c r="AI26" s="575"/>
      <c r="AJ26" s="575"/>
      <c r="AK26" s="307"/>
      <c r="AL26" s="307"/>
      <c r="AN26" s="132">
        <f>SUMIF('1.8-Glasbewassing'!AF:AF,'1.1a-Jaarprijzen'!#REF!,'1.8-Glasbewassing'!AY:AY)</f>
        <v>0</v>
      </c>
    </row>
    <row r="27" spans="2:40" s="44" customFormat="1" ht="22" customHeight="1">
      <c r="B27" s="307"/>
      <c r="C27" s="307"/>
      <c r="D27" s="125" t="str">
        <f>'1.1a-Jaarprijzen'!B20</f>
        <v>OBS Gebouw Noord</v>
      </c>
      <c r="E27" s="125"/>
      <c r="F27" s="699">
        <v>128.72</v>
      </c>
      <c r="G27" s="699">
        <v>128.72</v>
      </c>
      <c r="H27" s="699">
        <v>0</v>
      </c>
      <c r="I27" s="518">
        <f t="shared" si="0"/>
        <v>257.44</v>
      </c>
      <c r="J27" s="519">
        <v>1</v>
      </c>
      <c r="K27" s="519">
        <v>2</v>
      </c>
      <c r="L27" s="519">
        <v>1</v>
      </c>
      <c r="N27" s="638"/>
      <c r="O27" s="638"/>
      <c r="P27" s="638"/>
      <c r="R27" s="648">
        <f t="shared" si="1"/>
        <v>0</v>
      </c>
      <c r="S27" s="642"/>
      <c r="T27" s="643"/>
      <c r="U27" s="839"/>
      <c r="V27" s="840"/>
      <c r="W27" s="144">
        <f t="shared" si="2"/>
        <v>0</v>
      </c>
      <c r="X27" s="144">
        <f t="shared" si="3"/>
        <v>0</v>
      </c>
      <c r="Y27" s="144">
        <f t="shared" si="4"/>
        <v>0</v>
      </c>
      <c r="Z27" s="144">
        <f t="shared" si="7"/>
        <v>0</v>
      </c>
      <c r="AA27" s="144">
        <f t="shared" si="5"/>
        <v>0</v>
      </c>
      <c r="AC27" s="132"/>
      <c r="AD27" s="576">
        <f t="shared" ref="AD27:AD28" si="9">AC27-W27</f>
        <v>0</v>
      </c>
      <c r="AE27" s="515"/>
      <c r="AF27" s="515"/>
      <c r="AG27" s="515"/>
      <c r="AH27" s="575"/>
      <c r="AI27" s="575"/>
      <c r="AJ27" s="575"/>
      <c r="AK27" s="307"/>
      <c r="AL27" s="307"/>
    </row>
    <row r="28" spans="2:40" s="44" customFormat="1" ht="22" customHeight="1">
      <c r="D28" s="125" t="str">
        <f>'1.1a-Jaarprijzen'!B21</f>
        <v>Martin Luther Kingschool</v>
      </c>
      <c r="E28" s="125"/>
      <c r="F28" s="699">
        <v>512.86</v>
      </c>
      <c r="G28" s="699">
        <v>512.86</v>
      </c>
      <c r="H28" s="699">
        <v>249.6</v>
      </c>
      <c r="I28" s="518">
        <f t="shared" si="0"/>
        <v>1275.32</v>
      </c>
      <c r="J28" s="519">
        <v>1</v>
      </c>
      <c r="K28" s="519">
        <v>2</v>
      </c>
      <c r="L28" s="519">
        <v>1</v>
      </c>
      <c r="N28" s="638"/>
      <c r="O28" s="638"/>
      <c r="P28" s="638"/>
      <c r="R28" s="648">
        <f t="shared" si="1"/>
        <v>0</v>
      </c>
      <c r="S28" s="642"/>
      <c r="T28" s="643"/>
      <c r="U28" s="839"/>
      <c r="V28" s="840"/>
      <c r="W28" s="144">
        <f t="shared" si="2"/>
        <v>0</v>
      </c>
      <c r="X28" s="144">
        <f t="shared" si="3"/>
        <v>0</v>
      </c>
      <c r="Y28" s="144">
        <f t="shared" si="4"/>
        <v>0</v>
      </c>
      <c r="Z28" s="144">
        <f t="shared" si="7"/>
        <v>0</v>
      </c>
      <c r="AA28" s="144">
        <f t="shared" si="5"/>
        <v>0</v>
      </c>
      <c r="AD28" s="576">
        <f t="shared" si="9"/>
        <v>0</v>
      </c>
      <c r="AE28" s="515"/>
      <c r="AF28" s="515"/>
      <c r="AG28" s="515"/>
      <c r="AH28" s="575"/>
      <c r="AI28" s="575"/>
      <c r="AJ28" s="575"/>
      <c r="AK28" s="307"/>
      <c r="AL28" s="307"/>
    </row>
    <row r="29" spans="2:40" s="44" customFormat="1" ht="22" customHeight="1">
      <c r="B29" s="307"/>
      <c r="C29" s="307"/>
      <c r="D29" s="125" t="str">
        <f>'1.1a-Jaarprijzen'!B22</f>
        <v>Martin Luther Kingschool bijgebouw</v>
      </c>
      <c r="E29" s="125"/>
      <c r="F29" s="699">
        <v>220.3</v>
      </c>
      <c r="G29" s="699">
        <v>220.3</v>
      </c>
      <c r="H29" s="699">
        <v>129.6</v>
      </c>
      <c r="I29" s="518">
        <f t="shared" si="0"/>
        <v>570.20000000000005</v>
      </c>
      <c r="J29" s="519">
        <v>1</v>
      </c>
      <c r="K29" s="519">
        <v>2</v>
      </c>
      <c r="L29" s="519">
        <v>1</v>
      </c>
      <c r="N29" s="638"/>
      <c r="O29" s="638"/>
      <c r="P29" s="638"/>
      <c r="R29" s="648">
        <f t="shared" si="1"/>
        <v>0</v>
      </c>
      <c r="S29" s="642"/>
      <c r="T29" s="643"/>
      <c r="U29" s="839"/>
      <c r="V29" s="840"/>
      <c r="W29" s="144">
        <f t="shared" si="2"/>
        <v>0</v>
      </c>
      <c r="X29" s="144">
        <f t="shared" si="3"/>
        <v>0</v>
      </c>
      <c r="Y29" s="144">
        <f t="shared" si="4"/>
        <v>0</v>
      </c>
      <c r="Z29" s="144">
        <f t="shared" si="7"/>
        <v>0</v>
      </c>
      <c r="AA29" s="144">
        <f t="shared" si="5"/>
        <v>0</v>
      </c>
      <c r="AC29" s="132"/>
      <c r="AD29" s="576">
        <f>AC29-W29</f>
        <v>0</v>
      </c>
      <c r="AE29" s="515"/>
      <c r="AF29" s="515"/>
      <c r="AG29" s="515"/>
      <c r="AH29" s="575"/>
      <c r="AI29" s="575"/>
      <c r="AJ29" s="575"/>
      <c r="AK29" s="307"/>
      <c r="AL29" s="307"/>
    </row>
    <row r="30" spans="2:40" s="44" customFormat="1" ht="22" customHeight="1">
      <c r="B30" s="307"/>
      <c r="C30" s="307"/>
      <c r="D30" s="125" t="str">
        <f>'1.1a-Jaarprijzen'!B23</f>
        <v>OBS 't Carrousel</v>
      </c>
      <c r="E30" s="125"/>
      <c r="F30" s="699">
        <v>259.60000000000002</v>
      </c>
      <c r="G30" s="699">
        <v>259.60000000000002</v>
      </c>
      <c r="H30" s="699">
        <v>99.5</v>
      </c>
      <c r="I30" s="518">
        <f t="shared" si="0"/>
        <v>618.70000000000005</v>
      </c>
      <c r="J30" s="519">
        <v>1</v>
      </c>
      <c r="K30" s="519">
        <v>2</v>
      </c>
      <c r="L30" s="519">
        <v>1</v>
      </c>
      <c r="N30" s="638"/>
      <c r="O30" s="638"/>
      <c r="P30" s="638"/>
      <c r="R30" s="648">
        <f t="shared" si="1"/>
        <v>0</v>
      </c>
      <c r="S30" s="642"/>
      <c r="T30" s="643"/>
      <c r="U30" s="839"/>
      <c r="V30" s="840"/>
      <c r="W30" s="144">
        <f t="shared" si="2"/>
        <v>0</v>
      </c>
      <c r="X30" s="144">
        <f t="shared" si="3"/>
        <v>0</v>
      </c>
      <c r="Y30" s="144">
        <f t="shared" si="4"/>
        <v>0</v>
      </c>
      <c r="Z30" s="144">
        <f t="shared" si="7"/>
        <v>0</v>
      </c>
      <c r="AA30" s="144">
        <f t="shared" si="5"/>
        <v>0</v>
      </c>
      <c r="AC30" s="132"/>
      <c r="AD30" s="576">
        <f t="shared" ref="AD30:AD31" si="10">AC30-W30</f>
        <v>0</v>
      </c>
      <c r="AE30" s="515"/>
      <c r="AF30" s="515"/>
      <c r="AG30" s="515"/>
      <c r="AH30" s="575"/>
      <c r="AI30" s="575"/>
      <c r="AJ30" s="575"/>
      <c r="AK30" s="307"/>
      <c r="AL30" s="307"/>
    </row>
    <row r="31" spans="2:40" s="44" customFormat="1" ht="22" customHeight="1">
      <c r="D31" s="125" t="str">
        <f>'1.1a-Jaarprijzen'!B24</f>
        <v>OBS De Weidevogels</v>
      </c>
      <c r="E31" s="125"/>
      <c r="F31" s="699">
        <v>0</v>
      </c>
      <c r="G31" s="699">
        <v>882.3</v>
      </c>
      <c r="H31" s="699">
        <v>0</v>
      </c>
      <c r="I31" s="518">
        <f t="shared" si="0"/>
        <v>882.3</v>
      </c>
      <c r="J31" s="519">
        <v>1</v>
      </c>
      <c r="K31" s="519">
        <v>2</v>
      </c>
      <c r="L31" s="519">
        <v>1</v>
      </c>
      <c r="N31" s="638"/>
      <c r="O31" s="638"/>
      <c r="P31" s="638"/>
      <c r="R31" s="648">
        <f t="shared" si="1"/>
        <v>0</v>
      </c>
      <c r="S31" s="642"/>
      <c r="T31" s="643"/>
      <c r="U31" s="839"/>
      <c r="V31" s="840"/>
      <c r="W31" s="144">
        <f t="shared" si="2"/>
        <v>0</v>
      </c>
      <c r="X31" s="144">
        <f t="shared" si="3"/>
        <v>0</v>
      </c>
      <c r="Y31" s="144">
        <f t="shared" si="4"/>
        <v>0</v>
      </c>
      <c r="Z31" s="144">
        <f t="shared" si="7"/>
        <v>0</v>
      </c>
      <c r="AA31" s="144">
        <f t="shared" si="5"/>
        <v>0</v>
      </c>
      <c r="AD31" s="576">
        <f t="shared" si="10"/>
        <v>0</v>
      </c>
      <c r="AE31" s="515"/>
      <c r="AF31" s="515"/>
      <c r="AG31" s="515"/>
      <c r="AH31" s="575"/>
      <c r="AI31" s="575"/>
      <c r="AJ31" s="575"/>
      <c r="AK31" s="307"/>
      <c r="AL31" s="307"/>
    </row>
    <row r="32" spans="2:40" s="44" customFormat="1" ht="22" customHeight="1">
      <c r="B32" s="307"/>
      <c r="C32" s="307"/>
      <c r="D32" s="125" t="str">
        <f>'1.1a-Jaarprijzen'!B25</f>
        <v>KDV De Vlindertuin</v>
      </c>
      <c r="E32" s="125"/>
      <c r="F32" s="699">
        <v>0</v>
      </c>
      <c r="G32" s="699">
        <v>160.5</v>
      </c>
      <c r="H32" s="699">
        <v>0</v>
      </c>
      <c r="I32" s="518">
        <f t="shared" si="0"/>
        <v>160.5</v>
      </c>
      <c r="J32" s="519">
        <v>1</v>
      </c>
      <c r="K32" s="519">
        <v>2</v>
      </c>
      <c r="L32" s="519">
        <v>1</v>
      </c>
      <c r="N32" s="638"/>
      <c r="O32" s="638"/>
      <c r="P32" s="638"/>
      <c r="R32" s="648">
        <f t="shared" si="1"/>
        <v>0</v>
      </c>
      <c r="S32" s="642"/>
      <c r="T32" s="643"/>
      <c r="U32" s="839"/>
      <c r="V32" s="840"/>
      <c r="W32" s="144">
        <f t="shared" si="2"/>
        <v>0</v>
      </c>
      <c r="X32" s="144">
        <f t="shared" si="3"/>
        <v>0</v>
      </c>
      <c r="Y32" s="144">
        <f t="shared" si="4"/>
        <v>0</v>
      </c>
      <c r="Z32" s="144">
        <f t="shared" si="7"/>
        <v>0</v>
      </c>
      <c r="AA32" s="144">
        <f t="shared" si="5"/>
        <v>0</v>
      </c>
      <c r="AC32" s="132"/>
      <c r="AD32" s="576">
        <f>AC32-W32</f>
        <v>0</v>
      </c>
      <c r="AE32" s="515"/>
      <c r="AF32" s="515"/>
      <c r="AG32" s="515"/>
      <c r="AH32" s="575"/>
      <c r="AI32" s="575"/>
      <c r="AJ32" s="575"/>
      <c r="AK32" s="307"/>
      <c r="AL32" s="307"/>
    </row>
    <row r="33" spans="2:38" s="44" customFormat="1" ht="22" customHeight="1">
      <c r="B33" s="307"/>
      <c r="C33" s="307"/>
      <c r="D33" s="125" t="str">
        <f>'1.1a-Jaarprijzen'!B26</f>
        <v>OBS De Weide dependance</v>
      </c>
      <c r="E33" s="125"/>
      <c r="F33" s="699">
        <v>0</v>
      </c>
      <c r="G33" s="699">
        <v>137.80000000000001</v>
      </c>
      <c r="H33" s="699">
        <v>0</v>
      </c>
      <c r="I33" s="518">
        <f t="shared" si="0"/>
        <v>137.80000000000001</v>
      </c>
      <c r="J33" s="519">
        <v>1</v>
      </c>
      <c r="K33" s="519">
        <v>2</v>
      </c>
      <c r="L33" s="519">
        <v>1</v>
      </c>
      <c r="N33" s="638"/>
      <c r="O33" s="638"/>
      <c r="P33" s="638"/>
      <c r="R33" s="648">
        <f t="shared" si="1"/>
        <v>0</v>
      </c>
      <c r="S33" s="642"/>
      <c r="T33" s="643"/>
      <c r="U33" s="839"/>
      <c r="V33" s="840"/>
      <c r="W33" s="144">
        <f t="shared" si="2"/>
        <v>0</v>
      </c>
      <c r="X33" s="144">
        <f t="shared" si="3"/>
        <v>0</v>
      </c>
      <c r="Y33" s="144">
        <f t="shared" si="4"/>
        <v>0</v>
      </c>
      <c r="Z33" s="144">
        <f t="shared" si="7"/>
        <v>0</v>
      </c>
      <c r="AA33" s="144">
        <f t="shared" si="5"/>
        <v>0</v>
      </c>
      <c r="AC33" s="132"/>
      <c r="AD33" s="576">
        <f t="shared" ref="AD33:AD35" si="11">AC33-W33</f>
        <v>0</v>
      </c>
      <c r="AE33" s="515"/>
      <c r="AF33" s="515"/>
      <c r="AG33" s="515"/>
      <c r="AH33" s="575"/>
      <c r="AI33" s="575"/>
      <c r="AJ33" s="575"/>
      <c r="AK33" s="307"/>
      <c r="AL33" s="307"/>
    </row>
    <row r="34" spans="2:38" s="44" customFormat="1" ht="22" customHeight="1">
      <c r="D34" s="125" t="str">
        <f>'1.1a-Jaarprijzen'!B27</f>
        <v>OBS H.M. van Randwijk</v>
      </c>
      <c r="E34" s="125"/>
      <c r="F34" s="699">
        <v>282.5</v>
      </c>
      <c r="G34" s="699">
        <v>282.5</v>
      </c>
      <c r="H34" s="699">
        <v>435.8</v>
      </c>
      <c r="I34" s="518">
        <f t="shared" si="0"/>
        <v>1000.8</v>
      </c>
      <c r="J34" s="519">
        <v>1</v>
      </c>
      <c r="K34" s="519">
        <v>2</v>
      </c>
      <c r="L34" s="519">
        <v>1</v>
      </c>
      <c r="N34" s="638"/>
      <c r="O34" s="638"/>
      <c r="P34" s="638"/>
      <c r="R34" s="648">
        <f t="shared" si="1"/>
        <v>0</v>
      </c>
      <c r="S34" s="642"/>
      <c r="T34" s="643"/>
      <c r="U34" s="839"/>
      <c r="V34" s="840"/>
      <c r="W34" s="144">
        <f t="shared" si="2"/>
        <v>0</v>
      </c>
      <c r="X34" s="144">
        <f t="shared" si="3"/>
        <v>0</v>
      </c>
      <c r="Y34" s="144">
        <f t="shared" si="4"/>
        <v>0</v>
      </c>
      <c r="Z34" s="144">
        <f t="shared" si="7"/>
        <v>0</v>
      </c>
      <c r="AA34" s="144">
        <f t="shared" si="5"/>
        <v>0</v>
      </c>
      <c r="AD34" s="576">
        <f t="shared" si="11"/>
        <v>0</v>
      </c>
      <c r="AE34" s="515"/>
      <c r="AF34" s="515"/>
      <c r="AG34" s="515"/>
      <c r="AH34" s="575"/>
      <c r="AI34" s="575"/>
      <c r="AJ34" s="575"/>
      <c r="AK34" s="307"/>
      <c r="AL34" s="307"/>
    </row>
    <row r="35" spans="2:38" s="44" customFormat="1" ht="22" customHeight="1">
      <c r="D35" s="125" t="str">
        <f>'1.1a-Jaarprijzen'!B28</f>
        <v>OBS Bets Frijlingschool</v>
      </c>
      <c r="E35" s="125"/>
      <c r="F35" s="699">
        <v>266</v>
      </c>
      <c r="G35" s="699">
        <v>266</v>
      </c>
      <c r="H35" s="699">
        <v>146</v>
      </c>
      <c r="I35" s="518">
        <f t="shared" si="0"/>
        <v>678</v>
      </c>
      <c r="J35" s="519">
        <v>1</v>
      </c>
      <c r="K35" s="519">
        <v>2</v>
      </c>
      <c r="L35" s="519">
        <v>1</v>
      </c>
      <c r="N35" s="638"/>
      <c r="O35" s="638"/>
      <c r="P35" s="638"/>
      <c r="R35" s="648">
        <f t="shared" si="1"/>
        <v>0</v>
      </c>
      <c r="S35" s="642"/>
      <c r="T35" s="643"/>
      <c r="U35" s="839"/>
      <c r="V35" s="840"/>
      <c r="W35" s="144">
        <f t="shared" si="2"/>
        <v>0</v>
      </c>
      <c r="X35" s="144">
        <f t="shared" si="3"/>
        <v>0</v>
      </c>
      <c r="Y35" s="144">
        <f t="shared" si="4"/>
        <v>0</v>
      </c>
      <c r="Z35" s="144">
        <f t="shared" si="7"/>
        <v>0</v>
      </c>
      <c r="AA35" s="144">
        <f t="shared" si="5"/>
        <v>0</v>
      </c>
      <c r="AC35" s="132"/>
      <c r="AD35" s="576">
        <f t="shared" si="11"/>
        <v>0</v>
      </c>
      <c r="AE35" s="515"/>
      <c r="AF35" s="515"/>
      <c r="AG35" s="515"/>
      <c r="AH35" s="575"/>
      <c r="AI35" s="575"/>
      <c r="AJ35" s="575"/>
      <c r="AK35" s="307"/>
      <c r="AL35" s="307"/>
    </row>
    <row r="36" spans="2:38" s="44" customFormat="1" ht="22" hidden="1" customHeight="1">
      <c r="B36" s="307"/>
      <c r="C36" s="307"/>
      <c r="D36" s="125"/>
      <c r="E36" s="125"/>
      <c r="F36" s="699"/>
      <c r="G36" s="699"/>
      <c r="H36" s="699"/>
      <c r="I36" s="518"/>
      <c r="J36" s="519"/>
      <c r="K36" s="519"/>
      <c r="L36" s="519"/>
      <c r="N36" s="638"/>
      <c r="O36" s="638"/>
      <c r="P36" s="638"/>
      <c r="R36" s="648"/>
      <c r="S36" s="642"/>
      <c r="T36" s="643"/>
      <c r="U36" s="839"/>
      <c r="V36" s="840"/>
      <c r="W36" s="144"/>
      <c r="X36" s="144"/>
      <c r="Y36" s="144"/>
      <c r="Z36" s="144"/>
      <c r="AA36" s="144"/>
      <c r="AC36" s="132"/>
      <c r="AD36" s="576"/>
      <c r="AE36" s="515"/>
      <c r="AF36" s="515"/>
      <c r="AG36" s="515"/>
      <c r="AH36" s="575"/>
      <c r="AI36" s="575"/>
      <c r="AJ36" s="575"/>
      <c r="AK36" s="307"/>
      <c r="AL36" s="307"/>
    </row>
    <row r="37" spans="2:38" s="44" customFormat="1" ht="22" hidden="1" customHeight="1">
      <c r="B37" s="307"/>
      <c r="C37" s="307"/>
      <c r="D37" s="125"/>
      <c r="E37" s="125"/>
      <c r="F37" s="699"/>
      <c r="G37" s="699"/>
      <c r="H37" s="699"/>
      <c r="I37" s="518"/>
      <c r="J37" s="519"/>
      <c r="K37" s="519"/>
      <c r="L37" s="519"/>
      <c r="N37" s="638"/>
      <c r="O37" s="638"/>
      <c r="P37" s="638"/>
      <c r="R37" s="648"/>
      <c r="S37" s="642"/>
      <c r="T37" s="643"/>
      <c r="U37" s="839"/>
      <c r="V37" s="840"/>
      <c r="W37" s="144"/>
      <c r="X37" s="144"/>
      <c r="Y37" s="144"/>
      <c r="Z37" s="144"/>
      <c r="AA37" s="144"/>
      <c r="AC37" s="132"/>
      <c r="AD37" s="576"/>
      <c r="AE37" s="515"/>
      <c r="AF37" s="515"/>
      <c r="AG37" s="515"/>
      <c r="AH37" s="575"/>
      <c r="AI37" s="575"/>
      <c r="AJ37" s="575"/>
      <c r="AK37" s="307"/>
      <c r="AL37" s="307"/>
    </row>
    <row r="38" spans="2:38" s="44" customFormat="1" ht="22" hidden="1" customHeight="1">
      <c r="B38" s="307"/>
      <c r="C38" s="307"/>
      <c r="D38" s="125"/>
      <c r="E38" s="125"/>
      <c r="F38" s="699"/>
      <c r="G38" s="699"/>
      <c r="H38" s="699"/>
      <c r="I38" s="518"/>
      <c r="J38" s="519"/>
      <c r="K38" s="519"/>
      <c r="L38" s="519"/>
      <c r="N38" s="777"/>
      <c r="O38" s="777"/>
      <c r="P38" s="777"/>
      <c r="R38" s="778"/>
      <c r="S38" s="779"/>
      <c r="T38" s="780"/>
      <c r="U38" s="781"/>
      <c r="V38" s="781"/>
      <c r="W38" s="144"/>
      <c r="X38" s="144"/>
      <c r="Y38" s="144"/>
      <c r="Z38" s="144"/>
      <c r="AA38" s="144"/>
      <c r="AC38" s="132"/>
      <c r="AD38" s="576"/>
      <c r="AE38" s="515"/>
      <c r="AF38" s="515"/>
      <c r="AG38" s="515"/>
      <c r="AH38" s="781"/>
      <c r="AI38" s="781"/>
      <c r="AJ38" s="781"/>
      <c r="AK38" s="307"/>
      <c r="AL38" s="307"/>
    </row>
    <row r="39" spans="2:38" s="44" customFormat="1" ht="22" customHeight="1">
      <c r="D39" s="125"/>
      <c r="E39" s="125"/>
      <c r="F39" s="517"/>
      <c r="G39" s="517"/>
      <c r="H39" s="517"/>
      <c r="I39" s="518"/>
      <c r="J39" s="519"/>
      <c r="K39" s="519"/>
      <c r="L39" s="519"/>
    </row>
    <row r="40" spans="2:38">
      <c r="H40" s="307"/>
      <c r="J40" s="514"/>
      <c r="M40" s="307"/>
      <c r="N40" s="520"/>
      <c r="O40" s="520"/>
      <c r="P40" s="520"/>
      <c r="AD40" s="515"/>
      <c r="AE40" s="515"/>
      <c r="AF40" s="515"/>
      <c r="AG40" s="515"/>
    </row>
    <row r="41" spans="2:38">
      <c r="D41" s="307" t="s">
        <v>350</v>
      </c>
      <c r="H41" s="307"/>
      <c r="J41" s="514"/>
      <c r="M41" s="307"/>
      <c r="N41" s="520"/>
      <c r="O41" s="520"/>
      <c r="R41" s="621" t="s">
        <v>367</v>
      </c>
      <c r="AD41" s="515"/>
      <c r="AE41" s="515"/>
      <c r="AF41" s="515"/>
      <c r="AG41" s="515"/>
    </row>
    <row r="42" spans="2:38"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AD42" s="515"/>
      <c r="AE42" s="515"/>
      <c r="AF42" s="515"/>
      <c r="AG42" s="515"/>
    </row>
    <row r="43" spans="2:38"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</row>
    <row r="44" spans="2:38">
      <c r="H44" s="307"/>
      <c r="J44" s="514"/>
      <c r="M44" s="307"/>
      <c r="N44" s="520"/>
      <c r="O44" s="520"/>
      <c r="P44" s="520"/>
    </row>
    <row r="45" spans="2:38">
      <c r="H45" s="307"/>
      <c r="J45" s="514"/>
      <c r="M45" s="307"/>
      <c r="N45" s="520"/>
      <c r="O45" s="520"/>
      <c r="P45" s="520"/>
    </row>
    <row r="46" spans="2:38">
      <c r="D46" s="625" t="s">
        <v>43</v>
      </c>
      <c r="H46" s="307"/>
      <c r="I46" s="514"/>
      <c r="J46" s="514"/>
      <c r="L46" s="307"/>
      <c r="M46" s="307"/>
      <c r="P46" s="307"/>
    </row>
    <row r="47" spans="2:38">
      <c r="D47" s="307" t="s">
        <v>371</v>
      </c>
      <c r="H47" s="307"/>
      <c r="I47" s="514"/>
      <c r="J47" s="514"/>
      <c r="L47" s="307"/>
      <c r="M47" s="307"/>
      <c r="P47" s="307"/>
    </row>
    <row r="48" spans="2:38">
      <c r="D48" s="307" t="s">
        <v>69</v>
      </c>
      <c r="H48" s="307"/>
      <c r="I48" s="514"/>
      <c r="J48" s="514"/>
      <c r="L48" s="307"/>
      <c r="M48" s="307"/>
      <c r="P48" s="307"/>
    </row>
    <row r="49" spans="4:16">
      <c r="H49" s="307"/>
      <c r="I49" s="514"/>
      <c r="J49" s="514"/>
      <c r="L49" s="307"/>
      <c r="M49" s="307"/>
      <c r="P49" s="307"/>
    </row>
    <row r="50" spans="4:16">
      <c r="H50" s="307"/>
      <c r="I50" s="514"/>
      <c r="J50" s="514"/>
      <c r="L50" s="307"/>
      <c r="M50" s="307"/>
      <c r="P50" s="307"/>
    </row>
    <row r="51" spans="4:16">
      <c r="D51" s="625" t="s">
        <v>372</v>
      </c>
      <c r="H51" s="307"/>
      <c r="I51" s="514"/>
      <c r="J51" s="514"/>
      <c r="L51" s="307"/>
      <c r="M51" s="307"/>
      <c r="P51" s="307"/>
    </row>
    <row r="52" spans="4:16">
      <c r="H52" s="307"/>
      <c r="I52" s="514"/>
      <c r="J52" s="514"/>
      <c r="L52" s="307"/>
      <c r="M52" s="307"/>
      <c r="P52" s="307"/>
    </row>
    <row r="53" spans="4:16">
      <c r="D53" s="625" t="s">
        <v>15</v>
      </c>
      <c r="H53" s="307"/>
      <c r="I53" s="514"/>
      <c r="J53" s="514"/>
      <c r="L53" s="307"/>
      <c r="M53" s="307"/>
      <c r="P53" s="307"/>
    </row>
    <row r="54" spans="4:16">
      <c r="D54" s="625" t="s">
        <v>373</v>
      </c>
      <c r="E54" s="307" t="s">
        <v>374</v>
      </c>
      <c r="H54" s="307"/>
      <c r="I54" s="514"/>
      <c r="J54" s="514"/>
      <c r="L54" s="307"/>
      <c r="M54" s="307"/>
      <c r="P54" s="307"/>
    </row>
    <row r="55" spans="4:16">
      <c r="D55" s="625"/>
      <c r="H55" s="307"/>
      <c r="I55" s="514"/>
      <c r="J55" s="514"/>
      <c r="L55" s="307"/>
      <c r="M55" s="307"/>
      <c r="P55" s="307"/>
    </row>
    <row r="56" spans="4:16">
      <c r="D56" s="625"/>
      <c r="E56" s="307" t="s">
        <v>375</v>
      </c>
      <c r="H56" s="307"/>
      <c r="I56" s="514"/>
      <c r="J56" s="514"/>
      <c r="L56" s="307"/>
      <c r="M56" s="307"/>
      <c r="P56" s="307"/>
    </row>
    <row r="57" spans="4:16">
      <c r="D57" s="625"/>
      <c r="H57" s="307"/>
      <c r="I57" s="514"/>
      <c r="J57" s="514"/>
      <c r="L57" s="307"/>
      <c r="M57" s="307"/>
      <c r="P57" s="307"/>
    </row>
    <row r="58" spans="4:16">
      <c r="D58" s="625" t="s">
        <v>376</v>
      </c>
      <c r="E58" s="307" t="s">
        <v>377</v>
      </c>
    </row>
    <row r="59" spans="4:16">
      <c r="D59" s="625"/>
      <c r="E59" s="307" t="s">
        <v>378</v>
      </c>
    </row>
    <row r="60" spans="4:16">
      <c r="E60" s="307" t="s">
        <v>379</v>
      </c>
    </row>
  </sheetData>
  <mergeCells count="18">
    <mergeCell ref="U20:V20"/>
    <mergeCell ref="U31:V31"/>
    <mergeCell ref="U32:V32"/>
    <mergeCell ref="U33:V33"/>
    <mergeCell ref="U26:V26"/>
    <mergeCell ref="U27:V27"/>
    <mergeCell ref="U28:V28"/>
    <mergeCell ref="U29:V29"/>
    <mergeCell ref="U30:V30"/>
    <mergeCell ref="U21:V21"/>
    <mergeCell ref="U22:V22"/>
    <mergeCell ref="U23:V23"/>
    <mergeCell ref="U24:V24"/>
    <mergeCell ref="U25:V25"/>
    <mergeCell ref="U34:V34"/>
    <mergeCell ref="U35:V35"/>
    <mergeCell ref="U36:V36"/>
    <mergeCell ref="U37:V37"/>
  </mergeCells>
  <conditionalFormatting sqref="N20:P38">
    <cfRule type="cellIs" dxfId="12" priority="29" operator="greaterThan">
      <formula>0</formula>
    </cfRule>
  </conditionalFormatting>
  <conditionalFormatting sqref="R20:R38">
    <cfRule type="cellIs" dxfId="11" priority="37" operator="greaterThan">
      <formula>0.01</formula>
    </cfRule>
  </conditionalFormatting>
  <conditionalFormatting sqref="S20:S38 AH20:AJ38">
    <cfRule type="cellIs" dxfId="10" priority="22" operator="greaterThan">
      <formula>0.01</formula>
    </cfRule>
  </conditionalFormatting>
  <conditionalFormatting sqref="AC20:AC21 AC36:AC38">
    <cfRule type="cellIs" dxfId="9" priority="35" operator="greaterThan">
      <formula>0</formula>
    </cfRule>
  </conditionalFormatting>
  <conditionalFormatting sqref="AC23:AC24">
    <cfRule type="cellIs" dxfId="8" priority="1" operator="greaterThan">
      <formula>0</formula>
    </cfRule>
  </conditionalFormatting>
  <conditionalFormatting sqref="AC26:AC27">
    <cfRule type="cellIs" dxfId="7" priority="2" operator="greaterThan">
      <formula>0</formula>
    </cfRule>
  </conditionalFormatting>
  <conditionalFormatting sqref="AC29:AC30">
    <cfRule type="cellIs" dxfId="6" priority="3" operator="greaterThan">
      <formula>0</formula>
    </cfRule>
  </conditionalFormatting>
  <conditionalFormatting sqref="AC32:AC33 AC35">
    <cfRule type="cellIs" dxfId="5" priority="4" operator="greaterThan">
      <formula>0</formula>
    </cfRule>
  </conditionalFormatting>
  <conditionalFormatting sqref="AN20:AN26">
    <cfRule type="cellIs" dxfId="4" priority="18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B10" xr:uid="{3E66330E-FE8E-D442-93CC-453129DFEF8C}"/>
  </dataValidations>
  <pageMargins left="0.7" right="0.7" top="0.75" bottom="0.75" header="0.3" footer="0.3"/>
  <pageSetup paperSize="9" scale="54" orientation="landscape" horizontalDpi="0" verticalDpi="0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F3747756217A4590CCCF7C7994B207" ma:contentTypeVersion="19" ma:contentTypeDescription="Een nieuw document maken." ma:contentTypeScope="" ma:versionID="5942428e7f4355efb922f985d1d6de33">
  <xsd:schema xmlns:xsd="http://www.w3.org/2001/XMLSchema" xmlns:xs="http://www.w3.org/2001/XMLSchema" xmlns:p="http://schemas.microsoft.com/office/2006/metadata/properties" xmlns:ns2="72b48375-7ee8-444e-84c0-4e65aeda0613" xmlns:ns3="a1344442-3a37-42dd-afd3-17e599cea5cd" targetNamespace="http://schemas.microsoft.com/office/2006/metadata/properties" ma:root="true" ma:fieldsID="e46727be359f8942ba002a3f358cbd9b" ns2:_="" ns3:_="">
    <xsd:import namespace="72b48375-7ee8-444e-84c0-4e65aeda0613"/>
    <xsd:import namespace="a1344442-3a37-42dd-afd3-17e599cea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48375-7ee8-444e-84c0-4e65aeda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d8b07bb-9a1c-481d-9490-58824569d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44442-3a37-42dd-afd3-17e599cea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5f145-db48-431b-9bc9-31ca6ccad8df}" ma:internalName="TaxCatchAll" ma:showField="CatchAllData" ma:web="a1344442-3a37-42dd-afd3-17e599cea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8424D-293B-4E9F-B2BA-F2E0684FD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48375-7ee8-444e-84c0-4e65aeda0613"/>
    <ds:schemaRef ds:uri="a1344442-3a37-42dd-afd3-17e599cea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E7FDAF-6648-4BF1-9E33-71A4CE4851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52</vt:i4>
      </vt:variant>
    </vt:vector>
  </HeadingPairs>
  <TitlesOfParts>
    <vt:vector size="64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1.3b Verrekening mutaties</vt:lpstr>
      <vt:lpstr>1. 3A-Mutaties</vt:lpstr>
      <vt:lpstr>1.4-Opbouw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'1.4-Opbouw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 3A-Mutaties'!Afdruktitels</vt:lpstr>
      <vt:lpstr>'1.0-Contractblad'!Afdruktitels</vt:lpstr>
      <vt:lpstr>'1.2-Kengetal'!Afdruktitels</vt:lpstr>
      <vt:lpstr>'1.3-Basis ruimtestaat'!Afdruktitels</vt:lpstr>
      <vt:lpstr>'1.6-Machine-investeringskosten'!Afdruktitels</vt:lpstr>
      <vt:lpstr>'1.7-Afroepprijs'!Afdruktitels</vt:lpstr>
      <vt:lpstr>'1. 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'1. 3A-Mutaties'!Dataase3</vt:lpstr>
      <vt:lpstr>Dataase3</vt:lpstr>
      <vt:lpstr>'1. 3A-Mutaties'!Database</vt:lpstr>
      <vt:lpstr>Database</vt:lpstr>
      <vt:lpstr>'1. 3A-Mutaties'!database2</vt:lpstr>
      <vt:lpstr>database2</vt:lpstr>
      <vt:lpstr>Kengetal</vt:lpstr>
      <vt:lpstr>'1. 3A-Mutaties'!LOCATIE</vt:lpstr>
      <vt:lpstr>LOCATIE</vt:lpstr>
      <vt:lpstr>'1.4-Opbouw uurtarieven'!Loongroepen</vt:lpstr>
      <vt:lpstr>'1. 3A-Mutaties'!Meters</vt:lpstr>
      <vt:lpstr>Meters</vt:lpstr>
      <vt:lpstr>'1. 3A-Mutaties'!Perceel</vt:lpstr>
      <vt:lpstr>Perceel</vt:lpstr>
      <vt:lpstr>'1. 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 3A-Mutaties'!Totaal</vt:lpstr>
      <vt:lpstr>Totaal</vt:lpstr>
      <vt:lpstr>'1. 3A-Mutaties'!Totaal2</vt:lpstr>
      <vt:lpstr>Totaal2</vt:lpstr>
      <vt:lpstr>'1. 3A-Mutaties'!UREMAVR</vt:lpstr>
      <vt:lpstr>UREMAVR</vt:lpstr>
      <vt:lpstr>'1. 3A-Mutaties'!URENEWEEKEND</vt:lpstr>
      <vt:lpstr>'1. 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Pieter van leijen</cp:lastModifiedBy>
  <cp:lastPrinted>2026-08-31T06:48:58Z</cp:lastPrinted>
  <dcterms:created xsi:type="dcterms:W3CDTF">1999-10-05T12:28:40Z</dcterms:created>
  <dcterms:modified xsi:type="dcterms:W3CDTF">2026-08-31T12:03:35Z</dcterms:modified>
</cp:coreProperties>
</file>