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Hulst\2026\"/>
    </mc:Choice>
  </mc:AlternateContent>
  <xr:revisionPtr revIDLastSave="0" documentId="13_ncr:80000009_{D73A53AD-8782-47CB-9CA6-9DD34F2C1260}" xr6:coauthVersionLast="47" xr6:coauthVersionMax="47" xr10:uidLastSave="{00000000-0000-0000-0000-000000000000}"/>
  <bookViews>
    <workbookView xWindow="-4755" yWindow="-21720" windowWidth="38640" windowHeight="21120" xr2:uid="{5DF314F3-7BD0-4202-8EC5-EB61F3348DBD}"/>
  </bookViews>
  <sheets>
    <sheet name="Bestand dd 1 januari 2025" sheetId="2" r:id="rId1"/>
  </sheets>
  <definedNames>
    <definedName name="_xlnm.Print_Area" localSheetId="0">'Bestand dd 1 januari 2025'!$A$1:$P$101</definedName>
    <definedName name="_xlnm.Print_Titles" localSheetId="0">'Bestand dd 1 januari 2025'!$1:$8</definedName>
    <definedName name="cad">'Bestand dd 1 januari 2025'!$AC$99</definedName>
    <definedName name="Eurokoers">#REF!</definedName>
    <definedName name="_Geb1">#REF!</definedName>
    <definedName name="_Geb2">#REF!</definedName>
    <definedName name="ign">#REF!</definedName>
    <definedName name="igo">#REF!</definedName>
    <definedName name="iin">#REF!</definedName>
    <definedName name="iio">#REF!</definedName>
    <definedName name="index">'Bestand dd 1 januari 2025'!$Z$99</definedName>
    <definedName name="_Inv1">#REF!</definedName>
    <definedName name="_Inv2">#REF!</definedName>
    <definedName name="pr">#REF!</definedName>
    <definedName name="Prec">#REF!</definedName>
    <definedName name="premieGM">#REF!</definedName>
    <definedName name="premieOW">#REF!</definedName>
    <definedName name="Prext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2" i="2" l="1"/>
  <c r="S99" i="2"/>
  <c r="U62" i="2"/>
  <c r="V62" i="2"/>
  <c r="R62" i="2"/>
  <c r="R99" i="2"/>
  <c r="AB60" i="2"/>
  <c r="AA60" i="2"/>
  <c r="AC60" i="2"/>
  <c r="W60" i="2"/>
  <c r="T60" i="2"/>
  <c r="N60" i="2"/>
  <c r="Y60" i="2" s="1"/>
  <c r="M60" i="2"/>
  <c r="AB59" i="2"/>
  <c r="AA59" i="2"/>
  <c r="AC59" i="2"/>
  <c r="W59" i="2"/>
  <c r="T59" i="2"/>
  <c r="N59" i="2"/>
  <c r="Y59" i="2" s="1"/>
  <c r="M59" i="2"/>
  <c r="O59" i="2" s="1"/>
  <c r="P59" i="2" s="1"/>
  <c r="X59" i="2"/>
  <c r="Z59" i="2" s="1"/>
  <c r="AB58" i="2"/>
  <c r="AA58" i="2"/>
  <c r="W58" i="2"/>
  <c r="T58" i="2"/>
  <c r="N58" i="2"/>
  <c r="Y58" i="2" s="1"/>
  <c r="M58" i="2"/>
  <c r="O58" i="2" s="1"/>
  <c r="P58" i="2" s="1"/>
  <c r="W53" i="2"/>
  <c r="W54" i="2"/>
  <c r="W55" i="2"/>
  <c r="W56" i="2"/>
  <c r="W57" i="2"/>
  <c r="W61" i="2"/>
  <c r="W52" i="2"/>
  <c r="T52" i="2"/>
  <c r="T53" i="2"/>
  <c r="T54" i="2"/>
  <c r="T55" i="2"/>
  <c r="T56" i="2"/>
  <c r="T57" i="2"/>
  <c r="T61" i="2"/>
  <c r="M55" i="2"/>
  <c r="X55" i="2" s="1"/>
  <c r="Z55" i="2" s="1"/>
  <c r="N55" i="2"/>
  <c r="Y55" i="2" s="1"/>
  <c r="AA55" i="2"/>
  <c r="AB55" i="2"/>
  <c r="M56" i="2"/>
  <c r="O56" i="2"/>
  <c r="N56" i="2"/>
  <c r="Y56" i="2" s="1"/>
  <c r="Z56" i="2" s="1"/>
  <c r="AA56" i="2"/>
  <c r="AB56" i="2"/>
  <c r="M57" i="2"/>
  <c r="X57" i="2"/>
  <c r="Z57" i="2" s="1"/>
  <c r="N57" i="2"/>
  <c r="Y57" i="2" s="1"/>
  <c r="AA57" i="2"/>
  <c r="AB57" i="2"/>
  <c r="AC57" i="2"/>
  <c r="M61" i="2"/>
  <c r="X61" i="2"/>
  <c r="N61" i="2"/>
  <c r="Y61" i="2" s="1"/>
  <c r="Z61" i="2" s="1"/>
  <c r="P61" i="2"/>
  <c r="AA61" i="2"/>
  <c r="AC61" i="2"/>
  <c r="AB61" i="2"/>
  <c r="AB54" i="2"/>
  <c r="AA54" i="2"/>
  <c r="N54" i="2"/>
  <c r="Y54" i="2" s="1"/>
  <c r="M54" i="2"/>
  <c r="X54" i="2" s="1"/>
  <c r="M68" i="2"/>
  <c r="X68" i="2"/>
  <c r="N68" i="2"/>
  <c r="Y68" i="2" s="1"/>
  <c r="Z68" i="2" s="1"/>
  <c r="M69" i="2"/>
  <c r="O69" i="2" s="1"/>
  <c r="P69" i="2" s="1"/>
  <c r="N69" i="2"/>
  <c r="Y69" i="2"/>
  <c r="M70" i="2"/>
  <c r="X70" i="2" s="1"/>
  <c r="N70" i="2"/>
  <c r="Y70" i="2" s="1"/>
  <c r="M71" i="2"/>
  <c r="X71" i="2" s="1"/>
  <c r="Z71" i="2" s="1"/>
  <c r="N71" i="2"/>
  <c r="Y71" i="2"/>
  <c r="M72" i="2"/>
  <c r="X72" i="2" s="1"/>
  <c r="N72" i="2"/>
  <c r="Y72" i="2" s="1"/>
  <c r="M73" i="2"/>
  <c r="O73" i="2" s="1"/>
  <c r="P73" i="2" s="1"/>
  <c r="X73" i="2"/>
  <c r="N73" i="2"/>
  <c r="Y73" i="2" s="1"/>
  <c r="M74" i="2"/>
  <c r="N74" i="2"/>
  <c r="Y74" i="2"/>
  <c r="M75" i="2"/>
  <c r="X75" i="2"/>
  <c r="N75" i="2"/>
  <c r="Y75" i="2"/>
  <c r="M76" i="2"/>
  <c r="X76" i="2"/>
  <c r="Z76" i="2" s="1"/>
  <c r="N76" i="2"/>
  <c r="Y76" i="2"/>
  <c r="M77" i="2"/>
  <c r="O77" i="2" s="1"/>
  <c r="P77" i="2" s="1"/>
  <c r="N77" i="2"/>
  <c r="Y77" i="2" s="1"/>
  <c r="M78" i="2"/>
  <c r="X78" i="2" s="1"/>
  <c r="N78" i="2"/>
  <c r="Y78" i="2" s="1"/>
  <c r="M79" i="2"/>
  <c r="X79" i="2"/>
  <c r="N79" i="2"/>
  <c r="Y79" i="2" s="1"/>
  <c r="Z79" i="2" s="1"/>
  <c r="M80" i="2"/>
  <c r="X80" i="2" s="1"/>
  <c r="Z80" i="2" s="1"/>
  <c r="N80" i="2"/>
  <c r="Y80" i="2"/>
  <c r="M81" i="2"/>
  <c r="O81" i="2" s="1"/>
  <c r="P81" i="2" s="1"/>
  <c r="N81" i="2"/>
  <c r="Y81" i="2" s="1"/>
  <c r="M82" i="2"/>
  <c r="O82" i="2" s="1"/>
  <c r="P82" i="2" s="1"/>
  <c r="N82" i="2"/>
  <c r="Y82" i="2"/>
  <c r="M83" i="2"/>
  <c r="X83" i="2" s="1"/>
  <c r="N83" i="2"/>
  <c r="Y83" i="2" s="1"/>
  <c r="M84" i="2"/>
  <c r="O84" i="2" s="1"/>
  <c r="P84" i="2" s="1"/>
  <c r="X84" i="2"/>
  <c r="Z84" i="2" s="1"/>
  <c r="N84" i="2"/>
  <c r="Y84" i="2" s="1"/>
  <c r="M85" i="2"/>
  <c r="N85" i="2"/>
  <c r="Y85" i="2"/>
  <c r="M86" i="2"/>
  <c r="X86" i="2"/>
  <c r="N86" i="2"/>
  <c r="Y86" i="2"/>
  <c r="M87" i="2"/>
  <c r="O87" i="2"/>
  <c r="P87" i="2" s="1"/>
  <c r="X87" i="2"/>
  <c r="Z87" i="2"/>
  <c r="N87" i="2"/>
  <c r="Y87" i="2"/>
  <c r="M88" i="2"/>
  <c r="X88" i="2"/>
  <c r="N88" i="2"/>
  <c r="Y88" i="2" s="1"/>
  <c r="M89" i="2"/>
  <c r="X89" i="2"/>
  <c r="N89" i="2"/>
  <c r="Y89" i="2"/>
  <c r="Z89" i="2" s="1"/>
  <c r="M90" i="2"/>
  <c r="X90" i="2"/>
  <c r="Z90" i="2" s="1"/>
  <c r="N90" i="2"/>
  <c r="Y90" i="2" s="1"/>
  <c r="M91" i="2"/>
  <c r="X91" i="2" s="1"/>
  <c r="N91" i="2"/>
  <c r="Y91" i="2" s="1"/>
  <c r="M92" i="2"/>
  <c r="O92" i="2" s="1"/>
  <c r="P92" i="2" s="1"/>
  <c r="N92" i="2"/>
  <c r="M93" i="2"/>
  <c r="X93" i="2"/>
  <c r="N93" i="2"/>
  <c r="Y93" i="2"/>
  <c r="Z93" i="2" s="1"/>
  <c r="M94" i="2"/>
  <c r="X94" i="2"/>
  <c r="Z94" i="2" s="1"/>
  <c r="N94" i="2"/>
  <c r="Y94" i="2"/>
  <c r="M95" i="2"/>
  <c r="N95" i="2"/>
  <c r="N67" i="2"/>
  <c r="Y67" i="2"/>
  <c r="Y96" i="2" s="1"/>
  <c r="M67" i="2"/>
  <c r="X67" i="2" s="1"/>
  <c r="M11" i="2"/>
  <c r="X11" i="2"/>
  <c r="N11" i="2"/>
  <c r="Y11" i="2"/>
  <c r="M12" i="2"/>
  <c r="X12" i="2"/>
  <c r="Z12" i="2" s="1"/>
  <c r="N12" i="2"/>
  <c r="Y12" i="2"/>
  <c r="M13" i="2"/>
  <c r="N13" i="2"/>
  <c r="Y13" i="2" s="1"/>
  <c r="Z13" i="2" s="1"/>
  <c r="M14" i="2"/>
  <c r="X14" i="2" s="1"/>
  <c r="Z14" i="2" s="1"/>
  <c r="N14" i="2"/>
  <c r="Y14" i="2"/>
  <c r="M15" i="2"/>
  <c r="X15" i="2"/>
  <c r="Z15" i="2" s="1"/>
  <c r="N15" i="2"/>
  <c r="Y15" i="2"/>
  <c r="M16" i="2"/>
  <c r="O16" i="2" s="1"/>
  <c r="P16" i="2" s="1"/>
  <c r="X16" i="2"/>
  <c r="Z16" i="2" s="1"/>
  <c r="N16" i="2"/>
  <c r="Y16" i="2"/>
  <c r="M17" i="2"/>
  <c r="X17" i="2"/>
  <c r="Z17" i="2" s="1"/>
  <c r="N17" i="2"/>
  <c r="M18" i="2"/>
  <c r="N18" i="2"/>
  <c r="Y18" i="2"/>
  <c r="M19" i="2"/>
  <c r="N19" i="2"/>
  <c r="Y19" i="2" s="1"/>
  <c r="Z19" i="2" s="1"/>
  <c r="M20" i="2"/>
  <c r="O20" i="2" s="1"/>
  <c r="P20" i="2" s="1"/>
  <c r="X20" i="2"/>
  <c r="N20" i="2"/>
  <c r="Y20" i="2" s="1"/>
  <c r="M21" i="2"/>
  <c r="X21" i="2"/>
  <c r="N21" i="2"/>
  <c r="Y21" i="2"/>
  <c r="Z21" i="2" s="1"/>
  <c r="M22" i="2"/>
  <c r="N22" i="2"/>
  <c r="Y22" i="2"/>
  <c r="M23" i="2"/>
  <c r="X23" i="2" s="1"/>
  <c r="N23" i="2"/>
  <c r="Y23" i="2" s="1"/>
  <c r="M24" i="2"/>
  <c r="O24" i="2" s="1"/>
  <c r="P24" i="2" s="1"/>
  <c r="X24" i="2"/>
  <c r="Z24" i="2" s="1"/>
  <c r="N24" i="2"/>
  <c r="Y24" i="2" s="1"/>
  <c r="M25" i="2"/>
  <c r="X25" i="2" s="1"/>
  <c r="N25" i="2"/>
  <c r="Y25" i="2" s="1"/>
  <c r="M26" i="2"/>
  <c r="X26" i="2"/>
  <c r="N26" i="2"/>
  <c r="M27" i="2"/>
  <c r="N27" i="2"/>
  <c r="Y27" i="2" s="1"/>
  <c r="Z27" i="2" s="1"/>
  <c r="M28" i="2"/>
  <c r="O28" i="2" s="1"/>
  <c r="P28" i="2" s="1"/>
  <c r="X28" i="2"/>
  <c r="N28" i="2"/>
  <c r="Y28" i="2" s="1"/>
  <c r="M29" i="2"/>
  <c r="N29" i="2"/>
  <c r="Y29" i="2"/>
  <c r="Z29" i="2" s="1"/>
  <c r="M30" i="2"/>
  <c r="X30" i="2" s="1"/>
  <c r="Z30" i="2" s="1"/>
  <c r="N30" i="2"/>
  <c r="Y30" i="2"/>
  <c r="M31" i="2"/>
  <c r="X31" i="2"/>
  <c r="N31" i="2"/>
  <c r="Y31" i="2"/>
  <c r="M32" i="2"/>
  <c r="O32" i="2" s="1"/>
  <c r="P32" i="2" s="1"/>
  <c r="X32" i="2"/>
  <c r="Z32" i="2" s="1"/>
  <c r="N32" i="2"/>
  <c r="Y32" i="2"/>
  <c r="M33" i="2"/>
  <c r="X33" i="2"/>
  <c r="Z33" i="2" s="1"/>
  <c r="N33" i="2"/>
  <c r="O33" i="2"/>
  <c r="P33" i="2"/>
  <c r="M34" i="2"/>
  <c r="X34" i="2" s="1"/>
  <c r="Z34" i="2" s="1"/>
  <c r="N34" i="2"/>
  <c r="Y34" i="2" s="1"/>
  <c r="M35" i="2"/>
  <c r="X35" i="2"/>
  <c r="N35" i="2"/>
  <c r="Y35" i="2" s="1"/>
  <c r="M36" i="2"/>
  <c r="X36" i="2" s="1"/>
  <c r="N36" i="2"/>
  <c r="Y36" i="2" s="1"/>
  <c r="M37" i="2"/>
  <c r="X37" i="2"/>
  <c r="N37" i="2"/>
  <c r="Y37" i="2" s="1"/>
  <c r="M38" i="2"/>
  <c r="X38" i="2" s="1"/>
  <c r="Z38" i="2" s="1"/>
  <c r="N38" i="2"/>
  <c r="Y38" i="2"/>
  <c r="M39" i="2"/>
  <c r="X39" i="2" s="1"/>
  <c r="N39" i="2"/>
  <c r="Y39" i="2" s="1"/>
  <c r="M40" i="2"/>
  <c r="X40" i="2" s="1"/>
  <c r="Z40" i="2" s="1"/>
  <c r="N40" i="2"/>
  <c r="M41" i="2"/>
  <c r="X41" i="2" s="1"/>
  <c r="N41" i="2"/>
  <c r="Y41" i="2" s="1"/>
  <c r="M42" i="2"/>
  <c r="X42" i="2"/>
  <c r="Z42" i="2" s="1"/>
  <c r="N42" i="2"/>
  <c r="Y42" i="2" s="1"/>
  <c r="M43" i="2"/>
  <c r="X43" i="2" s="1"/>
  <c r="N43" i="2"/>
  <c r="Y43" i="2" s="1"/>
  <c r="M44" i="2"/>
  <c r="X44" i="2"/>
  <c r="N44" i="2"/>
  <c r="Y44" i="2" s="1"/>
  <c r="Z44" i="2" s="1"/>
  <c r="M45" i="2"/>
  <c r="X45" i="2" s="1"/>
  <c r="Z45" i="2" s="1"/>
  <c r="N45" i="2"/>
  <c r="Y45" i="2"/>
  <c r="M46" i="2"/>
  <c r="O46" i="2" s="1"/>
  <c r="P46" i="2" s="1"/>
  <c r="N46" i="2"/>
  <c r="Y46" i="2" s="1"/>
  <c r="M47" i="2"/>
  <c r="X47" i="2" s="1"/>
  <c r="Z47" i="2" s="1"/>
  <c r="N47" i="2"/>
  <c r="Y47" i="2"/>
  <c r="M48" i="2"/>
  <c r="X48" i="2" s="1"/>
  <c r="Z48" i="2" s="1"/>
  <c r="N48" i="2"/>
  <c r="M49" i="2"/>
  <c r="X49" i="2" s="1"/>
  <c r="N49" i="2"/>
  <c r="Y49" i="2" s="1"/>
  <c r="M50" i="2"/>
  <c r="O50" i="2" s="1"/>
  <c r="P50" i="2" s="1"/>
  <c r="X50" i="2"/>
  <c r="Z50" i="2" s="1"/>
  <c r="N50" i="2"/>
  <c r="Y50" i="2"/>
  <c r="M51" i="2"/>
  <c r="X51" i="2"/>
  <c r="Z51" i="2" s="1"/>
  <c r="N51" i="2"/>
  <c r="Y51" i="2"/>
  <c r="M52" i="2"/>
  <c r="O52" i="2" s="1"/>
  <c r="P52" i="2" s="1"/>
  <c r="N52" i="2"/>
  <c r="Y52" i="2"/>
  <c r="M53" i="2"/>
  <c r="O53" i="2" s="1"/>
  <c r="P53" i="2" s="1"/>
  <c r="X53" i="2"/>
  <c r="Z53" i="2" s="1"/>
  <c r="N53" i="2"/>
  <c r="Y53" i="2"/>
  <c r="N10" i="2"/>
  <c r="Y10" i="2"/>
  <c r="Y62" i="2" s="1"/>
  <c r="M10" i="2"/>
  <c r="AA52" i="2"/>
  <c r="AB52" i="2"/>
  <c r="AA53" i="2"/>
  <c r="AB53" i="2"/>
  <c r="AC53" i="2"/>
  <c r="S96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67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10" i="2"/>
  <c r="V96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67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10" i="2"/>
  <c r="AA95" i="2"/>
  <c r="AB92" i="2"/>
  <c r="AB88" i="2"/>
  <c r="AA87" i="2"/>
  <c r="AC87" i="2"/>
  <c r="AC96" i="2"/>
  <c r="AB86" i="2"/>
  <c r="AB84" i="2"/>
  <c r="AB82" i="2"/>
  <c r="AA81" i="2"/>
  <c r="AB80" i="2"/>
  <c r="AB78" i="2"/>
  <c r="AA77" i="2"/>
  <c r="AA76" i="2"/>
  <c r="AB75" i="2"/>
  <c r="AA74" i="2"/>
  <c r="AA73" i="2"/>
  <c r="AA72" i="2"/>
  <c r="AA70" i="2"/>
  <c r="U96" i="2"/>
  <c r="AA51" i="2"/>
  <c r="AC51" i="2"/>
  <c r="AA47" i="2"/>
  <c r="AA43" i="2"/>
  <c r="AA36" i="2"/>
  <c r="AA34" i="2"/>
  <c r="AA32" i="2"/>
  <c r="AA31" i="2"/>
  <c r="AA25" i="2"/>
  <c r="AA20" i="2"/>
  <c r="AA15" i="2"/>
  <c r="AA13" i="2"/>
  <c r="AA12" i="2"/>
  <c r="AA10" i="2"/>
  <c r="AA29" i="2"/>
  <c r="AB29" i="2"/>
  <c r="AA26" i="2"/>
  <c r="AB26" i="2"/>
  <c r="AA18" i="2"/>
  <c r="AB18" i="2"/>
  <c r="AA48" i="2"/>
  <c r="AC48" i="2"/>
  <c r="AB48" i="2"/>
  <c r="AB73" i="2"/>
  <c r="AA69" i="2"/>
  <c r="AB69" i="2"/>
  <c r="AA71" i="2"/>
  <c r="AB71" i="2"/>
  <c r="AA75" i="2"/>
  <c r="AA78" i="2"/>
  <c r="AA79" i="2"/>
  <c r="AB79" i="2"/>
  <c r="AA80" i="2"/>
  <c r="AA82" i="2"/>
  <c r="AA83" i="2"/>
  <c r="AB83" i="2"/>
  <c r="AA84" i="2"/>
  <c r="AA85" i="2"/>
  <c r="AB85" i="2"/>
  <c r="AA86" i="2"/>
  <c r="AA11" i="2"/>
  <c r="AB11" i="2"/>
  <c r="AA14" i="2"/>
  <c r="AA16" i="2"/>
  <c r="AB16" i="2"/>
  <c r="AA17" i="2"/>
  <c r="AB17" i="2"/>
  <c r="AA19" i="2"/>
  <c r="AB19" i="2"/>
  <c r="AA23" i="2"/>
  <c r="AB23" i="2"/>
  <c r="AA24" i="2"/>
  <c r="AB24" i="2"/>
  <c r="AA27" i="2"/>
  <c r="AB27" i="2"/>
  <c r="AA30" i="2"/>
  <c r="AB30" i="2"/>
  <c r="AA33" i="2"/>
  <c r="AB33" i="2"/>
  <c r="AC33" i="2"/>
  <c r="AA37" i="2"/>
  <c r="AB37" i="2"/>
  <c r="AA38" i="2"/>
  <c r="AB38" i="2"/>
  <c r="AA39" i="2"/>
  <c r="AA40" i="2"/>
  <c r="AB40" i="2"/>
  <c r="AA41" i="2"/>
  <c r="AB41" i="2"/>
  <c r="AA42" i="2"/>
  <c r="AB42" i="2"/>
  <c r="AA45" i="2"/>
  <c r="AB45" i="2"/>
  <c r="AA46" i="2"/>
  <c r="AB46" i="2"/>
  <c r="AA49" i="2"/>
  <c r="AB49" i="2"/>
  <c r="AA50" i="2"/>
  <c r="AB50" i="2"/>
  <c r="R96" i="2"/>
  <c r="AA89" i="2"/>
  <c r="AB89" i="2"/>
  <c r="AA91" i="2"/>
  <c r="AB91" i="2"/>
  <c r="AA92" i="2"/>
  <c r="AA90" i="2"/>
  <c r="AA93" i="2"/>
  <c r="AB93" i="2"/>
  <c r="AA88" i="2"/>
  <c r="AA67" i="2"/>
  <c r="AA94" i="2"/>
  <c r="AB94" i="2"/>
  <c r="AA28" i="2"/>
  <c r="AB28" i="2"/>
  <c r="AA21" i="2"/>
  <c r="AB21" i="2"/>
  <c r="AA35" i="2"/>
  <c r="AB35" i="2"/>
  <c r="AA44" i="2"/>
  <c r="AB44" i="2"/>
  <c r="AA22" i="2"/>
  <c r="AB22" i="2"/>
  <c r="AB77" i="2"/>
  <c r="AB70" i="2"/>
  <c r="AB76" i="2"/>
  <c r="AB81" i="2"/>
  <c r="AB72" i="2"/>
  <c r="AB87" i="2"/>
  <c r="AB67" i="2"/>
  <c r="AB74" i="2"/>
  <c r="AB95" i="2"/>
  <c r="AB90" i="2"/>
  <c r="AA68" i="2"/>
  <c r="AB15" i="2"/>
  <c r="AB34" i="2"/>
  <c r="AB43" i="2"/>
  <c r="AB13" i="2"/>
  <c r="AB25" i="2"/>
  <c r="AB36" i="2"/>
  <c r="AB32" i="2"/>
  <c r="AB47" i="2"/>
  <c r="AB12" i="2"/>
  <c r="AB31" i="2"/>
  <c r="AB51" i="2"/>
  <c r="AB20" i="2"/>
  <c r="AB39" i="2"/>
  <c r="AC39" i="2"/>
  <c r="AB14" i="2"/>
  <c r="AC14" i="2"/>
  <c r="AB10" i="2"/>
  <c r="AC10" i="2"/>
  <c r="AB68" i="2"/>
  <c r="O49" i="2"/>
  <c r="P49" i="2" s="1"/>
  <c r="AC67" i="2"/>
  <c r="O90" i="2"/>
  <c r="P90" i="2" s="1"/>
  <c r="AC58" i="2"/>
  <c r="AC85" i="2"/>
  <c r="AC71" i="2"/>
  <c r="O17" i="2"/>
  <c r="P17" i="2"/>
  <c r="O26" i="2"/>
  <c r="P26" i="2"/>
  <c r="AC69" i="2"/>
  <c r="AC54" i="2"/>
  <c r="O29" i="2"/>
  <c r="P29" i="2" s="1"/>
  <c r="AC18" i="2"/>
  <c r="X10" i="2"/>
  <c r="Z10" i="2" s="1"/>
  <c r="Z62" i="2" s="1"/>
  <c r="AC12" i="2"/>
  <c r="AC77" i="2"/>
  <c r="AC56" i="2"/>
  <c r="AC43" i="2"/>
  <c r="O21" i="2"/>
  <c r="P21" i="2" s="1"/>
  <c r="AC16" i="2"/>
  <c r="O13" i="2"/>
  <c r="P13" i="2"/>
  <c r="AC36" i="2"/>
  <c r="AC49" i="2"/>
  <c r="V99" i="2"/>
  <c r="AC20" i="2"/>
  <c r="AC17" i="2"/>
  <c r="AC73" i="2"/>
  <c r="O40" i="2"/>
  <c r="P40" i="2"/>
  <c r="AC38" i="2"/>
  <c r="O79" i="2"/>
  <c r="P79" i="2"/>
  <c r="O88" i="2"/>
  <c r="P88" i="2"/>
  <c r="O44" i="2"/>
  <c r="P44" i="2"/>
  <c r="AC76" i="2"/>
  <c r="AC41" i="2"/>
  <c r="AC35" i="2"/>
  <c r="AC37" i="2"/>
  <c r="AC86" i="2"/>
  <c r="O83" i="2"/>
  <c r="P83" i="2"/>
  <c r="AC40" i="2"/>
  <c r="O70" i="2"/>
  <c r="P70" i="2" s="1"/>
  <c r="AC23" i="2"/>
  <c r="AC22" i="2"/>
  <c r="AC45" i="2"/>
  <c r="O19" i="2"/>
  <c r="P19" i="2"/>
  <c r="O95" i="2"/>
  <c r="P95" i="2" s="1"/>
  <c r="AC80" i="2"/>
  <c r="AC47" i="2"/>
  <c r="O85" i="2"/>
  <c r="P85" i="2"/>
  <c r="AC91" i="2"/>
  <c r="AC68" i="2"/>
  <c r="AC44" i="2"/>
  <c r="Y40" i="2"/>
  <c r="O36" i="2"/>
  <c r="P36" i="2"/>
  <c r="O94" i="2"/>
  <c r="P94" i="2" s="1"/>
  <c r="O93" i="2"/>
  <c r="P93" i="2" s="1"/>
  <c r="AC92" i="2"/>
  <c r="Y92" i="2"/>
  <c r="O60" i="2"/>
  <c r="P60" i="2" s="1"/>
  <c r="T96" i="2"/>
  <c r="Z31" i="2"/>
  <c r="O74" i="2"/>
  <c r="P74" i="2" s="1"/>
  <c r="O27" i="2"/>
  <c r="P27" i="2" s="1"/>
  <c r="O54" i="2"/>
  <c r="P54" i="2"/>
  <c r="W62" i="2"/>
  <c r="O41" i="2"/>
  <c r="P41" i="2" s="1"/>
  <c r="O37" i="2"/>
  <c r="P37" i="2"/>
  <c r="Y26" i="2"/>
  <c r="Z26" i="2" s="1"/>
  <c r="O18" i="2"/>
  <c r="P18" i="2"/>
  <c r="O15" i="2"/>
  <c r="P15" i="2" s="1"/>
  <c r="X85" i="2"/>
  <c r="Z85" i="2" s="1"/>
  <c r="X60" i="2"/>
  <c r="AC30" i="2"/>
  <c r="AC52" i="2"/>
  <c r="O51" i="2"/>
  <c r="P51" i="2"/>
  <c r="O89" i="2"/>
  <c r="P89" i="2"/>
  <c r="O35" i="2"/>
  <c r="P35" i="2"/>
  <c r="X74" i="2"/>
  <c r="Z74" i="2" s="1"/>
  <c r="AC81" i="2"/>
  <c r="W96" i="2"/>
  <c r="AC90" i="2"/>
  <c r="AC13" i="2"/>
  <c r="O25" i="2"/>
  <c r="P25" i="2"/>
  <c r="AC84" i="2"/>
  <c r="O76" i="2"/>
  <c r="P76" i="2"/>
  <c r="AC46" i="2"/>
  <c r="AC95" i="2"/>
  <c r="X13" i="2"/>
  <c r="AC74" i="2"/>
  <c r="AC42" i="2"/>
  <c r="AC78" i="2"/>
  <c r="AC15" i="2"/>
  <c r="O72" i="2"/>
  <c r="P72" i="2"/>
  <c r="O22" i="2"/>
  <c r="P22" i="2" s="1"/>
  <c r="O31" i="2"/>
  <c r="P31" i="2" s="1"/>
  <c r="AC32" i="2"/>
  <c r="AC70" i="2"/>
  <c r="O75" i="2"/>
  <c r="P75" i="2" s="1"/>
  <c r="AC72" i="2"/>
  <c r="X19" i="2"/>
  <c r="N96" i="2"/>
  <c r="AC79" i="2"/>
  <c r="AC88" i="2"/>
  <c r="AC75" i="2"/>
  <c r="AC94" i="2"/>
  <c r="AB96" i="2"/>
  <c r="AC93" i="2"/>
  <c r="AC89" i="2"/>
  <c r="AC83" i="2"/>
  <c r="U99" i="2"/>
  <c r="AC82" i="2"/>
  <c r="Z86" i="2"/>
  <c r="Z75" i="2"/>
  <c r="O78" i="2"/>
  <c r="P78" i="2"/>
  <c r="O86" i="2"/>
  <c r="P86" i="2"/>
  <c r="O68" i="2"/>
  <c r="P68" i="2"/>
  <c r="M96" i="2"/>
  <c r="O67" i="2"/>
  <c r="O96" i="2" s="1"/>
  <c r="AC27" i="2"/>
  <c r="AC55" i="2"/>
  <c r="AC28" i="2"/>
  <c r="AC50" i="2"/>
  <c r="AC11" i="2"/>
  <c r="AC25" i="2"/>
  <c r="AC31" i="2"/>
  <c r="AC19" i="2"/>
  <c r="AC29" i="2"/>
  <c r="AC21" i="2"/>
  <c r="AC24" i="2"/>
  <c r="AC26" i="2"/>
  <c r="AC34" i="2"/>
  <c r="Z11" i="2"/>
  <c r="O43" i="2"/>
  <c r="P43" i="2"/>
  <c r="X27" i="2"/>
  <c r="X22" i="2"/>
  <c r="Z22" i="2"/>
  <c r="O42" i="2"/>
  <c r="P42" i="2"/>
  <c r="X29" i="2"/>
  <c r="O30" i="2"/>
  <c r="P30" i="2"/>
  <c r="X18" i="2"/>
  <c r="Z18" i="2" s="1"/>
  <c r="Y17" i="2"/>
  <c r="O11" i="2"/>
  <c r="P11" i="2" s="1"/>
  <c r="X52" i="2"/>
  <c r="Z52" i="2"/>
  <c r="O47" i="2"/>
  <c r="P47" i="2"/>
  <c r="O12" i="2"/>
  <c r="P12" i="2"/>
  <c r="W99" i="2"/>
  <c r="Y33" i="2"/>
  <c r="P56" i="2"/>
  <c r="X56" i="2"/>
  <c r="Y48" i="2"/>
  <c r="O48" i="2"/>
  <c r="P48" i="2" s="1"/>
  <c r="O57" i="2"/>
  <c r="P57" i="2" s="1"/>
  <c r="AA96" i="2"/>
  <c r="AA62" i="2"/>
  <c r="AA99" i="2"/>
  <c r="O10" i="2"/>
  <c r="O62" i="2" s="1"/>
  <c r="O99" i="2" s="1"/>
  <c r="P10" i="2"/>
  <c r="P62" i="2" s="1"/>
  <c r="N62" i="2"/>
  <c r="N99" i="2" s="1"/>
  <c r="AB62" i="2"/>
  <c r="AB99" i="2"/>
  <c r="T62" i="2"/>
  <c r="T99" i="2"/>
  <c r="AC62" i="2"/>
  <c r="AC99" i="2"/>
  <c r="M62" i="2"/>
  <c r="M99" i="2"/>
  <c r="Z43" i="2" l="1"/>
  <c r="Z37" i="2"/>
  <c r="Z23" i="2"/>
  <c r="Z91" i="2"/>
  <c r="Z83" i="2"/>
  <c r="Z73" i="2"/>
  <c r="Z60" i="2"/>
  <c r="Z28" i="2"/>
  <c r="Z54" i="2"/>
  <c r="Z41" i="2"/>
  <c r="Z99" i="2"/>
  <c r="Z72" i="2"/>
  <c r="Z70" i="2"/>
  <c r="Y99" i="2"/>
  <c r="Z39" i="2"/>
  <c r="Z25" i="2"/>
  <c r="Z20" i="2"/>
  <c r="Z88" i="2"/>
  <c r="P99" i="2"/>
  <c r="Z49" i="2"/>
  <c r="Z36" i="2"/>
  <c r="Z67" i="2"/>
  <c r="Z96" i="2" s="1"/>
  <c r="X96" i="2"/>
  <c r="Z78" i="2"/>
  <c r="Z35" i="2"/>
  <c r="O80" i="2"/>
  <c r="P80" i="2" s="1"/>
  <c r="O23" i="2"/>
  <c r="P23" i="2" s="1"/>
  <c r="O91" i="2"/>
  <c r="P91" i="2" s="1"/>
  <c r="X62" i="2"/>
  <c r="P67" i="2"/>
  <c r="P96" i="2" s="1"/>
  <c r="O71" i="2"/>
  <c r="P71" i="2" s="1"/>
  <c r="O45" i="2"/>
  <c r="P45" i="2" s="1"/>
  <c r="O14" i="2"/>
  <c r="P14" i="2" s="1"/>
  <c r="X92" i="2"/>
  <c r="Z92" i="2" s="1"/>
  <c r="X82" i="2"/>
  <c r="Z82" i="2" s="1"/>
  <c r="O39" i="2"/>
  <c r="P39" i="2" s="1"/>
  <c r="O34" i="2"/>
  <c r="P34" i="2" s="1"/>
  <c r="O38" i="2"/>
  <c r="P38" i="2" s="1"/>
  <c r="O55" i="2"/>
  <c r="P55" i="2" s="1"/>
  <c r="X58" i="2"/>
  <c r="Z58" i="2" s="1"/>
  <c r="X46" i="2"/>
  <c r="Z46" i="2" s="1"/>
  <c r="X81" i="2"/>
  <c r="Z81" i="2" s="1"/>
  <c r="X77" i="2"/>
  <c r="Z77" i="2" s="1"/>
  <c r="X69" i="2"/>
  <c r="Z69" i="2" s="1"/>
  <c r="X99" i="2" l="1"/>
</calcChain>
</file>

<file path=xl/sharedStrings.xml><?xml version="1.0" encoding="utf-8"?>
<sst xmlns="http://schemas.openxmlformats.org/spreadsheetml/2006/main" count="485" uniqueCount="320">
  <si>
    <t>Adres:</t>
  </si>
  <si>
    <t>Gebouwen</t>
  </si>
  <si>
    <t>Premie in</t>
  </si>
  <si>
    <t>Inventaris:</t>
  </si>
  <si>
    <t>Totaal Verz.</t>
  </si>
  <si>
    <t>Straat:</t>
  </si>
  <si>
    <t>Plaats:</t>
  </si>
  <si>
    <t>Index:</t>
  </si>
  <si>
    <t>in EUR:</t>
  </si>
  <si>
    <t>waarde in EUR:</t>
  </si>
  <si>
    <t>EUR:</t>
  </si>
  <si>
    <t>Index</t>
  </si>
  <si>
    <t>Gemeentelijk Bezit:</t>
  </si>
  <si>
    <t>Totaal Gemeentelijk Bezit:</t>
  </si>
  <si>
    <t xml:space="preserve">Primair en Voortgezet Onderwijs: </t>
  </si>
  <si>
    <t>Totaal Primair en Voortgezet Onderwijs:</t>
  </si>
  <si>
    <t>Totaal</t>
  </si>
  <si>
    <t>Inventaris</t>
  </si>
  <si>
    <t xml:space="preserve"> </t>
  </si>
  <si>
    <t>Instructies voor het bijwerken van dit bestand:</t>
  </si>
  <si>
    <t>Algemeen:</t>
  </si>
  <si>
    <t>In deze spreadsheet zijn alleen die kolommen zichtbaar gemaakt die voor u voor het bijwerken van belang zijn.</t>
  </si>
  <si>
    <t>De niet zichtbare kolommen zijn verborgen, omdat zich daarin rekenformules bevinden die niet mogen worden overschreven of gewist.</t>
  </si>
  <si>
    <t>Wijziging van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</si>
  <si>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</si>
  <si>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</si>
  <si>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staan!</t>
  </si>
  <si>
    <t>Opvoering van nieuwe objecten:</t>
  </si>
  <si>
    <t>Onder bijna iedere sectie zijn een aantal regels aangemaakt die met "Nieuwe Objecten"begint.</t>
  </si>
  <si>
    <t>Alle niet genoemde verborgen kolommen worden vanzelf op de achtergrond aangepast.</t>
  </si>
  <si>
    <t>CAD:</t>
  </si>
  <si>
    <t xml:space="preserve">Grote Markt </t>
  </si>
  <si>
    <t>Zandstraat</t>
  </si>
  <si>
    <t>Sportlaan</t>
  </si>
  <si>
    <t>Wilgenstraat</t>
  </si>
  <si>
    <t>Bossestraat/Wilgenstraat</t>
  </si>
  <si>
    <t>Hulsterloostraat</t>
  </si>
  <si>
    <t>Emmastraat</t>
  </si>
  <si>
    <t>Badhuisweg</t>
  </si>
  <si>
    <t>Steenstraat</t>
  </si>
  <si>
    <t>Carillon</t>
  </si>
  <si>
    <t>Rapenburg</t>
  </si>
  <si>
    <t>Groenendijk</t>
  </si>
  <si>
    <t>Fred. Hendrikstraat</t>
  </si>
  <si>
    <t>Wilhelminastraat</t>
  </si>
  <si>
    <t>Malpertuuslaan</t>
  </si>
  <si>
    <t>Dorpstraat</t>
  </si>
  <si>
    <t>Tragel</t>
  </si>
  <si>
    <t>Kamillestraat</t>
  </si>
  <si>
    <t>Woestijneplein</t>
  </si>
  <si>
    <t>J. Cookstraat</t>
  </si>
  <si>
    <t>James Cookstraat</t>
  </si>
  <si>
    <t>Lepelstraat</t>
  </si>
  <si>
    <t xml:space="preserve">Meridiaan </t>
  </si>
  <si>
    <t xml:space="preserve">v.d. Maelstedeweg </t>
  </si>
  <si>
    <t>De Groote Kreek</t>
  </si>
  <si>
    <t>Glacisweg</t>
  </si>
  <si>
    <t>Zoutestraat</t>
  </si>
  <si>
    <t>Havenstraat</t>
  </si>
  <si>
    <t xml:space="preserve">Hulsterweg </t>
  </si>
  <si>
    <t>Hulst</t>
  </si>
  <si>
    <t>Kloosterzande</t>
  </si>
  <si>
    <t>Vogelwaarde</t>
  </si>
  <si>
    <t>Nieuw Namen</t>
  </si>
  <si>
    <t>St. Jansteen</t>
  </si>
  <si>
    <t>Kuitaart</t>
  </si>
  <si>
    <t>Walsoorden</t>
  </si>
  <si>
    <t>Clinge</t>
  </si>
  <si>
    <t>Graauw</t>
  </si>
  <si>
    <t xml:space="preserve">Hulst </t>
  </si>
  <si>
    <t>no.</t>
  </si>
  <si>
    <t>75B</t>
  </si>
  <si>
    <t>12D</t>
  </si>
  <si>
    <t>22 en 24</t>
  </si>
  <si>
    <t>2 en 4</t>
  </si>
  <si>
    <t>6c</t>
  </si>
  <si>
    <t>42a</t>
  </si>
  <si>
    <t>Gebruik:</t>
  </si>
  <si>
    <t>Postcode</t>
  </si>
  <si>
    <t>4561 EA</t>
  </si>
  <si>
    <t>4561 KZ</t>
  </si>
  <si>
    <t>4581 AM</t>
  </si>
  <si>
    <t>4581 BE</t>
  </si>
  <si>
    <t>4564 AH</t>
  </si>
  <si>
    <t>4561 AR</t>
  </si>
  <si>
    <t>4581 AB</t>
  </si>
  <si>
    <t>4587 CV</t>
  </si>
  <si>
    <t>4584 LL</t>
  </si>
  <si>
    <t>4587 BL</t>
  </si>
  <si>
    <t>4564 AD</t>
  </si>
  <si>
    <t>4567 BM</t>
  </si>
  <si>
    <t>4568 AB</t>
  </si>
  <si>
    <t>4561 PH</t>
  </si>
  <si>
    <t>4561 GV</t>
  </si>
  <si>
    <t xml:space="preserve">4561 PK </t>
  </si>
  <si>
    <t>4561 HG</t>
  </si>
  <si>
    <t>4588 KC</t>
  </si>
  <si>
    <t>4587 ED</t>
  </si>
  <si>
    <t>Wijkpost plantoenendienst</t>
  </si>
  <si>
    <t>Berging technische dienst</t>
  </si>
  <si>
    <t>Brandweer en gemeentewerkplaats</t>
  </si>
  <si>
    <t>Zwembad de Honte</t>
  </si>
  <si>
    <t>Carillon toren basiliek</t>
  </si>
  <si>
    <t>Kerktoren</t>
  </si>
  <si>
    <t>Korenmolen</t>
  </si>
  <si>
    <t>Molen</t>
  </si>
  <si>
    <t>molen</t>
  </si>
  <si>
    <t>maalderij</t>
  </si>
  <si>
    <t>Praathuisje</t>
  </si>
  <si>
    <t>Verenigingsgebouw De Warande</t>
  </si>
  <si>
    <t>Verenigingsgebouw Malpertuus</t>
  </si>
  <si>
    <t>Verenigingsgebouw De Kauter</t>
  </si>
  <si>
    <t>Berging bij begraafplaats</t>
  </si>
  <si>
    <t>Woonwagen</t>
  </si>
  <si>
    <t>10x sanitair + bergingen</t>
  </si>
  <si>
    <t>8x sanitair + bergingen</t>
  </si>
  <si>
    <t>woonwagen</t>
  </si>
  <si>
    <t>15x sanitair + bergingen</t>
  </si>
  <si>
    <t>Bergingen</t>
  </si>
  <si>
    <t>Gemeentewinkel</t>
  </si>
  <si>
    <t>Carnavalsloods</t>
  </si>
  <si>
    <t xml:space="preserve">Sport Kooi </t>
  </si>
  <si>
    <t xml:space="preserve">Gemeentewerkplaats + stalling </t>
  </si>
  <si>
    <t xml:space="preserve">berging bij begraafplaats/kapel </t>
  </si>
  <si>
    <t>motorhonk</t>
  </si>
  <si>
    <t>scoutinggebouw</t>
  </si>
  <si>
    <t>Opmerkingen:</t>
  </si>
  <si>
    <t>Functienummer</t>
  </si>
  <si>
    <t xml:space="preserve">Gebouwen          getaxeerd d.d. </t>
  </si>
  <si>
    <t xml:space="preserve">Inventaris getaxeerd d.d. </t>
  </si>
  <si>
    <t>Taxatierapport    nummer</t>
  </si>
  <si>
    <t>6.530.01.02</t>
  </si>
  <si>
    <t>6.560.03.03</t>
  </si>
  <si>
    <t>6.560.04.01</t>
  </si>
  <si>
    <t>6.822.04.02</t>
  </si>
  <si>
    <t>6.822.04.03</t>
  </si>
  <si>
    <t>6.822.04.04</t>
  </si>
  <si>
    <t>6.822.04.05</t>
  </si>
  <si>
    <t>6.822.04.06</t>
  </si>
  <si>
    <t>P. Smuldersstraat</t>
  </si>
  <si>
    <t>Princebolwerk</t>
  </si>
  <si>
    <t>Tabakstraat</t>
  </si>
  <si>
    <t>Vondelstraat</t>
  </si>
  <si>
    <t>Liniestraat</t>
  </si>
  <si>
    <t xml:space="preserve">Margrietstraat / Polenlaan </t>
  </si>
  <si>
    <t>Kon. Julianastraat</t>
  </si>
  <si>
    <t>Cuwaertstraat</t>
  </si>
  <si>
    <t>Jacintastraat</t>
  </si>
  <si>
    <t>Populierenstraat</t>
  </si>
  <si>
    <t>Past W. Willemstraat</t>
  </si>
  <si>
    <t>Hengstdijkse Kerkstraat</t>
  </si>
  <si>
    <t>Oosthof</t>
  </si>
  <si>
    <t>F. Hendriklaan</t>
  </si>
  <si>
    <t>Koolstraat</t>
  </si>
  <si>
    <t>Gildenstraat</t>
  </si>
  <si>
    <t>98-100</t>
  </si>
  <si>
    <t>2 / 8B</t>
  </si>
  <si>
    <t>61A</t>
  </si>
  <si>
    <t>Basisschool "De Wereldboom"</t>
  </si>
  <si>
    <t>locatie Reynaert</t>
  </si>
  <si>
    <t>4587 AG</t>
  </si>
  <si>
    <t>4561 EN</t>
  </si>
  <si>
    <t>St. Willibrordus</t>
  </si>
  <si>
    <t>locatie De Ark</t>
  </si>
  <si>
    <t>4561 LN</t>
  </si>
  <si>
    <t>De Nobelhorst</t>
  </si>
  <si>
    <t xml:space="preserve">incluis BSO VS (202.000,00) </t>
  </si>
  <si>
    <t>4561 ZX</t>
  </si>
  <si>
    <t>Moerschans</t>
  </si>
  <si>
    <t>Heikant</t>
  </si>
  <si>
    <t>4566 AN</t>
  </si>
  <si>
    <t>Heidepoort</t>
  </si>
  <si>
    <t>4567 CA</t>
  </si>
  <si>
    <t>St. Bernardus</t>
  </si>
  <si>
    <t>4568 BH</t>
  </si>
  <si>
    <t>St. Josef</t>
  </si>
  <si>
    <t>4569 AP</t>
  </si>
  <si>
    <t>School ter Doest</t>
  </si>
  <si>
    <t>4585 AA</t>
  </si>
  <si>
    <t>4581 BR</t>
  </si>
  <si>
    <t>Lamswaarde</t>
  </si>
  <si>
    <t>4586 AJ</t>
  </si>
  <si>
    <t>School De Oostvogel</t>
  </si>
  <si>
    <t>Hengstdijk</t>
  </si>
  <si>
    <t>4587 EP</t>
  </si>
  <si>
    <t>Basisschool het Getij</t>
  </si>
  <si>
    <t>4561 WE</t>
  </si>
  <si>
    <t>Praktijkschool</t>
  </si>
  <si>
    <t>4561 HW</t>
  </si>
  <si>
    <t>4561 GW</t>
  </si>
  <si>
    <t>De Brug</t>
  </si>
  <si>
    <t>4561 XA</t>
  </si>
  <si>
    <t>Reynaertcollege</t>
  </si>
  <si>
    <t>4561 WZ</t>
  </si>
  <si>
    <t>6.422.00.01</t>
  </si>
  <si>
    <t xml:space="preserve">2 huurders, Scalda en therapieruimte </t>
  </si>
  <si>
    <t>De Gemeente Hulst</t>
  </si>
  <si>
    <t>behorende bij Polis No. B0100074183, Polis ten name van:</t>
  </si>
  <si>
    <t>Cultureel Centrum Den Dullaert</t>
  </si>
  <si>
    <t>taxatie 06-12-2018</t>
  </si>
  <si>
    <t>brede school</t>
  </si>
  <si>
    <t>Sint Jansteen</t>
  </si>
  <si>
    <t>berging bij school Vogelwaarde/feestcom</t>
  </si>
  <si>
    <t>4561EA</t>
  </si>
  <si>
    <t>Gemeentehuis (Stichting de Fontein), incl. zonnepanelen</t>
  </si>
  <si>
    <t>zonnepanelen op gemeentewinkel</t>
  </si>
  <si>
    <t>vm s Landshuis/nieuwe museum</t>
  </si>
  <si>
    <t>gedeelte wordt verhuurd</t>
  </si>
  <si>
    <t>Hontenissehal met horeca</t>
  </si>
  <si>
    <t>Tennishal/Zuidhal tbv complex Den Dullaert</t>
  </si>
  <si>
    <t>Sportlaan 28/28a</t>
  </si>
  <si>
    <t xml:space="preserve">inventaris tbv complex Den Dullaert </t>
  </si>
  <si>
    <t>De wijzigingen van de verzekerde waarden dienen handmatig uitsluitend en alleen in de kolommen Q en R te worden aangebracht.</t>
  </si>
  <si>
    <t>Dat wordt dan uiteindelijk de stand per 31 december 2024.</t>
  </si>
  <si>
    <t>Het reeds vermelde bedrag in de desbetreffende regel van kolom Q en R waarnodig met het nieuwe bedrag overschrijven. (Alleen het getal invoeren)</t>
  </si>
  <si>
    <t>Het reeds vermelde bedrag in de desbetreffende regel van kolom Q en R waar van toepassing SVP met het getal 0 overschrijven.</t>
  </si>
  <si>
    <t>Neem zo'n regel. Vul de textuele omschrijvingen in in de kolommen A t/m K.</t>
  </si>
  <si>
    <t>En vul dan in die regel de verzekerde waarden in in de kolommen Q en R waar nodig.</t>
  </si>
  <si>
    <t>Gebouwcode</t>
  </si>
  <si>
    <t>Carnavalsloods Walsoorden</t>
  </si>
  <si>
    <t>Gemeenschapsc. de Binnendeur</t>
  </si>
  <si>
    <t>Oceanie 2/ Globe 4 (excl. Brandweer)</t>
  </si>
  <si>
    <t>153 excl. 174</t>
  </si>
  <si>
    <t>204 (gebouw niet)</t>
  </si>
  <si>
    <t>Clubgebouw haventerrein Watersportvereniging</t>
  </si>
  <si>
    <t xml:space="preserve">Kloosterzande </t>
  </si>
  <si>
    <t xml:space="preserve">inventaris huur ivm werkplaats </t>
  </si>
  <si>
    <t>36-36a</t>
  </si>
  <si>
    <t xml:space="preserve">Haventerrein </t>
  </si>
  <si>
    <t xml:space="preserve">Havenstraat </t>
  </si>
  <si>
    <t>berging/overkapping/container bij begraafplaats</t>
  </si>
  <si>
    <t>Basisschool De Schakel</t>
  </si>
  <si>
    <t xml:space="preserve">Populierenstraat </t>
  </si>
  <si>
    <t>komt nog investering aan: extra apparatuur in 2025</t>
  </si>
  <si>
    <t xml:space="preserve">Huur Hulsterweg </t>
  </si>
  <si>
    <t>75E</t>
  </si>
  <si>
    <t xml:space="preserve">Stadswallen/Molenbolwerk </t>
  </si>
  <si>
    <t>Veerstoep/nieuwe diep</t>
  </si>
  <si>
    <t>48/48a</t>
  </si>
  <si>
    <t>Stand 1 januari 2025 (na indexering):</t>
  </si>
  <si>
    <t>Specificatie d.d. 1 januari 2025</t>
  </si>
  <si>
    <t>Stand per 01-01-2025:</t>
  </si>
  <si>
    <t>Stand 31 december 2025 (hier mutaties invoeren)</t>
  </si>
  <si>
    <t>Mutaties CAD 2025/2024</t>
  </si>
  <si>
    <t>Indexaanpassing 2026:</t>
  </si>
  <si>
    <t>6.040.01.01</t>
  </si>
  <si>
    <t>6.040.03.01</t>
  </si>
  <si>
    <t>6.541.00.05</t>
  </si>
  <si>
    <t>6.821.00.05</t>
  </si>
  <si>
    <t>6.670.03.21</t>
  </si>
  <si>
    <t>6.724.00.01</t>
  </si>
  <si>
    <t>6.040.05.01</t>
  </si>
  <si>
    <t>6.560.10.01</t>
  </si>
  <si>
    <t>6.580.00.01</t>
  </si>
  <si>
    <t>6.040.30.01</t>
  </si>
  <si>
    <t>6.310.01.04</t>
  </si>
  <si>
    <t>6.670.03.22</t>
  </si>
  <si>
    <t>6.420.00.01</t>
  </si>
  <si>
    <t>6.221.10.01</t>
  </si>
  <si>
    <t>6.670.03.13</t>
  </si>
  <si>
    <t>6.430.00.02</t>
  </si>
  <si>
    <t>6.430.00.04</t>
  </si>
  <si>
    <t>6.441.00.01</t>
  </si>
  <si>
    <t>6.421.00.02</t>
  </si>
  <si>
    <t>peildatum</t>
  </si>
  <si>
    <t>nieuwe opstal/invent.</t>
  </si>
  <si>
    <t>herzien</t>
  </si>
  <si>
    <t>herz. 01-04-2025</t>
  </si>
  <si>
    <t>taxatierapport van Molenadvies &gt; Thorbecke</t>
  </si>
  <si>
    <t>taxatierapport van Molenadvies&gt; Thorbecke</t>
  </si>
  <si>
    <t>losse taxatie</t>
  </si>
  <si>
    <t>102a</t>
  </si>
  <si>
    <t>check huisnummer !</t>
  </si>
  <si>
    <t>herzien/corrigeren</t>
  </si>
  <si>
    <t>herz. 27-05-2025</t>
  </si>
  <si>
    <t>herz. 19-02-2025</t>
  </si>
  <si>
    <t>15-15a</t>
  </si>
  <si>
    <t>30 jan. 2025</t>
  </si>
  <si>
    <t>30 januari '25</t>
  </si>
  <si>
    <t xml:space="preserve">geen taxatie </t>
  </si>
  <si>
    <t>geen taxatie</t>
  </si>
  <si>
    <t xml:space="preserve">inventaris vluchtelingen : diverse adressen conform lijst </t>
  </si>
  <si>
    <t>nee</t>
  </si>
  <si>
    <t xml:space="preserve">had opgenomen, was uit lijst verdwenen, alsnog gemeld per mail bij Ada op 7 mei 2025, nu nogmaals </t>
  </si>
  <si>
    <t>22/24 -26</t>
  </si>
  <si>
    <t xml:space="preserve">28/28a </t>
  </si>
  <si>
    <t xml:space="preserve">stond er plots niet meer in lijst mbt polis - was 20 x 30.000, nu 16 x 30.000  </t>
  </si>
  <si>
    <t>verbouw/nieuwbouw</t>
  </si>
  <si>
    <t>bestemming wordt nader beoordeeld, gebruikt door toneel  (inventaris zelf)</t>
  </si>
  <si>
    <t>(voormalig Sandeschool)</t>
  </si>
  <si>
    <t xml:space="preserve">herzien </t>
  </si>
  <si>
    <t>15a</t>
  </si>
  <si>
    <t>vm basisschool, nu gebruik als tijdelijke opslagruimte muziekschool/harmonie</t>
  </si>
  <si>
    <t xml:space="preserve">bestemming wordt nader beoordeeld </t>
  </si>
  <si>
    <t>voormalige ZMLK school De Regenboog</t>
  </si>
  <si>
    <t xml:space="preserve">voormalige Basisschool t'Vogelnest </t>
  </si>
  <si>
    <t>1 lokaal wordt verhuurd als dokterspraktijk</t>
  </si>
  <si>
    <t>peildatum 01-11-2024 en 30 januari 2025</t>
  </si>
  <si>
    <t>Dijkhuis/overkapping - Onderdeel van project Versterk de Scheldekust (voorlopig opnemen in afwachting van inventarisatie/overeenkomsten)</t>
  </si>
  <si>
    <t>Emmaweg (bezoekadres Emmadorp), schuin tegenover nr. 4 op dijk</t>
  </si>
  <si>
    <t>stond dubbel opgenomen, correctie naar 0 euro</t>
  </si>
  <si>
    <t>terug opnemen incl. correctie met 4 woningen</t>
  </si>
  <si>
    <t>sloop boxhal / nieuwbouw zuidhal - bouwwerkz.</t>
  </si>
  <si>
    <t>44 J/H</t>
  </si>
  <si>
    <t>Brandweerkazerne / gem. werkplaats</t>
  </si>
  <si>
    <t>nieuwbouw: waarvan 805.920 gem. werk./ inv. Brandw. door VRZ</t>
  </si>
  <si>
    <t>huur opgezegd, mutatie op 0</t>
  </si>
  <si>
    <t>hertaxatie na einde verbouwfases - inv. Verhoogd met 160.000</t>
  </si>
  <si>
    <t>hertax. Overw.?</t>
  </si>
  <si>
    <t>extra apparatuur 120.000 opgevoerd opstal als zijnde aard en nagelvast - mog. Hertaxatie</t>
  </si>
  <si>
    <t>extra nieuwe inventaris ivm verbouwing Taveerne</t>
  </si>
  <si>
    <t>Aankoop oude frituurgebouw</t>
  </si>
  <si>
    <t>in verband met project, bestemming te bezien</t>
  </si>
  <si>
    <t>tijdelijk als kleedlokalen voor voetbalvereniging</t>
  </si>
  <si>
    <t>Tax. Na eindbest.</t>
  </si>
  <si>
    <t>4 units bestaande uit 2x 2 geschakelde units (off. teveel/corr. met app.)</t>
  </si>
  <si>
    <t xml:space="preserve">Emmastraat </t>
  </si>
  <si>
    <t>taxatieopdracht verstrekken (volgt)</t>
  </si>
  <si>
    <t xml:space="preserve">incluis locatie comp.app. Goes / let op nieuwbouw erbij nog! - start september </t>
  </si>
  <si>
    <t>hertax. Nieuwbouw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</si>
</sst>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5" formatCode="_-* #,##0.00_-;\-* #,##0.00_-;_-* &quot;-&quot;??_-;_-@_-"/>
    <numFmt numFmtId="223" formatCode="#,##0_ ;\-#,##0\ "/>
  </numFmts>
  <fonts count="28">
    <font>
      <sz val="10"/>
      <name val="Times New Roman"/>
    </font>
    <font>
      <sz val="10"/>
      <name val="Times New Roman"/>
      <family val="1"/>
    </font>
    <font>
      <sz val="8"/>
      <name val="Univers (W1)"/>
      <family val="2"/>
    </font>
    <font>
      <b/>
      <i/>
      <sz val="8"/>
      <name val="Univers (W1)"/>
    </font>
    <font>
      <sz val="12"/>
      <color indexed="8"/>
      <name val="Univers (W1)"/>
      <family val="2"/>
    </font>
    <font>
      <sz val="10"/>
      <color indexed="8"/>
      <name val="Univers (W1)"/>
      <family val="2"/>
    </font>
    <font>
      <sz val="18"/>
      <color indexed="8"/>
      <name val="Univers (W1)"/>
      <family val="2"/>
    </font>
    <font>
      <sz val="8"/>
      <color indexed="8"/>
      <name val="Univers (W1)"/>
      <family val="2"/>
    </font>
    <font>
      <b/>
      <i/>
      <sz val="8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Times New Roman"/>
      <family val="1"/>
    </font>
    <font>
      <b/>
      <i/>
      <sz val="12"/>
      <color indexed="8"/>
      <name val="Univers (W1)"/>
      <family val="2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8"/>
      <color indexed="8"/>
      <name val="Univers (W1)"/>
    </font>
    <font>
      <b/>
      <i/>
      <sz val="12"/>
      <color indexed="8"/>
      <name val="Times New Roman"/>
      <family val="1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i/>
      <sz val="10"/>
      <color indexed="8"/>
      <name val="Times New Roman"/>
      <family val="1"/>
    </font>
    <font>
      <sz val="8"/>
      <name val="Univers (W1)"/>
    </font>
    <font>
      <sz val="8"/>
      <color rgb="FFFF0000"/>
      <name val="Univers (W1)"/>
      <family val="2"/>
    </font>
    <font>
      <sz val="8"/>
      <color rgb="FFFF0000"/>
      <name val="Arial"/>
      <family val="2"/>
    </font>
    <font>
      <sz val="8"/>
      <color rgb="FF000000"/>
      <name val="Univers (W1)"/>
    </font>
    <font>
      <sz val="8"/>
      <color rgb="FF000000"/>
      <name val="Univers (W1)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205" fontId="1" fillId="0" borderId="0" applyFont="0" applyFill="0" applyBorder="0" applyAlignment="0" applyProtection="0"/>
  </cellStyleXfs>
  <cellXfs count="231">
    <xf numFmtId="0" fontId="0" fillId="0" borderId="0" xfId="0"/>
    <xf numFmtId="2" fontId="12" fillId="0" borderId="0" xfId="1" applyNumberFormat="1" applyFont="1" applyAlignment="1">
      <alignment vertical="top"/>
    </xf>
    <xf numFmtId="2" fontId="4" fillId="0" borderId="0" xfId="1" applyNumberFormat="1" applyFont="1" applyAlignment="1">
      <alignment vertical="top"/>
    </xf>
    <xf numFmtId="2" fontId="4" fillId="0" borderId="0" xfId="1" applyNumberFormat="1" applyFont="1" applyFill="1" applyAlignment="1">
      <alignment vertical="top"/>
    </xf>
    <xf numFmtId="2" fontId="10" fillId="0" borderId="0" xfId="1" applyNumberFormat="1" applyFont="1" applyAlignment="1">
      <alignment vertical="top"/>
    </xf>
    <xf numFmtId="2" fontId="5" fillId="0" borderId="0" xfId="1" applyNumberFormat="1" applyFont="1" applyAlignment="1">
      <alignment vertical="top"/>
    </xf>
    <xf numFmtId="2" fontId="5" fillId="0" borderId="0" xfId="1" applyNumberFormat="1" applyFont="1" applyFill="1" applyAlignment="1">
      <alignment vertical="top"/>
    </xf>
    <xf numFmtId="2" fontId="6" fillId="0" borderId="0" xfId="1" applyNumberFormat="1" applyFont="1" applyAlignment="1">
      <alignment vertical="top"/>
    </xf>
    <xf numFmtId="2" fontId="6" fillId="0" borderId="0" xfId="1" applyNumberFormat="1" applyFont="1" applyFill="1" applyAlignment="1">
      <alignment vertical="top"/>
    </xf>
    <xf numFmtId="1" fontId="10" fillId="0" borderId="0" xfId="1" applyNumberFormat="1" applyFont="1" applyAlignment="1">
      <alignment vertical="top"/>
    </xf>
    <xf numFmtId="2" fontId="7" fillId="0" borderId="0" xfId="1" applyNumberFormat="1" applyFont="1" applyAlignment="1">
      <alignment vertical="top"/>
    </xf>
    <xf numFmtId="2" fontId="7" fillId="0" borderId="0" xfId="1" applyNumberFormat="1" applyFont="1" applyFill="1" applyAlignment="1">
      <alignment vertical="top"/>
    </xf>
    <xf numFmtId="2" fontId="7" fillId="4" borderId="4" xfId="1" applyNumberFormat="1" applyFont="1" applyFill="1" applyBorder="1" applyAlignment="1">
      <alignment horizontal="centerContinuous" vertical="top"/>
    </xf>
    <xf numFmtId="2" fontId="8" fillId="0" borderId="5" xfId="1" applyNumberFormat="1" applyFont="1" applyBorder="1" applyAlignment="1">
      <alignment vertical="top"/>
    </xf>
    <xf numFmtId="2" fontId="8" fillId="4" borderId="4" xfId="1" applyNumberFormat="1" applyFont="1" applyFill="1" applyBorder="1" applyAlignment="1">
      <alignment vertical="top"/>
    </xf>
    <xf numFmtId="2" fontId="8" fillId="0" borderId="6" xfId="1" applyNumberFormat="1" applyFont="1" applyBorder="1" applyAlignment="1">
      <alignment vertical="top"/>
    </xf>
    <xf numFmtId="2" fontId="8" fillId="0" borderId="7" xfId="1" applyNumberFormat="1" applyFont="1" applyBorder="1" applyAlignment="1">
      <alignment vertical="top"/>
    </xf>
    <xf numFmtId="2" fontId="8" fillId="0" borderId="2" xfId="1" applyNumberFormat="1" applyFont="1" applyBorder="1" applyAlignment="1">
      <alignment vertical="top"/>
    </xf>
    <xf numFmtId="2" fontId="8" fillId="4" borderId="8" xfId="1" applyNumberFormat="1" applyFont="1" applyFill="1" applyBorder="1" applyAlignment="1">
      <alignment vertical="top"/>
    </xf>
    <xf numFmtId="2" fontId="8" fillId="0" borderId="9" xfId="1" applyNumberFormat="1" applyFont="1" applyBorder="1" applyAlignment="1">
      <alignment vertical="top"/>
    </xf>
    <xf numFmtId="2" fontId="8" fillId="0" borderId="10" xfId="1" applyNumberFormat="1" applyFont="1" applyBorder="1" applyAlignment="1">
      <alignment vertical="top"/>
    </xf>
    <xf numFmtId="1" fontId="13" fillId="0" borderId="11" xfId="1" applyNumberFormat="1" applyFont="1" applyBorder="1" applyAlignment="1">
      <alignment horizontal="left" vertical="top"/>
    </xf>
    <xf numFmtId="205" fontId="13" fillId="0" borderId="12" xfId="1" applyFont="1" applyBorder="1" applyAlignment="1">
      <alignment vertical="top"/>
    </xf>
    <xf numFmtId="205" fontId="7" fillId="0" borderId="12" xfId="1" applyFont="1" applyBorder="1" applyAlignment="1">
      <alignment horizontal="left" vertical="top"/>
    </xf>
    <xf numFmtId="205" fontId="7" fillId="0" borderId="12" xfId="1" applyFont="1" applyBorder="1" applyAlignment="1">
      <alignment vertical="top"/>
    </xf>
    <xf numFmtId="205" fontId="7" fillId="4" borderId="13" xfId="1" applyFont="1" applyFill="1" applyBorder="1" applyAlignment="1">
      <alignment vertical="top"/>
    </xf>
    <xf numFmtId="205" fontId="7" fillId="0" borderId="14" xfId="1" applyFont="1" applyBorder="1" applyAlignment="1">
      <alignment vertical="top"/>
    </xf>
    <xf numFmtId="205" fontId="7" fillId="0" borderId="15" xfId="1" applyFont="1" applyBorder="1" applyAlignment="1">
      <alignment vertical="top"/>
    </xf>
    <xf numFmtId="205" fontId="10" fillId="0" borderId="0" xfId="1" applyFont="1" applyAlignment="1">
      <alignment vertical="top"/>
    </xf>
    <xf numFmtId="205" fontId="7" fillId="0" borderId="3" xfId="1" applyFont="1" applyBorder="1" applyAlignment="1">
      <alignment vertical="top"/>
    </xf>
    <xf numFmtId="205" fontId="7" fillId="0" borderId="3" xfId="1" applyFont="1" applyBorder="1" applyAlignment="1">
      <alignment horizontal="left" vertical="top"/>
    </xf>
    <xf numFmtId="205" fontId="7" fillId="4" borderId="16" xfId="1" applyFont="1" applyFill="1" applyBorder="1" applyAlignment="1">
      <alignment vertical="top"/>
    </xf>
    <xf numFmtId="205" fontId="7" fillId="0" borderId="17" xfId="1" applyFont="1" applyBorder="1" applyAlignment="1">
      <alignment vertical="top"/>
    </xf>
    <xf numFmtId="205" fontId="7" fillId="0" borderId="18" xfId="1" applyFont="1" applyBorder="1" applyAlignment="1">
      <alignment vertical="top"/>
    </xf>
    <xf numFmtId="1" fontId="7" fillId="0" borderId="19" xfId="1" quotePrefix="1" applyNumberFormat="1" applyFont="1" applyBorder="1" applyAlignment="1">
      <alignment horizontal="right" vertical="top"/>
    </xf>
    <xf numFmtId="205" fontId="15" fillId="0" borderId="1" xfId="1" applyFont="1" applyBorder="1" applyAlignment="1">
      <alignment vertical="top"/>
    </xf>
    <xf numFmtId="205" fontId="15" fillId="0" borderId="17" xfId="1" applyFont="1" applyBorder="1" applyAlignment="1">
      <alignment vertical="top"/>
    </xf>
    <xf numFmtId="205" fontId="15" fillId="0" borderId="3" xfId="1" applyFont="1" applyBorder="1" applyAlignment="1">
      <alignment vertical="top"/>
    </xf>
    <xf numFmtId="1" fontId="9" fillId="0" borderId="20" xfId="1" quotePrefix="1" applyNumberFormat="1" applyFont="1" applyBorder="1" applyAlignment="1">
      <alignment horizontal="left" vertical="top"/>
    </xf>
    <xf numFmtId="205" fontId="7" fillId="0" borderId="21" xfId="1" applyFont="1" applyBorder="1" applyAlignment="1">
      <alignment vertical="top"/>
    </xf>
    <xf numFmtId="205" fontId="7" fillId="0" borderId="21" xfId="1" applyFont="1" applyBorder="1" applyAlignment="1">
      <alignment horizontal="center" vertical="top"/>
    </xf>
    <xf numFmtId="205" fontId="9" fillId="0" borderId="21" xfId="1" applyFont="1" applyBorder="1" applyAlignment="1">
      <alignment vertical="top"/>
    </xf>
    <xf numFmtId="205" fontId="9" fillId="4" borderId="22" xfId="1" applyFont="1" applyFill="1" applyBorder="1" applyAlignment="1">
      <alignment vertical="top"/>
    </xf>
    <xf numFmtId="205" fontId="9" fillId="0" borderId="23" xfId="1" applyFont="1" applyBorder="1" applyAlignment="1">
      <alignment vertical="top"/>
    </xf>
    <xf numFmtId="205" fontId="9" fillId="0" borderId="24" xfId="1" applyFont="1" applyBorder="1" applyAlignment="1">
      <alignment vertical="top"/>
    </xf>
    <xf numFmtId="1" fontId="7" fillId="0" borderId="19" xfId="1" applyNumberFormat="1" applyFont="1" applyBorder="1" applyAlignment="1">
      <alignment horizontal="left" vertical="top"/>
    </xf>
    <xf numFmtId="205" fontId="9" fillId="0" borderId="3" xfId="1" applyFont="1" applyBorder="1" applyAlignment="1">
      <alignment vertical="top"/>
    </xf>
    <xf numFmtId="205" fontId="9" fillId="4" borderId="16" xfId="1" applyFont="1" applyFill="1" applyBorder="1" applyAlignment="1">
      <alignment vertical="top"/>
    </xf>
    <xf numFmtId="205" fontId="9" fillId="0" borderId="17" xfId="1" applyFont="1" applyBorder="1" applyAlignment="1">
      <alignment vertical="top"/>
    </xf>
    <xf numFmtId="205" fontId="9" fillId="0" borderId="18" xfId="1" applyFont="1" applyBorder="1" applyAlignment="1">
      <alignment vertical="top"/>
    </xf>
    <xf numFmtId="205" fontId="10" fillId="0" borderId="0" xfId="1" applyFont="1" applyAlignment="1">
      <alignment horizontal="left" vertical="top"/>
    </xf>
    <xf numFmtId="205" fontId="10" fillId="0" borderId="0" xfId="1" applyFont="1" applyFill="1" applyAlignment="1">
      <alignment vertical="top"/>
    </xf>
    <xf numFmtId="2" fontId="7" fillId="0" borderId="12" xfId="1" applyNumberFormat="1" applyFont="1" applyBorder="1" applyAlignment="1">
      <alignment vertical="top" wrapText="1"/>
    </xf>
    <xf numFmtId="2" fontId="7" fillId="0" borderId="3" xfId="1" applyNumberFormat="1" applyFont="1" applyBorder="1" applyAlignment="1">
      <alignment vertical="top" wrapText="1"/>
    </xf>
    <xf numFmtId="2" fontId="7" fillId="0" borderId="3" xfId="1" applyNumberFormat="1" applyFont="1" applyBorder="1" applyAlignment="1">
      <alignment horizontal="left" vertical="top" wrapText="1"/>
    </xf>
    <xf numFmtId="2" fontId="7" fillId="0" borderId="21" xfId="1" applyNumberFormat="1" applyFont="1" applyBorder="1" applyAlignment="1">
      <alignment vertical="top" wrapText="1"/>
    </xf>
    <xf numFmtId="2" fontId="10" fillId="0" borderId="0" xfId="1" applyNumberFormat="1" applyFont="1" applyAlignment="1">
      <alignment vertical="top" wrapText="1"/>
    </xf>
    <xf numFmtId="205" fontId="7" fillId="0" borderId="0" xfId="1" applyFont="1" applyBorder="1" applyAlignment="1">
      <alignment vertical="top"/>
    </xf>
    <xf numFmtId="205" fontId="9" fillId="0" borderId="0" xfId="1" applyFont="1" applyBorder="1" applyAlignment="1">
      <alignment vertical="top"/>
    </xf>
    <xf numFmtId="2" fontId="8" fillId="0" borderId="25" xfId="1" applyNumberFormat="1" applyFont="1" applyBorder="1" applyAlignment="1">
      <alignment vertical="top"/>
    </xf>
    <xf numFmtId="2" fontId="8" fillId="0" borderId="26" xfId="1" applyNumberFormat="1" applyFont="1" applyBorder="1" applyAlignment="1">
      <alignment vertical="top"/>
    </xf>
    <xf numFmtId="1" fontId="16" fillId="0" borderId="0" xfId="1" applyNumberFormat="1" applyFont="1" applyAlignment="1">
      <alignment vertical="top"/>
    </xf>
    <xf numFmtId="1" fontId="17" fillId="0" borderId="0" xfId="1" applyNumberFormat="1" applyFont="1" applyAlignment="1">
      <alignment vertical="top"/>
    </xf>
    <xf numFmtId="1" fontId="18" fillId="0" borderId="0" xfId="1" applyNumberFormat="1" applyFont="1" applyAlignment="1">
      <alignment vertical="top"/>
    </xf>
    <xf numFmtId="1" fontId="19" fillId="0" borderId="0" xfId="1" applyNumberFormat="1" applyFont="1" applyAlignment="1">
      <alignment vertical="top"/>
    </xf>
    <xf numFmtId="1" fontId="20" fillId="0" borderId="0" xfId="1" applyNumberFormat="1" applyFont="1" applyAlignment="1">
      <alignment vertical="top"/>
    </xf>
    <xf numFmtId="1" fontId="9" fillId="0" borderId="19" xfId="1" quotePrefix="1" applyNumberFormat="1" applyFont="1" applyBorder="1" applyAlignment="1" applyProtection="1">
      <alignment horizontal="left" vertical="top"/>
      <protection locked="0"/>
    </xf>
    <xf numFmtId="205" fontId="7" fillId="0" borderId="3" xfId="1" applyFont="1" applyBorder="1" applyAlignment="1" applyProtection="1">
      <alignment vertical="top"/>
      <protection locked="0"/>
    </xf>
    <xf numFmtId="205" fontId="7" fillId="0" borderId="3" xfId="1" applyFont="1" applyBorder="1" applyAlignment="1" applyProtection="1">
      <alignment horizontal="left" vertical="top"/>
      <protection locked="0"/>
    </xf>
    <xf numFmtId="2" fontId="7" fillId="0" borderId="3" xfId="1" applyNumberFormat="1" applyFont="1" applyBorder="1" applyAlignment="1" applyProtection="1">
      <alignment vertical="top" wrapText="1"/>
      <protection locked="0"/>
    </xf>
    <xf numFmtId="205" fontId="7" fillId="4" borderId="16" xfId="1" applyFont="1" applyFill="1" applyBorder="1" applyAlignment="1" applyProtection="1">
      <alignment vertical="top"/>
      <protection locked="0"/>
    </xf>
    <xf numFmtId="205" fontId="7" fillId="0" borderId="17" xfId="1" applyFont="1" applyBorder="1" applyAlignment="1" applyProtection="1">
      <alignment vertical="top"/>
      <protection locked="0"/>
    </xf>
    <xf numFmtId="1" fontId="7" fillId="0" borderId="19" xfId="1" quotePrefix="1" applyNumberFormat="1" applyFont="1" applyBorder="1" applyAlignment="1" applyProtection="1">
      <alignment horizontal="right" vertical="top"/>
      <protection locked="0"/>
    </xf>
    <xf numFmtId="2" fontId="7" fillId="0" borderId="3" xfId="1" applyNumberFormat="1" applyFont="1" applyBorder="1" applyAlignment="1" applyProtection="1">
      <alignment horizontal="left" vertical="top" wrapText="1"/>
      <protection locked="0"/>
    </xf>
    <xf numFmtId="205" fontId="15" fillId="0" borderId="1" xfId="1" applyFont="1" applyBorder="1" applyAlignment="1" applyProtection="1">
      <alignment vertical="top"/>
      <protection locked="0"/>
    </xf>
    <xf numFmtId="205" fontId="15" fillId="0" borderId="17" xfId="1" applyFont="1" applyBorder="1" applyAlignment="1" applyProtection="1">
      <alignment vertical="top"/>
      <protection locked="0"/>
    </xf>
    <xf numFmtId="205" fontId="15" fillId="0" borderId="3" xfId="1" applyFont="1" applyBorder="1" applyAlignment="1" applyProtection="1">
      <alignment vertical="top"/>
      <protection locked="0"/>
    </xf>
    <xf numFmtId="1" fontId="7" fillId="0" borderId="19" xfId="1" applyNumberFormat="1" applyFont="1" applyBorder="1" applyAlignment="1" applyProtection="1">
      <alignment horizontal="right" vertical="top"/>
      <protection locked="0"/>
    </xf>
    <xf numFmtId="1" fontId="9" fillId="0" borderId="19" xfId="1" applyNumberFormat="1" applyFont="1" applyBorder="1" applyAlignment="1" applyProtection="1">
      <alignment horizontal="left" vertical="top"/>
      <protection locked="0"/>
    </xf>
    <xf numFmtId="205" fontId="15" fillId="0" borderId="18" xfId="1" applyFont="1" applyBorder="1" applyAlignment="1">
      <alignment vertical="top"/>
    </xf>
    <xf numFmtId="205" fontId="7" fillId="0" borderId="27" xfId="1" applyFont="1" applyBorder="1" applyAlignment="1">
      <alignment vertical="top"/>
    </xf>
    <xf numFmtId="205" fontId="7" fillId="0" borderId="28" xfId="1" applyFont="1" applyBorder="1" applyAlignment="1">
      <alignment vertical="top"/>
    </xf>
    <xf numFmtId="205" fontId="9" fillId="0" borderId="29" xfId="1" applyFont="1" applyBorder="1" applyAlignment="1">
      <alignment vertical="top"/>
    </xf>
    <xf numFmtId="205" fontId="9" fillId="0" borderId="30" xfId="1" applyFont="1" applyBorder="1" applyAlignment="1">
      <alignment vertical="top"/>
    </xf>
    <xf numFmtId="2" fontId="11" fillId="5" borderId="0" xfId="1" quotePrefix="1" applyNumberFormat="1" applyFont="1" applyFill="1" applyAlignment="1">
      <alignment horizontal="center" vertical="top"/>
    </xf>
    <xf numFmtId="2" fontId="11" fillId="5" borderId="0" xfId="1" quotePrefix="1" applyNumberFormat="1" applyFont="1" applyFill="1" applyAlignment="1">
      <alignment horizontal="left" vertical="top"/>
    </xf>
    <xf numFmtId="2" fontId="7" fillId="5" borderId="0" xfId="1" applyNumberFormat="1" applyFont="1" applyFill="1" applyAlignment="1">
      <alignment horizontal="left" vertical="top" wrapText="1"/>
    </xf>
    <xf numFmtId="2" fontId="12" fillId="5" borderId="0" xfId="1" applyNumberFormat="1" applyFont="1" applyFill="1" applyAlignment="1">
      <alignment vertical="top"/>
    </xf>
    <xf numFmtId="2" fontId="4" fillId="5" borderId="0" xfId="1" applyNumberFormat="1" applyFont="1" applyFill="1" applyAlignment="1">
      <alignment vertical="top"/>
    </xf>
    <xf numFmtId="1" fontId="13" fillId="5" borderId="0" xfId="1" quotePrefix="1" applyNumberFormat="1" applyFont="1" applyFill="1" applyAlignment="1">
      <alignment horizontal="left" vertical="top"/>
    </xf>
    <xf numFmtId="2" fontId="13" fillId="5" borderId="0" xfId="1" quotePrefix="1" applyNumberFormat="1" applyFont="1" applyFill="1" applyAlignment="1">
      <alignment horizontal="center" vertical="top"/>
    </xf>
    <xf numFmtId="2" fontId="13" fillId="5" borderId="0" xfId="1" quotePrefix="1" applyNumberFormat="1" applyFont="1" applyFill="1" applyAlignment="1">
      <alignment horizontal="left" vertical="top"/>
    </xf>
    <xf numFmtId="1" fontId="14" fillId="5" borderId="0" xfId="1" quotePrefix="1" applyNumberFormat="1" applyFont="1" applyFill="1" applyAlignment="1">
      <alignment horizontal="left" vertical="top"/>
    </xf>
    <xf numFmtId="2" fontId="14" fillId="5" borderId="0" xfId="1" quotePrefix="1" applyNumberFormat="1" applyFont="1" applyFill="1" applyAlignment="1">
      <alignment horizontal="center" vertical="top"/>
    </xf>
    <xf numFmtId="2" fontId="14" fillId="5" borderId="0" xfId="1" quotePrefix="1" applyNumberFormat="1" applyFont="1" applyFill="1" applyAlignment="1">
      <alignment horizontal="left" vertical="top"/>
    </xf>
    <xf numFmtId="2" fontId="6" fillId="5" borderId="0" xfId="1" applyNumberFormat="1" applyFont="1" applyFill="1" applyAlignment="1">
      <alignment vertical="top"/>
    </xf>
    <xf numFmtId="1" fontId="10" fillId="5" borderId="0" xfId="1" applyNumberFormat="1" applyFont="1" applyFill="1" applyAlignment="1">
      <alignment vertical="top"/>
    </xf>
    <xf numFmtId="2" fontId="7" fillId="5" borderId="0" xfId="1" applyNumberFormat="1" applyFont="1" applyFill="1" applyAlignment="1">
      <alignment vertical="top"/>
    </xf>
    <xf numFmtId="2" fontId="7" fillId="5" borderId="0" xfId="1" applyNumberFormat="1" applyFont="1" applyFill="1" applyAlignment="1">
      <alignment horizontal="left" vertical="top"/>
    </xf>
    <xf numFmtId="1" fontId="10" fillId="2" borderId="25" xfId="1" applyNumberFormat="1" applyFont="1" applyFill="1" applyBorder="1" applyAlignment="1">
      <alignment horizontal="left" vertical="top"/>
    </xf>
    <xf numFmtId="2" fontId="10" fillId="2" borderId="6" xfId="1" applyNumberFormat="1" applyFont="1" applyFill="1" applyBorder="1" applyAlignment="1">
      <alignment vertical="top"/>
    </xf>
    <xf numFmtId="2" fontId="10" fillId="2" borderId="6" xfId="1" applyNumberFormat="1" applyFont="1" applyFill="1" applyBorder="1" applyAlignment="1">
      <alignment horizontal="left" vertical="top"/>
    </xf>
    <xf numFmtId="2" fontId="7" fillId="2" borderId="6" xfId="1" applyNumberFormat="1" applyFont="1" applyFill="1" applyBorder="1" applyAlignment="1">
      <alignment horizontal="left" vertical="top" wrapText="1"/>
    </xf>
    <xf numFmtId="2" fontId="12" fillId="2" borderId="5" xfId="1" applyNumberFormat="1" applyFont="1" applyFill="1" applyBorder="1" applyAlignment="1">
      <alignment horizontal="centerContinuous" vertical="top"/>
    </xf>
    <xf numFmtId="2" fontId="7" fillId="2" borderId="6" xfId="1" applyNumberFormat="1" applyFont="1" applyFill="1" applyBorder="1" applyAlignment="1">
      <alignment horizontal="centerContinuous" vertical="top"/>
    </xf>
    <xf numFmtId="1" fontId="8" fillId="5" borderId="25" xfId="1" applyNumberFormat="1" applyFont="1" applyFill="1" applyBorder="1" applyAlignment="1">
      <alignment horizontal="left" vertical="top"/>
    </xf>
    <xf numFmtId="2" fontId="8" fillId="5" borderId="31" xfId="1" applyNumberFormat="1" applyFont="1" applyFill="1" applyBorder="1" applyAlignment="1">
      <alignment horizontal="centerContinuous" vertical="top"/>
    </xf>
    <xf numFmtId="2" fontId="8" fillId="5" borderId="5" xfId="1" applyNumberFormat="1" applyFont="1" applyFill="1" applyBorder="1" applyAlignment="1">
      <alignment horizontal="centerContinuous" vertical="top"/>
    </xf>
    <xf numFmtId="2" fontId="8" fillId="5" borderId="5" xfId="1" applyNumberFormat="1" applyFont="1" applyFill="1" applyBorder="1" applyAlignment="1">
      <alignment horizontal="left" vertical="top" wrapText="1"/>
    </xf>
    <xf numFmtId="2" fontId="8" fillId="5" borderId="5" xfId="1" applyNumberFormat="1" applyFont="1" applyFill="1" applyBorder="1" applyAlignment="1">
      <alignment vertical="top"/>
    </xf>
    <xf numFmtId="1" fontId="9" fillId="5" borderId="26" xfId="1" applyNumberFormat="1" applyFont="1" applyFill="1" applyBorder="1" applyAlignment="1">
      <alignment horizontal="left" vertical="top"/>
    </xf>
    <xf numFmtId="2" fontId="9" fillId="5" borderId="2" xfId="1" applyNumberFormat="1" applyFont="1" applyFill="1" applyBorder="1" applyAlignment="1">
      <alignment horizontal="left" vertical="top"/>
    </xf>
    <xf numFmtId="2" fontId="9" fillId="5" borderId="2" xfId="1" applyNumberFormat="1" applyFont="1" applyFill="1" applyBorder="1" applyAlignment="1">
      <alignment horizontal="center" vertical="top"/>
    </xf>
    <xf numFmtId="2" fontId="7" fillId="5" borderId="2" xfId="1" applyNumberFormat="1" applyFont="1" applyFill="1" applyBorder="1" applyAlignment="1">
      <alignment horizontal="left" vertical="top" wrapText="1"/>
    </xf>
    <xf numFmtId="2" fontId="8" fillId="5" borderId="2" xfId="1" applyNumberFormat="1" applyFont="1" applyFill="1" applyBorder="1" applyAlignment="1">
      <alignment vertical="top"/>
    </xf>
    <xf numFmtId="205" fontId="7" fillId="5" borderId="0" xfId="1" applyFont="1" applyFill="1" applyBorder="1" applyAlignment="1">
      <alignment vertical="top"/>
    </xf>
    <xf numFmtId="2" fontId="7" fillId="0" borderId="3" xfId="1" applyNumberFormat="1" applyFont="1" applyFill="1" applyBorder="1" applyAlignment="1" applyProtection="1">
      <alignment horizontal="left" vertical="top" wrapText="1"/>
      <protection locked="0"/>
    </xf>
    <xf numFmtId="2" fontId="4" fillId="5" borderId="0" xfId="1" applyNumberFormat="1" applyFont="1" applyFill="1" applyBorder="1" applyAlignment="1" applyProtection="1">
      <alignment vertical="top"/>
    </xf>
    <xf numFmtId="2" fontId="4" fillId="5" borderId="0" xfId="1" applyNumberFormat="1" applyFont="1" applyFill="1" applyAlignment="1" applyProtection="1">
      <alignment vertical="top"/>
    </xf>
    <xf numFmtId="2" fontId="5" fillId="5" borderId="0" xfId="1" applyNumberFormat="1" applyFont="1" applyFill="1" applyBorder="1" applyAlignment="1" applyProtection="1">
      <alignment vertical="top"/>
    </xf>
    <xf numFmtId="2" fontId="5" fillId="5" borderId="0" xfId="1" applyNumberFormat="1" applyFont="1" applyFill="1" applyAlignment="1" applyProtection="1">
      <alignment vertical="top"/>
    </xf>
    <xf numFmtId="2" fontId="6" fillId="5" borderId="0" xfId="1" applyNumberFormat="1" applyFont="1" applyFill="1" applyBorder="1" applyAlignment="1" applyProtection="1">
      <alignment vertical="top"/>
    </xf>
    <xf numFmtId="2" fontId="6" fillId="5" borderId="0" xfId="1" applyNumberFormat="1" applyFont="1" applyFill="1" applyAlignment="1" applyProtection="1">
      <alignment vertical="top"/>
    </xf>
    <xf numFmtId="2" fontId="7" fillId="5" borderId="0" xfId="1" applyNumberFormat="1" applyFont="1" applyFill="1" applyBorder="1" applyAlignment="1" applyProtection="1">
      <alignment vertical="top"/>
    </xf>
    <xf numFmtId="2" fontId="7" fillId="5" borderId="0" xfId="1" applyNumberFormat="1" applyFont="1" applyFill="1" applyAlignment="1" applyProtection="1">
      <alignment vertical="top"/>
    </xf>
    <xf numFmtId="2" fontId="7" fillId="2" borderId="6" xfId="1" applyNumberFormat="1" applyFont="1" applyFill="1" applyBorder="1" applyAlignment="1" applyProtection="1">
      <alignment horizontal="centerContinuous" vertical="top"/>
    </xf>
    <xf numFmtId="2" fontId="8" fillId="5" borderId="5" xfId="1" applyNumberFormat="1" applyFont="1" applyFill="1" applyBorder="1" applyAlignment="1" applyProtection="1">
      <alignment vertical="top"/>
    </xf>
    <xf numFmtId="2" fontId="8" fillId="5" borderId="2" xfId="1" applyNumberFormat="1" applyFont="1" applyFill="1" applyBorder="1" applyAlignment="1" applyProtection="1">
      <alignment vertical="top"/>
    </xf>
    <xf numFmtId="205" fontId="7" fillId="0" borderId="12" xfId="1" applyFont="1" applyBorder="1" applyAlignment="1" applyProtection="1">
      <alignment vertical="top"/>
    </xf>
    <xf numFmtId="205" fontId="7" fillId="0" borderId="32" xfId="1" applyFont="1" applyBorder="1" applyAlignment="1" applyProtection="1">
      <alignment vertical="top"/>
    </xf>
    <xf numFmtId="205" fontId="7" fillId="0" borderId="3" xfId="1" applyFont="1" applyBorder="1" applyAlignment="1" applyProtection="1">
      <alignment vertical="top"/>
    </xf>
    <xf numFmtId="205" fontId="7" fillId="0" borderId="1" xfId="1" applyFont="1" applyBorder="1" applyAlignment="1" applyProtection="1">
      <alignment vertical="top"/>
    </xf>
    <xf numFmtId="205" fontId="9" fillId="0" borderId="21" xfId="1" applyFont="1" applyBorder="1" applyAlignment="1" applyProtection="1">
      <alignment vertical="top"/>
    </xf>
    <xf numFmtId="205" fontId="9" fillId="0" borderId="33" xfId="1" applyFont="1" applyBorder="1" applyAlignment="1" applyProtection="1">
      <alignment vertical="top"/>
    </xf>
    <xf numFmtId="205" fontId="9" fillId="0" borderId="3" xfId="1" applyFont="1" applyBorder="1" applyAlignment="1" applyProtection="1">
      <alignment vertical="top"/>
    </xf>
    <xf numFmtId="205" fontId="9" fillId="0" borderId="1" xfId="1" applyFont="1" applyBorder="1" applyAlignment="1" applyProtection="1">
      <alignment vertical="top"/>
    </xf>
    <xf numFmtId="205" fontId="10" fillId="0" borderId="0" xfId="1" applyFont="1" applyAlignment="1" applyProtection="1">
      <alignment vertical="top"/>
    </xf>
    <xf numFmtId="2" fontId="7" fillId="0" borderId="1" xfId="1" applyNumberFormat="1" applyFont="1" applyBorder="1" applyAlignment="1" applyProtection="1">
      <alignment horizontal="left" vertical="top" wrapText="1"/>
      <protection locked="0"/>
    </xf>
    <xf numFmtId="2" fontId="7" fillId="0" borderId="1" xfId="1" applyNumberFormat="1" applyFont="1" applyFill="1" applyBorder="1" applyAlignment="1" applyProtection="1">
      <alignment horizontal="left" vertical="top" wrapText="1"/>
      <protection locked="0"/>
    </xf>
    <xf numFmtId="2" fontId="7" fillId="0" borderId="1" xfId="1" applyNumberFormat="1" applyFont="1" applyBorder="1" applyAlignment="1">
      <alignment horizontal="left" vertical="top" wrapText="1"/>
    </xf>
    <xf numFmtId="2" fontId="3" fillId="5" borderId="5" xfId="1" applyNumberFormat="1" applyFont="1" applyFill="1" applyBorder="1" applyAlignment="1">
      <alignment horizontal="center" vertical="top" wrapText="1"/>
    </xf>
    <xf numFmtId="2" fontId="3" fillId="5" borderId="7" xfId="1" applyNumberFormat="1" applyFont="1" applyFill="1" applyBorder="1" applyAlignment="1">
      <alignment horizontal="center" vertical="top" wrapText="1"/>
    </xf>
    <xf numFmtId="2" fontId="3" fillId="5" borderId="34" xfId="1" applyNumberFormat="1" applyFont="1" applyFill="1" applyBorder="1" applyAlignment="1">
      <alignment horizontal="center" vertical="top" wrapText="1"/>
    </xf>
    <xf numFmtId="0" fontId="3" fillId="5" borderId="35" xfId="1" applyNumberFormat="1" applyFont="1" applyFill="1" applyBorder="1" applyAlignment="1">
      <alignment horizontal="center" vertical="top" wrapText="1"/>
    </xf>
    <xf numFmtId="14" fontId="7" fillId="0" borderId="1" xfId="1" applyNumberFormat="1" applyFont="1" applyBorder="1" applyAlignment="1" applyProtection="1">
      <alignment horizontal="center" vertical="top" wrapText="1"/>
      <protection locked="0"/>
    </xf>
    <xf numFmtId="2" fontId="9" fillId="5" borderId="36" xfId="1" applyNumberFormat="1" applyFont="1" applyFill="1" applyBorder="1" applyAlignment="1">
      <alignment horizontal="center" vertical="top"/>
    </xf>
    <xf numFmtId="1" fontId="21" fillId="0" borderId="19" xfId="0" applyNumberFormat="1" applyFont="1" applyBorder="1" applyAlignment="1" applyProtection="1">
      <alignment horizontal="left" vertical="top"/>
      <protection locked="0"/>
    </xf>
    <xf numFmtId="1" fontId="21" fillId="0" borderId="17" xfId="0" applyNumberFormat="1" applyFont="1" applyBorder="1" applyAlignment="1" applyProtection="1">
      <alignment horizontal="left" vertical="top"/>
      <protection locked="0"/>
    </xf>
    <xf numFmtId="0" fontId="21" fillId="0" borderId="1" xfId="0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1" fillId="0" borderId="1" xfId="0" quotePrefix="1" applyFont="1" applyBorder="1" applyAlignment="1" applyProtection="1">
      <alignment vertical="top" wrapText="1"/>
      <protection locked="0"/>
    </xf>
    <xf numFmtId="14" fontId="21" fillId="0" borderId="1" xfId="0" applyNumberFormat="1" applyFont="1" applyBorder="1" applyAlignment="1" applyProtection="1">
      <alignment horizontal="center" vertical="top" wrapText="1"/>
      <protection locked="0"/>
    </xf>
    <xf numFmtId="14" fontId="21" fillId="0" borderId="1" xfId="0" quotePrefix="1" applyNumberFormat="1" applyFont="1" applyBorder="1" applyAlignment="1" applyProtection="1">
      <alignment horizontal="center" vertical="top" wrapText="1"/>
      <protection locked="0"/>
    </xf>
    <xf numFmtId="0" fontId="7" fillId="0" borderId="3" xfId="1" applyNumberFormat="1" applyFont="1" applyBorder="1" applyAlignment="1" applyProtection="1">
      <alignment horizontal="left" vertical="top"/>
      <protection locked="0"/>
    </xf>
    <xf numFmtId="205" fontId="2" fillId="0" borderId="3" xfId="1" applyFont="1" applyBorder="1" applyAlignment="1" applyProtection="1">
      <alignment horizontal="left" vertical="top"/>
      <protection locked="0"/>
    </xf>
    <xf numFmtId="49" fontId="2" fillId="0" borderId="3" xfId="1" applyNumberFormat="1" applyFont="1" applyBorder="1" applyAlignment="1" applyProtection="1">
      <alignment horizontal="left" vertical="top"/>
      <protection locked="0"/>
    </xf>
    <xf numFmtId="2" fontId="2" fillId="0" borderId="3" xfId="1" applyNumberFormat="1" applyFont="1" applyBorder="1" applyAlignment="1" applyProtection="1">
      <alignment horizontal="left" vertical="top" wrapText="1"/>
      <protection locked="0"/>
    </xf>
    <xf numFmtId="2" fontId="2" fillId="0" borderId="3" xfId="1" applyNumberFormat="1" applyFont="1" applyFill="1" applyBorder="1" applyAlignment="1" applyProtection="1">
      <alignment horizontal="left" vertical="top" wrapText="1"/>
      <protection locked="0"/>
    </xf>
    <xf numFmtId="2" fontId="2" fillId="0" borderId="1" xfId="1" applyNumberFormat="1" applyFont="1" applyBorder="1" applyAlignment="1" applyProtection="1">
      <alignment horizontal="left" vertical="top" wrapText="1"/>
      <protection locked="0"/>
    </xf>
    <xf numFmtId="2" fontId="2" fillId="0" borderId="1" xfId="1" applyNumberFormat="1" applyFont="1" applyFill="1" applyBorder="1" applyAlignment="1" applyProtection="1">
      <alignment horizontal="left" vertical="top" wrapText="1"/>
      <protection locked="0"/>
    </xf>
    <xf numFmtId="1" fontId="2" fillId="0" borderId="1" xfId="1" applyNumberFormat="1" applyFont="1" applyBorder="1" applyAlignment="1" applyProtection="1">
      <alignment horizontal="left" vertical="top" wrapText="1"/>
      <protection locked="0"/>
    </xf>
    <xf numFmtId="14" fontId="2" fillId="0" borderId="1" xfId="1" applyNumberFormat="1" applyFont="1" applyBorder="1" applyAlignment="1" applyProtection="1">
      <alignment horizontal="center" vertical="top" wrapText="1"/>
      <protection locked="0"/>
    </xf>
    <xf numFmtId="14" fontId="2" fillId="0" borderId="1" xfId="1" applyNumberFormat="1" applyFont="1" applyFill="1" applyBorder="1" applyAlignment="1" applyProtection="1">
      <alignment horizontal="center" vertical="top" wrapText="1"/>
      <protection locked="0"/>
    </xf>
    <xf numFmtId="1" fontId="11" fillId="5" borderId="0" xfId="1" quotePrefix="1" applyNumberFormat="1" applyFont="1" applyFill="1" applyAlignment="1">
      <alignment horizontal="left" vertical="top"/>
    </xf>
    <xf numFmtId="223" fontId="2" fillId="0" borderId="3" xfId="1" applyNumberFormat="1" applyFont="1" applyBorder="1" applyAlignment="1" applyProtection="1">
      <alignment horizontal="left" vertical="top"/>
      <protection locked="0"/>
    </xf>
    <xf numFmtId="1" fontId="7" fillId="0" borderId="19" xfId="1" quotePrefix="1" applyNumberFormat="1" applyFont="1" applyFill="1" applyBorder="1" applyAlignment="1" applyProtection="1">
      <alignment horizontal="right" vertical="top"/>
      <protection locked="0"/>
    </xf>
    <xf numFmtId="205" fontId="2" fillId="0" borderId="3" xfId="1" applyFont="1" applyFill="1" applyBorder="1" applyAlignment="1" applyProtection="1">
      <alignment horizontal="left" vertical="top"/>
      <protection locked="0"/>
    </xf>
    <xf numFmtId="223" fontId="2" fillId="0" borderId="3" xfId="1" applyNumberFormat="1" applyFont="1" applyFill="1" applyBorder="1" applyAlignment="1" applyProtection="1">
      <alignment horizontal="left" vertical="top"/>
      <protection locked="0"/>
    </xf>
    <xf numFmtId="1" fontId="2" fillId="0" borderId="1" xfId="1" applyNumberFormat="1" applyFont="1" applyFill="1" applyBorder="1" applyAlignment="1" applyProtection="1">
      <alignment horizontal="left" vertical="top" wrapText="1"/>
      <protection locked="0"/>
    </xf>
    <xf numFmtId="205" fontId="7" fillId="0" borderId="17" xfId="1" applyFont="1" applyFill="1" applyBorder="1" applyAlignment="1">
      <alignment vertical="top"/>
    </xf>
    <xf numFmtId="205" fontId="7" fillId="0" borderId="3" xfId="1" applyFont="1" applyFill="1" applyBorder="1" applyAlignment="1">
      <alignment vertical="top"/>
    </xf>
    <xf numFmtId="205" fontId="7" fillId="0" borderId="18" xfId="1" applyFont="1" applyFill="1" applyBorder="1" applyAlignment="1">
      <alignment vertical="top"/>
    </xf>
    <xf numFmtId="205" fontId="7" fillId="0" borderId="0" xfId="1" applyFont="1" applyFill="1" applyBorder="1" applyAlignment="1">
      <alignment vertical="top"/>
    </xf>
    <xf numFmtId="205" fontId="7" fillId="0" borderId="28" xfId="1" applyFont="1" applyFill="1" applyBorder="1" applyAlignment="1">
      <alignment vertical="top"/>
    </xf>
    <xf numFmtId="1" fontId="10" fillId="2" borderId="6" xfId="1" applyNumberFormat="1" applyFont="1" applyFill="1" applyBorder="1" applyAlignment="1">
      <alignment horizontal="left" vertical="top"/>
    </xf>
    <xf numFmtId="1" fontId="8" fillId="5" borderId="6" xfId="1" applyNumberFormat="1" applyFont="1" applyFill="1" applyBorder="1" applyAlignment="1">
      <alignment horizontal="left" vertical="top"/>
    </xf>
    <xf numFmtId="1" fontId="9" fillId="5" borderId="9" xfId="1" applyNumberFormat="1" applyFont="1" applyFill="1" applyBorder="1" applyAlignment="1">
      <alignment horizontal="left" vertical="top"/>
    </xf>
    <xf numFmtId="1" fontId="13" fillId="0" borderId="14" xfId="1" applyNumberFormat="1" applyFont="1" applyBorder="1" applyAlignment="1">
      <alignment horizontal="left" vertical="top"/>
    </xf>
    <xf numFmtId="1" fontId="9" fillId="0" borderId="17" xfId="1" quotePrefix="1" applyNumberFormat="1" applyFont="1" applyBorder="1" applyAlignment="1" applyProtection="1">
      <alignment horizontal="left" vertical="top"/>
      <protection locked="0"/>
    </xf>
    <xf numFmtId="1" fontId="7" fillId="0" borderId="17" xfId="1" applyNumberFormat="1" applyFont="1" applyBorder="1" applyAlignment="1" applyProtection="1">
      <alignment horizontal="right" vertical="top"/>
      <protection locked="0"/>
    </xf>
    <xf numFmtId="1" fontId="9" fillId="0" borderId="23" xfId="1" quotePrefix="1" applyNumberFormat="1" applyFont="1" applyBorder="1" applyAlignment="1">
      <alignment horizontal="left" vertical="top"/>
    </xf>
    <xf numFmtId="1" fontId="7" fillId="0" borderId="17" xfId="1" quotePrefix="1" applyNumberFormat="1" applyFont="1" applyBorder="1" applyAlignment="1">
      <alignment horizontal="right" vertical="top"/>
    </xf>
    <xf numFmtId="1" fontId="9" fillId="0" borderId="17" xfId="1" applyNumberFormat="1" applyFont="1" applyBorder="1" applyAlignment="1" applyProtection="1">
      <alignment horizontal="left" vertical="top"/>
      <protection locked="0"/>
    </xf>
    <xf numFmtId="1" fontId="7" fillId="0" borderId="17" xfId="1" quotePrefix="1" applyNumberFormat="1" applyFont="1" applyBorder="1" applyAlignment="1" applyProtection="1">
      <alignment horizontal="right" vertical="top"/>
      <protection locked="0"/>
    </xf>
    <xf numFmtId="1" fontId="7" fillId="0" borderId="17" xfId="1" quotePrefix="1" applyNumberFormat="1" applyFont="1" applyFill="1" applyBorder="1" applyAlignment="1" applyProtection="1">
      <alignment horizontal="right" vertical="top"/>
      <protection locked="0"/>
    </xf>
    <xf numFmtId="1" fontId="7" fillId="0" borderId="17" xfId="1" applyNumberFormat="1" applyFont="1" applyBorder="1" applyAlignment="1">
      <alignment horizontal="left" vertical="top"/>
    </xf>
    <xf numFmtId="1" fontId="24" fillId="0" borderId="19" xfId="1" applyNumberFormat="1" applyFont="1" applyBorder="1" applyAlignment="1" applyProtection="1">
      <alignment horizontal="right" vertical="top"/>
      <protection locked="0"/>
    </xf>
    <xf numFmtId="2" fontId="24" fillId="0" borderId="3" xfId="1" applyNumberFormat="1" applyFont="1" applyBorder="1" applyAlignment="1" applyProtection="1">
      <alignment horizontal="left" vertical="top" wrapText="1"/>
      <protection locked="0"/>
    </xf>
    <xf numFmtId="2" fontId="24" fillId="0" borderId="1" xfId="1" applyNumberFormat="1" applyFont="1" applyBorder="1" applyAlignment="1" applyProtection="1">
      <alignment horizontal="left" vertical="top" wrapText="1"/>
      <protection locked="0"/>
    </xf>
    <xf numFmtId="0" fontId="25" fillId="0" borderId="1" xfId="0" applyFont="1" applyBorder="1" applyAlignment="1" applyProtection="1">
      <alignment vertical="top" wrapText="1"/>
      <protection locked="0"/>
    </xf>
    <xf numFmtId="205" fontId="1" fillId="0" borderId="0" xfId="1" applyFont="1" applyAlignment="1">
      <alignment vertical="top"/>
    </xf>
    <xf numFmtId="205" fontId="26" fillId="0" borderId="17" xfId="1" applyFont="1" applyFill="1" applyBorder="1" applyAlignment="1">
      <alignment vertical="top"/>
    </xf>
    <xf numFmtId="205" fontId="26" fillId="0" borderId="3" xfId="1" applyFont="1" applyFill="1" applyBorder="1" applyAlignment="1">
      <alignment vertical="top"/>
    </xf>
    <xf numFmtId="205" fontId="27" fillId="0" borderId="17" xfId="1" applyFont="1" applyFill="1" applyBorder="1" applyAlignment="1">
      <alignment vertical="top"/>
    </xf>
    <xf numFmtId="205" fontId="27" fillId="0" borderId="3" xfId="1" applyFont="1" applyFill="1" applyBorder="1" applyAlignment="1">
      <alignment vertical="top"/>
    </xf>
    <xf numFmtId="205" fontId="26" fillId="0" borderId="17" xfId="1" applyFont="1" applyFill="1" applyBorder="1" applyAlignment="1" applyProtection="1">
      <alignment vertical="top"/>
      <protection locked="0"/>
    </xf>
    <xf numFmtId="205" fontId="26" fillId="0" borderId="3" xfId="1" applyFont="1" applyFill="1" applyBorder="1" applyAlignment="1" applyProtection="1">
      <alignment vertical="top"/>
      <protection locked="0"/>
    </xf>
    <xf numFmtId="205" fontId="27" fillId="0" borderId="17" xfId="1" applyFont="1" applyFill="1" applyBorder="1" applyAlignment="1" applyProtection="1">
      <alignment vertical="top"/>
      <protection locked="0"/>
    </xf>
    <xf numFmtId="205" fontId="27" fillId="0" borderId="3" xfId="1" applyFont="1" applyFill="1" applyBorder="1" applyAlignment="1" applyProtection="1">
      <alignment vertical="top"/>
      <protection locked="0"/>
    </xf>
    <xf numFmtId="2" fontId="12" fillId="2" borderId="37" xfId="1" applyNumberFormat="1" applyFont="1" applyFill="1" applyBorder="1" applyAlignment="1">
      <alignment vertical="top" wrapText="1"/>
    </xf>
    <xf numFmtId="2" fontId="7" fillId="0" borderId="33" xfId="1" applyNumberFormat="1" applyFont="1" applyBorder="1" applyAlignment="1">
      <alignment vertical="top" wrapText="1"/>
    </xf>
    <xf numFmtId="205" fontId="8" fillId="0" borderId="21" xfId="1" applyFont="1" applyBorder="1" applyAlignment="1">
      <alignment vertical="top"/>
    </xf>
    <xf numFmtId="205" fontId="8" fillId="0" borderId="21" xfId="1" applyFont="1" applyBorder="1" applyAlignment="1">
      <alignment horizontal="center" vertical="top"/>
    </xf>
    <xf numFmtId="2" fontId="8" fillId="0" borderId="21" xfId="1" applyNumberFormat="1" applyFont="1" applyBorder="1" applyAlignment="1">
      <alignment vertical="top" wrapText="1"/>
    </xf>
    <xf numFmtId="2" fontId="8" fillId="0" borderId="33" xfId="1" applyNumberFormat="1" applyFont="1" applyBorder="1" applyAlignment="1">
      <alignment vertical="top" wrapText="1"/>
    </xf>
    <xf numFmtId="205" fontId="22" fillId="0" borderId="0" xfId="1" applyFont="1" applyAlignment="1">
      <alignment vertical="top"/>
    </xf>
    <xf numFmtId="1" fontId="2" fillId="0" borderId="19" xfId="1" applyNumberFormat="1" applyFont="1" applyBorder="1" applyAlignment="1" applyProtection="1">
      <alignment horizontal="right" vertical="top"/>
      <protection locked="0"/>
    </xf>
    <xf numFmtId="1" fontId="2" fillId="0" borderId="17" xfId="1" applyNumberFormat="1" applyFont="1" applyBorder="1" applyAlignment="1" applyProtection="1">
      <alignment horizontal="right" vertical="top"/>
      <protection locked="0"/>
    </xf>
    <xf numFmtId="205" fontId="23" fillId="0" borderId="1" xfId="1" applyFont="1" applyBorder="1" applyAlignment="1" applyProtection="1">
      <alignment vertical="top"/>
      <protection locked="0"/>
    </xf>
    <xf numFmtId="205" fontId="2" fillId="0" borderId="3" xfId="1" applyFont="1" applyBorder="1" applyAlignment="1" applyProtection="1">
      <alignment vertical="top"/>
    </xf>
    <xf numFmtId="205" fontId="2" fillId="0" borderId="1" xfId="1" applyFont="1" applyBorder="1" applyAlignment="1" applyProtection="1">
      <alignment vertical="top"/>
    </xf>
    <xf numFmtId="205" fontId="2" fillId="4" borderId="16" xfId="1" applyFont="1" applyFill="1" applyBorder="1" applyAlignment="1" applyProtection="1">
      <alignment vertical="top"/>
      <protection locked="0"/>
    </xf>
    <xf numFmtId="205" fontId="23" fillId="0" borderId="17" xfId="1" applyFont="1" applyBorder="1" applyAlignment="1" applyProtection="1">
      <alignment vertical="top"/>
      <protection locked="0"/>
    </xf>
    <xf numFmtId="205" fontId="23" fillId="0" borderId="3" xfId="1" applyFont="1" applyBorder="1" applyAlignment="1" applyProtection="1">
      <alignment vertical="top"/>
      <protection locked="0"/>
    </xf>
    <xf numFmtId="205" fontId="2" fillId="0" borderId="17" xfId="1" applyFont="1" applyBorder="1" applyAlignment="1">
      <alignment vertical="top"/>
    </xf>
    <xf numFmtId="205" fontId="2" fillId="0" borderId="3" xfId="1" applyFont="1" applyBorder="1" applyAlignment="1">
      <alignment vertical="top"/>
    </xf>
    <xf numFmtId="205" fontId="2" fillId="0" borderId="18" xfId="1" applyFont="1" applyBorder="1" applyAlignment="1">
      <alignment vertical="top"/>
    </xf>
    <xf numFmtId="205" fontId="2" fillId="0" borderId="0" xfId="1" applyFont="1" applyBorder="1" applyAlignment="1">
      <alignment vertical="top"/>
    </xf>
    <xf numFmtId="205" fontId="2" fillId="0" borderId="28" xfId="1" applyFont="1" applyBorder="1" applyAlignment="1">
      <alignment vertical="top"/>
    </xf>
    <xf numFmtId="2" fontId="12" fillId="6" borderId="38" xfId="1" applyNumberFormat="1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0" fillId="6" borderId="39" xfId="0" applyFill="1" applyBorder="1" applyAlignment="1">
      <alignment horizontal="center" vertical="top"/>
    </xf>
    <xf numFmtId="2" fontId="12" fillId="3" borderId="38" xfId="1" applyNumberFormat="1" applyFont="1" applyFill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2" fontId="12" fillId="7" borderId="38" xfId="1" applyNumberFormat="1" applyFont="1" applyFill="1" applyBorder="1" applyAlignment="1">
      <alignment horizontal="center" vertical="top" wrapText="1"/>
    </xf>
    <xf numFmtId="0" fontId="0" fillId="7" borderId="37" xfId="0" applyFill="1" applyBorder="1" applyAlignment="1">
      <alignment horizontal="center" vertical="top"/>
    </xf>
    <xf numFmtId="0" fontId="0" fillId="7" borderId="39" xfId="0" applyFill="1" applyBorder="1" applyAlignment="1">
      <alignment horizontal="center" vertical="top"/>
    </xf>
    <xf numFmtId="2" fontId="12" fillId="8" borderId="37" xfId="1" applyNumberFormat="1" applyFont="1" applyFill="1" applyBorder="1" applyAlignment="1">
      <alignment horizontal="center" vertical="top"/>
    </xf>
    <xf numFmtId="0" fontId="0" fillId="8" borderId="37" xfId="0" applyFill="1" applyBorder="1" applyAlignment="1">
      <alignment horizontal="center" vertical="top"/>
    </xf>
    <xf numFmtId="0" fontId="0" fillId="8" borderId="39" xfId="0" applyFill="1" applyBorder="1" applyAlignment="1">
      <alignment horizontal="center" vertical="top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AFEE-E7E9-457B-A48B-9735B90F54D9}">
  <dimension ref="A1:AD127"/>
  <sheetViews>
    <sheetView tabSelected="1" zoomScale="90" zoomScaleNormal="90" workbookViewId="0">
      <pane ySplit="10" topLeftCell="A11" activePane="bottomLeft" state="frozen"/>
      <selection pane="bottomLeft" activeCell="AH11" sqref="AH11"/>
    </sheetView>
  </sheetViews>
  <sheetFormatPr defaultColWidth="9.33203125" defaultRowHeight="13.2"/>
  <cols>
    <col min="1" max="1" width="4.109375" style="9" customWidth="1"/>
    <col min="2" max="2" width="17.109375" style="9" bestFit="1" customWidth="1"/>
    <col min="3" max="3" width="33.77734375" style="28" bestFit="1" customWidth="1"/>
    <col min="4" max="4" width="12" style="28" bestFit="1" customWidth="1"/>
    <col min="5" max="5" width="18.109375" style="50" bestFit="1" customWidth="1"/>
    <col min="6" max="6" width="13.33203125" style="50" bestFit="1" customWidth="1"/>
    <col min="7" max="8" width="43.33203125" style="56" bestFit="1" customWidth="1"/>
    <col min="9" max="11" width="18.6640625" style="56" bestFit="1" customWidth="1"/>
    <col min="12" max="12" width="16.6640625" style="56" bestFit="1" customWidth="1"/>
    <col min="13" max="13" width="22.109375" style="28" hidden="1" customWidth="1"/>
    <col min="14" max="14" width="21.33203125" style="28" hidden="1" customWidth="1"/>
    <col min="15" max="15" width="22.33203125" style="136" hidden="1" customWidth="1"/>
    <col min="16" max="16" width="31.33203125" style="136" hidden="1" customWidth="1"/>
    <col min="17" max="17" width="1.33203125" style="51" customWidth="1"/>
    <col min="18" max="18" width="22.109375" style="28" customWidth="1"/>
    <col min="19" max="19" width="20.6640625" style="28" customWidth="1"/>
    <col min="20" max="20" width="21.77734375" style="28" customWidth="1"/>
    <col min="21" max="21" width="22.109375" style="28" hidden="1" customWidth="1"/>
    <col min="22" max="22" width="21.33203125" style="28" hidden="1" customWidth="1"/>
    <col min="23" max="23" width="22.109375" style="28" hidden="1" customWidth="1"/>
    <col min="24" max="24" width="19.77734375" style="28" hidden="1" customWidth="1"/>
    <col min="25" max="25" width="17.77734375" style="28" hidden="1" customWidth="1"/>
    <col min="26" max="26" width="19.77734375" style="28" hidden="1" customWidth="1"/>
    <col min="27" max="27" width="19.33203125" style="28" hidden="1" customWidth="1"/>
    <col min="28" max="29" width="19.77734375" style="28" hidden="1" customWidth="1"/>
    <col min="30" max="34" width="9.33203125" style="28" customWidth="1"/>
    <col min="35" max="16384" width="9.33203125" style="28"/>
  </cols>
  <sheetData>
    <row r="1" spans="1:30" s="4" customFormat="1" ht="15.6">
      <c r="A1" s="163" t="s">
        <v>240</v>
      </c>
      <c r="B1" s="163"/>
      <c r="C1" s="84"/>
      <c r="D1" s="84"/>
      <c r="E1" s="85"/>
      <c r="F1" s="85"/>
      <c r="G1" s="86"/>
      <c r="H1" s="86"/>
      <c r="I1" s="86"/>
      <c r="J1" s="86"/>
      <c r="K1" s="86"/>
      <c r="L1" s="86"/>
      <c r="M1" s="87"/>
      <c r="N1" s="88"/>
      <c r="O1" s="117"/>
      <c r="P1" s="118"/>
      <c r="Q1" s="3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s="4" customFormat="1">
      <c r="A2" s="89" t="s">
        <v>197</v>
      </c>
      <c r="B2" s="89"/>
      <c r="C2" s="90"/>
      <c r="D2" s="90"/>
      <c r="E2" s="91"/>
      <c r="F2" s="91"/>
      <c r="G2" s="86"/>
      <c r="H2" s="86"/>
      <c r="I2" s="86"/>
      <c r="J2" s="86"/>
      <c r="K2" s="86"/>
      <c r="L2" s="86"/>
      <c r="M2" s="115"/>
      <c r="N2" s="115"/>
      <c r="O2" s="119"/>
      <c r="P2" s="120"/>
      <c r="Q2" s="6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s="4" customFormat="1" ht="22.8">
      <c r="A3" s="92" t="s">
        <v>196</v>
      </c>
      <c r="B3" s="92"/>
      <c r="C3" s="93"/>
      <c r="D3" s="93"/>
      <c r="E3" s="94"/>
      <c r="F3" s="94"/>
      <c r="G3" s="86"/>
      <c r="H3" s="86"/>
      <c r="I3" s="86"/>
      <c r="J3" s="86"/>
      <c r="K3" s="86"/>
      <c r="L3" s="86"/>
      <c r="M3" s="95"/>
      <c r="N3" s="95"/>
      <c r="O3" s="121"/>
      <c r="P3" s="122"/>
      <c r="Q3" s="8"/>
      <c r="R3" s="2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0" s="4" customFormat="1" ht="13.8" thickBot="1">
      <c r="A4" s="96"/>
      <c r="B4" s="96"/>
      <c r="C4" s="97"/>
      <c r="D4" s="97"/>
      <c r="E4" s="98"/>
      <c r="F4" s="98"/>
      <c r="G4" s="86"/>
      <c r="H4" s="86"/>
      <c r="I4" s="86"/>
      <c r="J4" s="86"/>
      <c r="K4" s="86"/>
      <c r="L4" s="86"/>
      <c r="M4" s="97"/>
      <c r="N4" s="97"/>
      <c r="O4" s="123"/>
      <c r="P4" s="124"/>
      <c r="Q4" s="11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30" s="4" customFormat="1" ht="55.5" customHeight="1" thickBot="1">
      <c r="A5" s="99"/>
      <c r="B5" s="174"/>
      <c r="C5" s="100"/>
      <c r="D5" s="100"/>
      <c r="E5" s="101"/>
      <c r="F5" s="101"/>
      <c r="G5" s="102"/>
      <c r="H5" s="102"/>
      <c r="I5" s="102"/>
      <c r="J5" s="102"/>
      <c r="K5" s="102"/>
      <c r="L5" s="199"/>
      <c r="M5" s="103" t="s">
        <v>239</v>
      </c>
      <c r="N5" s="104"/>
      <c r="O5" s="125"/>
      <c r="P5" s="125"/>
      <c r="Q5" s="12"/>
      <c r="R5" s="225" t="s">
        <v>242</v>
      </c>
      <c r="S5" s="226"/>
      <c r="T5" s="227"/>
      <c r="U5" s="228" t="s">
        <v>241</v>
      </c>
      <c r="V5" s="229"/>
      <c r="W5" s="230"/>
      <c r="X5" s="219" t="s">
        <v>244</v>
      </c>
      <c r="Y5" s="220"/>
      <c r="Z5" s="221"/>
      <c r="AA5" s="222" t="s">
        <v>243</v>
      </c>
      <c r="AB5" s="223"/>
      <c r="AC5" s="224"/>
    </row>
    <row r="6" spans="1:30" s="4" customFormat="1" ht="20.399999999999999">
      <c r="A6" s="105"/>
      <c r="B6" s="175"/>
      <c r="C6" s="106" t="s">
        <v>0</v>
      </c>
      <c r="D6" s="106"/>
      <c r="E6" s="106"/>
      <c r="F6" s="107"/>
      <c r="G6" s="108" t="s">
        <v>77</v>
      </c>
      <c r="H6" s="108" t="s">
        <v>126</v>
      </c>
      <c r="I6" s="140" t="s">
        <v>127</v>
      </c>
      <c r="J6" s="141" t="s">
        <v>128</v>
      </c>
      <c r="K6" s="142" t="s">
        <v>129</v>
      </c>
      <c r="L6" s="143" t="s">
        <v>130</v>
      </c>
      <c r="M6" s="109" t="s">
        <v>1</v>
      </c>
      <c r="N6" s="109" t="s">
        <v>3</v>
      </c>
      <c r="O6" s="126" t="s">
        <v>4</v>
      </c>
      <c r="P6" s="126" t="s">
        <v>2</v>
      </c>
      <c r="Q6" s="14"/>
      <c r="R6" s="59" t="s">
        <v>1</v>
      </c>
      <c r="S6" s="13" t="s">
        <v>3</v>
      </c>
      <c r="T6" s="16" t="s">
        <v>16</v>
      </c>
      <c r="U6" s="15" t="s">
        <v>1</v>
      </c>
      <c r="V6" s="13" t="s">
        <v>17</v>
      </c>
      <c r="W6" s="16" t="s">
        <v>16</v>
      </c>
      <c r="X6" s="15" t="s">
        <v>11</v>
      </c>
      <c r="Y6" s="13" t="s">
        <v>11</v>
      </c>
      <c r="Z6" s="16" t="s">
        <v>16</v>
      </c>
      <c r="AA6" s="13" t="s">
        <v>18</v>
      </c>
      <c r="AB6" s="13" t="s">
        <v>18</v>
      </c>
      <c r="AC6" s="16" t="s">
        <v>16</v>
      </c>
    </row>
    <row r="7" spans="1:30" s="4" customFormat="1">
      <c r="A7" s="110"/>
      <c r="B7" s="176" t="s">
        <v>218</v>
      </c>
      <c r="C7" s="111" t="s">
        <v>5</v>
      </c>
      <c r="D7" s="111" t="s">
        <v>70</v>
      </c>
      <c r="E7" s="112" t="s">
        <v>6</v>
      </c>
      <c r="F7" s="145" t="s">
        <v>78</v>
      </c>
      <c r="G7" s="113"/>
      <c r="H7" s="113"/>
      <c r="I7" s="113"/>
      <c r="J7" s="113"/>
      <c r="K7" s="113"/>
      <c r="L7" s="113"/>
      <c r="M7" s="114" t="s">
        <v>8</v>
      </c>
      <c r="N7" s="114" t="s">
        <v>8</v>
      </c>
      <c r="O7" s="127" t="s">
        <v>9</v>
      </c>
      <c r="P7" s="127" t="s">
        <v>10</v>
      </c>
      <c r="Q7" s="18"/>
      <c r="R7" s="60" t="s">
        <v>8</v>
      </c>
      <c r="S7" s="17" t="s">
        <v>8</v>
      </c>
      <c r="T7" s="20" t="s">
        <v>8</v>
      </c>
      <c r="U7" s="19" t="s">
        <v>8</v>
      </c>
      <c r="V7" s="17" t="s">
        <v>8</v>
      </c>
      <c r="W7" s="20" t="s">
        <v>8</v>
      </c>
      <c r="X7" s="19" t="s">
        <v>1</v>
      </c>
      <c r="Y7" s="17" t="s">
        <v>3</v>
      </c>
      <c r="Z7" s="20" t="s">
        <v>7</v>
      </c>
      <c r="AA7" s="17" t="s">
        <v>1</v>
      </c>
      <c r="AB7" s="17" t="s">
        <v>3</v>
      </c>
      <c r="AC7" s="20" t="s">
        <v>30</v>
      </c>
    </row>
    <row r="8" spans="1:30">
      <c r="A8" s="21"/>
      <c r="B8" s="177"/>
      <c r="C8" s="22"/>
      <c r="D8" s="22"/>
      <c r="E8" s="23"/>
      <c r="F8" s="23"/>
      <c r="G8" s="52"/>
      <c r="H8" s="52"/>
      <c r="I8" s="52"/>
      <c r="J8" s="52"/>
      <c r="K8" s="52"/>
      <c r="L8" s="52"/>
      <c r="M8" s="24"/>
      <c r="N8" s="24"/>
      <c r="O8" s="128"/>
      <c r="P8" s="129"/>
      <c r="Q8" s="25"/>
      <c r="R8" s="26"/>
      <c r="S8" s="24"/>
      <c r="T8" s="27"/>
      <c r="U8" s="26"/>
      <c r="V8" s="24"/>
      <c r="W8" s="27"/>
      <c r="X8" s="26"/>
      <c r="Y8" s="24"/>
      <c r="Z8" s="27"/>
      <c r="AA8" s="57"/>
      <c r="AB8" s="24"/>
      <c r="AC8" s="80"/>
    </row>
    <row r="9" spans="1:30">
      <c r="A9" s="66" t="s">
        <v>12</v>
      </c>
      <c r="B9" s="178"/>
      <c r="C9" s="67"/>
      <c r="D9" s="67"/>
      <c r="E9" s="68"/>
      <c r="F9" s="68"/>
      <c r="G9" s="69"/>
      <c r="H9" s="69"/>
      <c r="I9" s="69"/>
      <c r="J9" s="69" t="s">
        <v>264</v>
      </c>
      <c r="K9" s="69" t="s">
        <v>265</v>
      </c>
      <c r="L9" s="69" t="s">
        <v>266</v>
      </c>
      <c r="M9" s="67"/>
      <c r="N9" s="67"/>
      <c r="O9" s="130"/>
      <c r="P9" s="131"/>
      <c r="Q9" s="70"/>
      <c r="R9" s="71"/>
      <c r="S9" s="67"/>
      <c r="T9" s="33"/>
      <c r="U9" s="32"/>
      <c r="V9" s="29"/>
      <c r="W9" s="33"/>
      <c r="X9" s="32"/>
      <c r="Y9" s="29"/>
      <c r="Z9" s="33"/>
      <c r="AA9" s="57"/>
      <c r="AB9" s="29"/>
      <c r="AC9" s="81"/>
    </row>
    <row r="10" spans="1:30" ht="46.5" customHeight="1">
      <c r="A10" s="72"/>
      <c r="B10" s="72">
        <v>151</v>
      </c>
      <c r="C10" s="146" t="s">
        <v>31</v>
      </c>
      <c r="D10" s="147">
        <v>21</v>
      </c>
      <c r="E10" s="154" t="s">
        <v>60</v>
      </c>
      <c r="F10" s="154" t="s">
        <v>79</v>
      </c>
      <c r="G10" s="156" t="s">
        <v>204</v>
      </c>
      <c r="H10" s="148" t="s">
        <v>310</v>
      </c>
      <c r="I10" s="148" t="s">
        <v>245</v>
      </c>
      <c r="J10" s="151">
        <v>45627</v>
      </c>
      <c r="K10" s="151">
        <v>45687</v>
      </c>
      <c r="L10" s="160" t="s">
        <v>308</v>
      </c>
      <c r="M10" s="74" t="e">
        <f>ROUNDUP(R10*ign/igo,-3)</f>
        <v>#REF!</v>
      </c>
      <c r="N10" s="74" t="e">
        <f>ROUNDUP(S10*iin/iio,-3)</f>
        <v>#REF!</v>
      </c>
      <c r="O10" s="130" t="e">
        <f>SUM(M10:N10)</f>
        <v>#REF!</v>
      </c>
      <c r="P10" s="131" t="e">
        <f>O10*#REF!/1000</f>
        <v>#REF!</v>
      </c>
      <c r="Q10" s="70"/>
      <c r="R10" s="195">
        <v>17412000</v>
      </c>
      <c r="S10" s="196">
        <v>2017000</v>
      </c>
      <c r="T10" s="79">
        <f>R10+S10</f>
        <v>19429000</v>
      </c>
      <c r="U10" s="191">
        <v>17412000</v>
      </c>
      <c r="V10" s="192">
        <v>1997000</v>
      </c>
      <c r="W10" s="79">
        <f>U10+V10</f>
        <v>19409000</v>
      </c>
      <c r="X10" s="32" t="e">
        <f t="shared" ref="X10:X31" si="0">M10-R10</f>
        <v>#REF!</v>
      </c>
      <c r="Y10" s="29" t="e">
        <f t="shared" ref="Y10:Y31" si="1">N10-S10</f>
        <v>#REF!</v>
      </c>
      <c r="Z10" s="33" t="e">
        <f t="shared" ref="Z10:Z46" si="2">X10+Y10</f>
        <v>#REF!</v>
      </c>
      <c r="AA10" s="57">
        <f t="shared" ref="AA10:AA46" si="3">R10-U10</f>
        <v>0</v>
      </c>
      <c r="AB10" s="29">
        <f t="shared" ref="AB10:AB46" si="4">S10-V10</f>
        <v>20000</v>
      </c>
      <c r="AC10" s="81">
        <f t="shared" ref="AC10:AC46" si="5">SUM(AA10:AB10)</f>
        <v>20000</v>
      </c>
    </row>
    <row r="11" spans="1:30">
      <c r="A11" s="72"/>
      <c r="B11" s="72">
        <v>170</v>
      </c>
      <c r="C11" s="146" t="s">
        <v>32</v>
      </c>
      <c r="D11" s="147">
        <v>7</v>
      </c>
      <c r="E11" s="154" t="s">
        <v>60</v>
      </c>
      <c r="F11" s="155">
        <v>4561</v>
      </c>
      <c r="G11" s="156" t="s">
        <v>98</v>
      </c>
      <c r="H11" s="149"/>
      <c r="I11" s="149" t="s">
        <v>246</v>
      </c>
      <c r="J11" s="151">
        <v>45627</v>
      </c>
      <c r="K11" s="151">
        <v>45687</v>
      </c>
      <c r="L11" s="160"/>
      <c r="M11" s="74" t="e">
        <f t="shared" ref="M11:M48" si="6">ROUNDUP(R11*ign/igo,-3)</f>
        <v>#REF!</v>
      </c>
      <c r="N11" s="74" t="e">
        <f t="shared" ref="N11:N48" si="7">ROUNDUP(S11*iin/iio,-3)</f>
        <v>#REF!</v>
      </c>
      <c r="O11" s="130" t="e">
        <f t="shared" ref="O11:O48" si="8">SUM(M11:N11)</f>
        <v>#REF!</v>
      </c>
      <c r="P11" s="131" t="e">
        <f>O11*#REF!/1000</f>
        <v>#REF!</v>
      </c>
      <c r="Q11" s="70"/>
      <c r="R11" s="195">
        <v>103000</v>
      </c>
      <c r="S11" s="196">
        <v>43000</v>
      </c>
      <c r="T11" s="79">
        <f t="shared" ref="T11:T48" si="9">R11+S11</f>
        <v>146000</v>
      </c>
      <c r="U11" s="191">
        <v>103000</v>
      </c>
      <c r="V11" s="192">
        <v>43000</v>
      </c>
      <c r="W11" s="79">
        <f t="shared" ref="W11:W48" si="10">U11+V11</f>
        <v>146000</v>
      </c>
      <c r="X11" s="32" t="e">
        <f t="shared" si="0"/>
        <v>#REF!</v>
      </c>
      <c r="Y11" s="29" t="e">
        <f t="shared" si="1"/>
        <v>#REF!</v>
      </c>
      <c r="Z11" s="33" t="e">
        <f t="shared" si="2"/>
        <v>#REF!</v>
      </c>
      <c r="AA11" s="57">
        <f t="shared" si="3"/>
        <v>0</v>
      </c>
      <c r="AB11" s="29">
        <f t="shared" si="4"/>
        <v>0</v>
      </c>
      <c r="AC11" s="81">
        <f t="shared" si="5"/>
        <v>0</v>
      </c>
    </row>
    <row r="12" spans="1:30">
      <c r="A12" s="72"/>
      <c r="B12" s="72">
        <v>172</v>
      </c>
      <c r="C12" s="146" t="s">
        <v>34</v>
      </c>
      <c r="D12" s="147">
        <v>1</v>
      </c>
      <c r="E12" s="154" t="s">
        <v>62</v>
      </c>
      <c r="F12" s="154" t="s">
        <v>81</v>
      </c>
      <c r="G12" s="156" t="s">
        <v>99</v>
      </c>
      <c r="H12" s="149"/>
      <c r="I12" s="149" t="s">
        <v>246</v>
      </c>
      <c r="J12" s="151">
        <v>45627</v>
      </c>
      <c r="K12" s="151">
        <v>45687</v>
      </c>
      <c r="L12" s="160"/>
      <c r="M12" s="74" t="e">
        <f t="shared" si="6"/>
        <v>#REF!</v>
      </c>
      <c r="N12" s="74" t="e">
        <f t="shared" si="7"/>
        <v>#REF!</v>
      </c>
      <c r="O12" s="130" t="e">
        <f t="shared" si="8"/>
        <v>#REF!</v>
      </c>
      <c r="P12" s="131" t="e">
        <f>O12*#REF!/1000</f>
        <v>#REF!</v>
      </c>
      <c r="Q12" s="70"/>
      <c r="R12" s="195">
        <v>817000</v>
      </c>
      <c r="S12" s="196">
        <v>303000</v>
      </c>
      <c r="T12" s="79">
        <f t="shared" si="9"/>
        <v>1120000</v>
      </c>
      <c r="U12" s="191">
        <v>817000</v>
      </c>
      <c r="V12" s="192">
        <v>303000</v>
      </c>
      <c r="W12" s="79">
        <f t="shared" si="10"/>
        <v>1120000</v>
      </c>
      <c r="X12" s="32" t="e">
        <f t="shared" si="0"/>
        <v>#REF!</v>
      </c>
      <c r="Y12" s="29" t="e">
        <f t="shared" si="1"/>
        <v>#REF!</v>
      </c>
      <c r="Z12" s="33" t="e">
        <f t="shared" si="2"/>
        <v>#REF!</v>
      </c>
      <c r="AA12" s="57">
        <f t="shared" si="3"/>
        <v>0</v>
      </c>
      <c r="AB12" s="29">
        <f t="shared" si="4"/>
        <v>0</v>
      </c>
      <c r="AC12" s="81">
        <f t="shared" si="5"/>
        <v>0</v>
      </c>
    </row>
    <row r="13" spans="1:30">
      <c r="A13" s="72"/>
      <c r="B13" s="72">
        <v>171</v>
      </c>
      <c r="C13" s="146" t="s">
        <v>35</v>
      </c>
      <c r="D13" s="147">
        <v>30</v>
      </c>
      <c r="E13" s="154" t="s">
        <v>62</v>
      </c>
      <c r="F13" s="154" t="s">
        <v>82</v>
      </c>
      <c r="G13" s="156" t="s">
        <v>100</v>
      </c>
      <c r="H13" s="149" t="s">
        <v>287</v>
      </c>
      <c r="I13" s="149" t="s">
        <v>246</v>
      </c>
      <c r="J13" s="151">
        <v>45627</v>
      </c>
      <c r="K13" s="151">
        <v>45687</v>
      </c>
      <c r="L13" s="160"/>
      <c r="M13" s="74" t="e">
        <f t="shared" si="6"/>
        <v>#REF!</v>
      </c>
      <c r="N13" s="74" t="e">
        <f t="shared" si="7"/>
        <v>#REF!</v>
      </c>
      <c r="O13" s="130" t="e">
        <f t="shared" si="8"/>
        <v>#REF!</v>
      </c>
      <c r="P13" s="131" t="e">
        <f>O13*#REF!/1000</f>
        <v>#REF!</v>
      </c>
      <c r="Q13" s="70"/>
      <c r="R13" s="195">
        <v>1422000</v>
      </c>
      <c r="S13" s="196">
        <v>61000</v>
      </c>
      <c r="T13" s="79">
        <f t="shared" si="9"/>
        <v>1483000</v>
      </c>
      <c r="U13" s="191">
        <v>1422000</v>
      </c>
      <c r="V13" s="192">
        <v>61000</v>
      </c>
      <c r="W13" s="79">
        <f t="shared" si="10"/>
        <v>1483000</v>
      </c>
      <c r="X13" s="32" t="e">
        <f t="shared" si="0"/>
        <v>#REF!</v>
      </c>
      <c r="Y13" s="29" t="e">
        <f t="shared" si="1"/>
        <v>#REF!</v>
      </c>
      <c r="Z13" s="33" t="e">
        <f t="shared" si="2"/>
        <v>#REF!</v>
      </c>
      <c r="AA13" s="57">
        <f t="shared" si="3"/>
        <v>0</v>
      </c>
      <c r="AB13" s="29">
        <f t="shared" si="4"/>
        <v>0</v>
      </c>
      <c r="AC13" s="81">
        <f t="shared" si="5"/>
        <v>0</v>
      </c>
    </row>
    <row r="14" spans="1:30" ht="20.399999999999999">
      <c r="A14" s="72"/>
      <c r="B14" s="72">
        <v>157</v>
      </c>
      <c r="C14" s="146" t="s">
        <v>37</v>
      </c>
      <c r="D14" s="147">
        <v>19</v>
      </c>
      <c r="E14" s="154" t="s">
        <v>61</v>
      </c>
      <c r="F14" s="154"/>
      <c r="G14" s="156" t="s">
        <v>101</v>
      </c>
      <c r="H14" s="149" t="s">
        <v>309</v>
      </c>
      <c r="I14" s="149" t="s">
        <v>131</v>
      </c>
      <c r="J14" s="151">
        <v>45627</v>
      </c>
      <c r="K14" s="151">
        <v>45687</v>
      </c>
      <c r="L14" s="160" t="s">
        <v>308</v>
      </c>
      <c r="M14" s="74" t="e">
        <f t="shared" si="6"/>
        <v>#REF!</v>
      </c>
      <c r="N14" s="74" t="e">
        <f t="shared" si="7"/>
        <v>#REF!</v>
      </c>
      <c r="O14" s="130" t="e">
        <f t="shared" si="8"/>
        <v>#REF!</v>
      </c>
      <c r="P14" s="131" t="e">
        <f>O14*#REF!/1000</f>
        <v>#REF!</v>
      </c>
      <c r="Q14" s="70"/>
      <c r="R14" s="195">
        <v>1990000</v>
      </c>
      <c r="S14" s="196">
        <v>122000</v>
      </c>
      <c r="T14" s="79">
        <f t="shared" si="9"/>
        <v>2112000</v>
      </c>
      <c r="U14" s="191">
        <v>1870000</v>
      </c>
      <c r="V14" s="192">
        <v>122000</v>
      </c>
      <c r="W14" s="79">
        <f t="shared" si="10"/>
        <v>1992000</v>
      </c>
      <c r="X14" s="32" t="e">
        <f t="shared" si="0"/>
        <v>#REF!</v>
      </c>
      <c r="Y14" s="29" t="e">
        <f t="shared" si="1"/>
        <v>#REF!</v>
      </c>
      <c r="Z14" s="33" t="e">
        <f t="shared" si="2"/>
        <v>#REF!</v>
      </c>
      <c r="AA14" s="57">
        <f t="shared" si="3"/>
        <v>120000</v>
      </c>
      <c r="AB14" s="29">
        <f t="shared" si="4"/>
        <v>0</v>
      </c>
      <c r="AC14" s="81">
        <f t="shared" si="5"/>
        <v>120000</v>
      </c>
      <c r="AD14" s="28" t="s">
        <v>233</v>
      </c>
    </row>
    <row r="15" spans="1:30">
      <c r="A15" s="72"/>
      <c r="B15" s="72">
        <v>154</v>
      </c>
      <c r="C15" s="146" t="s">
        <v>39</v>
      </c>
      <c r="D15" s="147">
        <v>37</v>
      </c>
      <c r="E15" s="154" t="s">
        <v>60</v>
      </c>
      <c r="F15" s="154" t="s">
        <v>84</v>
      </c>
      <c r="G15" s="156" t="s">
        <v>206</v>
      </c>
      <c r="H15" s="150" t="s">
        <v>207</v>
      </c>
      <c r="I15" s="150" t="s">
        <v>247</v>
      </c>
      <c r="J15" s="152">
        <v>45627</v>
      </c>
      <c r="K15" s="152">
        <v>45687</v>
      </c>
      <c r="L15" s="160"/>
      <c r="M15" s="74" t="e">
        <f t="shared" si="6"/>
        <v>#REF!</v>
      </c>
      <c r="N15" s="74" t="e">
        <f t="shared" si="7"/>
        <v>#REF!</v>
      </c>
      <c r="O15" s="130" t="e">
        <f t="shared" si="8"/>
        <v>#REF!</v>
      </c>
      <c r="P15" s="131" t="e">
        <f>O15*#REF!/1000</f>
        <v>#REF!</v>
      </c>
      <c r="Q15" s="70"/>
      <c r="R15" s="195">
        <v>7079000</v>
      </c>
      <c r="S15" s="196">
        <v>726000</v>
      </c>
      <c r="T15" s="79">
        <f t="shared" si="9"/>
        <v>7805000</v>
      </c>
      <c r="U15" s="191">
        <v>7079000</v>
      </c>
      <c r="V15" s="192">
        <v>726000</v>
      </c>
      <c r="W15" s="79">
        <f t="shared" si="10"/>
        <v>7805000</v>
      </c>
      <c r="X15" s="32" t="e">
        <f t="shared" si="0"/>
        <v>#REF!</v>
      </c>
      <c r="Y15" s="29" t="e">
        <f t="shared" si="1"/>
        <v>#REF!</v>
      </c>
      <c r="Z15" s="33" t="e">
        <f t="shared" si="2"/>
        <v>#REF!</v>
      </c>
      <c r="AA15" s="57">
        <f t="shared" si="3"/>
        <v>0</v>
      </c>
      <c r="AB15" s="29">
        <f t="shared" si="4"/>
        <v>0</v>
      </c>
      <c r="AC15" s="81">
        <f t="shared" si="5"/>
        <v>0</v>
      </c>
    </row>
    <row r="16" spans="1:30">
      <c r="A16" s="72"/>
      <c r="B16" s="72" t="s">
        <v>223</v>
      </c>
      <c r="C16" s="146" t="s">
        <v>40</v>
      </c>
      <c r="D16" s="147"/>
      <c r="E16" s="154" t="s">
        <v>60</v>
      </c>
      <c r="F16" s="154"/>
      <c r="G16" s="156" t="s">
        <v>102</v>
      </c>
      <c r="H16" s="149"/>
      <c r="I16" s="149" t="s">
        <v>248</v>
      </c>
      <c r="J16" s="151">
        <v>45627</v>
      </c>
      <c r="K16" s="151">
        <v>45687</v>
      </c>
      <c r="L16" s="160"/>
      <c r="M16" s="74" t="e">
        <f t="shared" si="6"/>
        <v>#REF!</v>
      </c>
      <c r="N16" s="74" t="e">
        <f t="shared" si="7"/>
        <v>#REF!</v>
      </c>
      <c r="O16" s="130" t="e">
        <f t="shared" si="8"/>
        <v>#REF!</v>
      </c>
      <c r="P16" s="131" t="e">
        <f>O16*#REF!/1000</f>
        <v>#REF!</v>
      </c>
      <c r="Q16" s="70"/>
      <c r="R16" s="195">
        <v>0</v>
      </c>
      <c r="S16" s="196">
        <v>497000</v>
      </c>
      <c r="T16" s="79">
        <f t="shared" si="9"/>
        <v>497000</v>
      </c>
      <c r="U16" s="191">
        <v>0</v>
      </c>
      <c r="V16" s="192">
        <v>497000</v>
      </c>
      <c r="W16" s="79">
        <f t="shared" si="10"/>
        <v>497000</v>
      </c>
      <c r="X16" s="32" t="e">
        <f t="shared" si="0"/>
        <v>#REF!</v>
      </c>
      <c r="Y16" s="29" t="e">
        <f t="shared" si="1"/>
        <v>#REF!</v>
      </c>
      <c r="Z16" s="33" t="e">
        <f t="shared" si="2"/>
        <v>#REF!</v>
      </c>
      <c r="AA16" s="57">
        <f t="shared" si="3"/>
        <v>0</v>
      </c>
      <c r="AB16" s="29">
        <f t="shared" si="4"/>
        <v>0</v>
      </c>
      <c r="AC16" s="81">
        <f t="shared" si="5"/>
        <v>0</v>
      </c>
    </row>
    <row r="17" spans="1:29">
      <c r="A17" s="72"/>
      <c r="B17" s="72"/>
      <c r="C17" s="146" t="s">
        <v>41</v>
      </c>
      <c r="D17" s="147">
        <v>49</v>
      </c>
      <c r="E17" s="154" t="s">
        <v>62</v>
      </c>
      <c r="F17" s="154" t="s">
        <v>85</v>
      </c>
      <c r="G17" s="156" t="s">
        <v>103</v>
      </c>
      <c r="H17" s="149"/>
      <c r="I17" s="149" t="s">
        <v>248</v>
      </c>
      <c r="J17" s="151">
        <v>45627</v>
      </c>
      <c r="K17" s="151">
        <v>45687</v>
      </c>
      <c r="L17" s="160"/>
      <c r="M17" s="74" t="e">
        <f t="shared" si="6"/>
        <v>#REF!</v>
      </c>
      <c r="N17" s="74" t="e">
        <f t="shared" si="7"/>
        <v>#REF!</v>
      </c>
      <c r="O17" s="130" t="e">
        <f t="shared" si="8"/>
        <v>#REF!</v>
      </c>
      <c r="P17" s="131" t="e">
        <f>O17*#REF!/1000</f>
        <v>#REF!</v>
      </c>
      <c r="Q17" s="70"/>
      <c r="R17" s="195">
        <v>1634000</v>
      </c>
      <c r="S17" s="196">
        <v>0</v>
      </c>
      <c r="T17" s="79">
        <f t="shared" si="9"/>
        <v>1634000</v>
      </c>
      <c r="U17" s="191">
        <v>1634000</v>
      </c>
      <c r="V17" s="192">
        <v>0</v>
      </c>
      <c r="W17" s="79">
        <f t="shared" si="10"/>
        <v>1634000</v>
      </c>
      <c r="X17" s="32" t="e">
        <f t="shared" si="0"/>
        <v>#REF!</v>
      </c>
      <c r="Y17" s="29" t="e">
        <f t="shared" si="1"/>
        <v>#REF!</v>
      </c>
      <c r="Z17" s="33" t="e">
        <f t="shared" si="2"/>
        <v>#REF!</v>
      </c>
      <c r="AA17" s="57">
        <f t="shared" si="3"/>
        <v>0</v>
      </c>
      <c r="AB17" s="29">
        <f t="shared" si="4"/>
        <v>0</v>
      </c>
      <c r="AC17" s="81">
        <f t="shared" si="5"/>
        <v>0</v>
      </c>
    </row>
    <row r="18" spans="1:29">
      <c r="A18" s="72"/>
      <c r="B18" s="72">
        <v>205</v>
      </c>
      <c r="C18" s="146" t="s">
        <v>236</v>
      </c>
      <c r="D18" s="147">
        <v>1</v>
      </c>
      <c r="E18" s="154" t="s">
        <v>60</v>
      </c>
      <c r="F18" s="154"/>
      <c r="G18" s="156" t="s">
        <v>104</v>
      </c>
      <c r="H18" s="149"/>
      <c r="I18" s="149" t="s">
        <v>248</v>
      </c>
      <c r="J18" s="151">
        <v>45627</v>
      </c>
      <c r="K18" s="151">
        <v>45687</v>
      </c>
      <c r="L18" s="160" t="s">
        <v>267</v>
      </c>
      <c r="M18" s="74" t="e">
        <f t="shared" si="6"/>
        <v>#REF!</v>
      </c>
      <c r="N18" s="74" t="e">
        <f t="shared" si="7"/>
        <v>#REF!</v>
      </c>
      <c r="O18" s="130" t="e">
        <f t="shared" si="8"/>
        <v>#REF!</v>
      </c>
      <c r="P18" s="131" t="e">
        <f>O18*#REF!/1000</f>
        <v>#REF!</v>
      </c>
      <c r="Q18" s="70"/>
      <c r="R18" s="195">
        <v>2965000</v>
      </c>
      <c r="S18" s="196">
        <v>7000</v>
      </c>
      <c r="T18" s="79">
        <f t="shared" si="9"/>
        <v>2972000</v>
      </c>
      <c r="U18" s="191">
        <v>2965000</v>
      </c>
      <c r="V18" s="192">
        <v>7000</v>
      </c>
      <c r="W18" s="79">
        <f t="shared" si="10"/>
        <v>2972000</v>
      </c>
      <c r="X18" s="32" t="e">
        <f t="shared" si="0"/>
        <v>#REF!</v>
      </c>
      <c r="Y18" s="29" t="e">
        <f t="shared" si="1"/>
        <v>#REF!</v>
      </c>
      <c r="Z18" s="33" t="e">
        <f t="shared" si="2"/>
        <v>#REF!</v>
      </c>
      <c r="AA18" s="57">
        <f t="shared" si="3"/>
        <v>0</v>
      </c>
      <c r="AB18" s="29">
        <f t="shared" si="4"/>
        <v>0</v>
      </c>
      <c r="AC18" s="81">
        <f t="shared" si="5"/>
        <v>0</v>
      </c>
    </row>
    <row r="19" spans="1:29">
      <c r="A19" s="72"/>
      <c r="B19" s="72">
        <v>206</v>
      </c>
      <c r="C19" s="146" t="s">
        <v>42</v>
      </c>
      <c r="D19" s="147">
        <v>2</v>
      </c>
      <c r="E19" s="154" t="s">
        <v>61</v>
      </c>
      <c r="F19" s="154" t="s">
        <v>86</v>
      </c>
      <c r="G19" s="156" t="s">
        <v>105</v>
      </c>
      <c r="H19" s="149"/>
      <c r="I19" s="149" t="s">
        <v>248</v>
      </c>
      <c r="J19" s="151">
        <v>45627</v>
      </c>
      <c r="K19" s="151">
        <v>45687</v>
      </c>
      <c r="L19" s="160"/>
      <c r="M19" s="74" t="e">
        <f t="shared" si="6"/>
        <v>#REF!</v>
      </c>
      <c r="N19" s="74" t="e">
        <f t="shared" si="7"/>
        <v>#REF!</v>
      </c>
      <c r="O19" s="130" t="e">
        <f t="shared" si="8"/>
        <v>#REF!</v>
      </c>
      <c r="P19" s="131" t="e">
        <f>O19*#REF!/1000</f>
        <v>#REF!</v>
      </c>
      <c r="Q19" s="70"/>
      <c r="R19" s="195">
        <v>1785000</v>
      </c>
      <c r="S19" s="196">
        <v>0</v>
      </c>
      <c r="T19" s="79">
        <f t="shared" si="9"/>
        <v>1785000</v>
      </c>
      <c r="U19" s="191">
        <v>1785000</v>
      </c>
      <c r="V19" s="192">
        <v>0</v>
      </c>
      <c r="W19" s="79">
        <f t="shared" si="10"/>
        <v>1785000</v>
      </c>
      <c r="X19" s="32" t="e">
        <f t="shared" si="0"/>
        <v>#REF!</v>
      </c>
      <c r="Y19" s="29" t="e">
        <f t="shared" si="1"/>
        <v>#REF!</v>
      </c>
      <c r="Z19" s="33" t="e">
        <f t="shared" si="2"/>
        <v>#REF!</v>
      </c>
      <c r="AA19" s="57">
        <f t="shared" si="3"/>
        <v>0</v>
      </c>
      <c r="AB19" s="29">
        <f t="shared" si="4"/>
        <v>0</v>
      </c>
      <c r="AC19" s="81">
        <f t="shared" si="5"/>
        <v>0</v>
      </c>
    </row>
    <row r="20" spans="1:29">
      <c r="A20" s="72"/>
      <c r="B20" s="72"/>
      <c r="C20" s="146" t="s">
        <v>43</v>
      </c>
      <c r="D20" s="147" t="s">
        <v>71</v>
      </c>
      <c r="E20" s="154" t="s">
        <v>65</v>
      </c>
      <c r="F20" s="154" t="s">
        <v>87</v>
      </c>
      <c r="G20" s="156" t="s">
        <v>106</v>
      </c>
      <c r="H20" s="149" t="s">
        <v>268</v>
      </c>
      <c r="I20" s="149" t="s">
        <v>248</v>
      </c>
      <c r="J20" s="151">
        <v>45627</v>
      </c>
      <c r="K20" s="151">
        <v>45687</v>
      </c>
      <c r="L20" s="160"/>
      <c r="M20" s="74" t="e">
        <f t="shared" si="6"/>
        <v>#REF!</v>
      </c>
      <c r="N20" s="74" t="e">
        <f t="shared" si="7"/>
        <v>#REF!</v>
      </c>
      <c r="O20" s="130" t="e">
        <f t="shared" si="8"/>
        <v>#REF!</v>
      </c>
      <c r="P20" s="131" t="e">
        <f>O20*#REF!/1000</f>
        <v>#REF!</v>
      </c>
      <c r="Q20" s="70"/>
      <c r="R20" s="195">
        <v>1543000</v>
      </c>
      <c r="S20" s="196">
        <v>0</v>
      </c>
      <c r="T20" s="79">
        <f t="shared" si="9"/>
        <v>1543000</v>
      </c>
      <c r="U20" s="191">
        <v>1543000</v>
      </c>
      <c r="V20" s="192">
        <v>0</v>
      </c>
      <c r="W20" s="79">
        <f t="shared" si="10"/>
        <v>1543000</v>
      </c>
      <c r="X20" s="32" t="e">
        <f t="shared" si="0"/>
        <v>#REF!</v>
      </c>
      <c r="Y20" s="29" t="e">
        <f t="shared" si="1"/>
        <v>#REF!</v>
      </c>
      <c r="Z20" s="33" t="e">
        <f t="shared" si="2"/>
        <v>#REF!</v>
      </c>
      <c r="AA20" s="57">
        <f t="shared" si="3"/>
        <v>0</v>
      </c>
      <c r="AB20" s="29">
        <f t="shared" si="4"/>
        <v>0</v>
      </c>
      <c r="AC20" s="81">
        <f t="shared" si="5"/>
        <v>0</v>
      </c>
    </row>
    <row r="21" spans="1:29">
      <c r="A21" s="72"/>
      <c r="B21" s="72"/>
      <c r="C21" s="146" t="s">
        <v>43</v>
      </c>
      <c r="D21" s="147" t="s">
        <v>71</v>
      </c>
      <c r="E21" s="154" t="s">
        <v>65</v>
      </c>
      <c r="F21" s="154" t="s">
        <v>87</v>
      </c>
      <c r="G21" s="156" t="s">
        <v>107</v>
      </c>
      <c r="H21" s="149" t="s">
        <v>269</v>
      </c>
      <c r="I21" s="149" t="s">
        <v>248</v>
      </c>
      <c r="J21" s="151">
        <v>45627</v>
      </c>
      <c r="K21" s="151">
        <v>45687</v>
      </c>
      <c r="L21" s="160"/>
      <c r="M21" s="74" t="e">
        <f t="shared" si="6"/>
        <v>#REF!</v>
      </c>
      <c r="N21" s="74" t="e">
        <f t="shared" si="7"/>
        <v>#REF!</v>
      </c>
      <c r="O21" s="130" t="e">
        <f t="shared" si="8"/>
        <v>#REF!</v>
      </c>
      <c r="P21" s="131" t="e">
        <f>O21*#REF!/1000</f>
        <v>#REF!</v>
      </c>
      <c r="Q21" s="70"/>
      <c r="R21" s="195">
        <v>242000</v>
      </c>
      <c r="S21" s="196">
        <v>0</v>
      </c>
      <c r="T21" s="79">
        <f t="shared" si="9"/>
        <v>242000</v>
      </c>
      <c r="U21" s="191">
        <v>242000</v>
      </c>
      <c r="V21" s="192">
        <v>0</v>
      </c>
      <c r="W21" s="79">
        <f t="shared" si="10"/>
        <v>242000</v>
      </c>
      <c r="X21" s="32" t="e">
        <f t="shared" si="0"/>
        <v>#REF!</v>
      </c>
      <c r="Y21" s="29" t="e">
        <f t="shared" si="1"/>
        <v>#REF!</v>
      </c>
      <c r="Z21" s="33" t="e">
        <f t="shared" si="2"/>
        <v>#REF!</v>
      </c>
      <c r="AA21" s="57">
        <f t="shared" si="3"/>
        <v>0</v>
      </c>
      <c r="AB21" s="29">
        <f t="shared" si="4"/>
        <v>0</v>
      </c>
      <c r="AC21" s="81">
        <f t="shared" si="5"/>
        <v>0</v>
      </c>
    </row>
    <row r="22" spans="1:29">
      <c r="A22" s="72"/>
      <c r="B22" s="72">
        <v>156</v>
      </c>
      <c r="C22" s="146" t="s">
        <v>37</v>
      </c>
      <c r="D22" s="147">
        <v>23</v>
      </c>
      <c r="E22" s="154" t="s">
        <v>61</v>
      </c>
      <c r="F22" s="154" t="s">
        <v>88</v>
      </c>
      <c r="G22" s="156" t="s">
        <v>208</v>
      </c>
      <c r="H22" s="149"/>
      <c r="I22" s="149" t="s">
        <v>132</v>
      </c>
      <c r="J22" s="151">
        <v>45627</v>
      </c>
      <c r="K22" s="151">
        <v>45687</v>
      </c>
      <c r="L22" s="160"/>
      <c r="M22" s="74" t="e">
        <f t="shared" si="6"/>
        <v>#REF!</v>
      </c>
      <c r="N22" s="74" t="e">
        <f t="shared" si="7"/>
        <v>#REF!</v>
      </c>
      <c r="O22" s="130" t="e">
        <f t="shared" si="8"/>
        <v>#REF!</v>
      </c>
      <c r="P22" s="131" t="e">
        <f>O22*#REF!/1000</f>
        <v>#REF!</v>
      </c>
      <c r="Q22" s="70"/>
      <c r="R22" s="195">
        <v>5536000</v>
      </c>
      <c r="S22" s="196">
        <v>363000</v>
      </c>
      <c r="T22" s="79">
        <f t="shared" si="9"/>
        <v>5899000</v>
      </c>
      <c r="U22" s="191">
        <v>5536000</v>
      </c>
      <c r="V22" s="192">
        <v>363000</v>
      </c>
      <c r="W22" s="79">
        <f t="shared" si="10"/>
        <v>5899000</v>
      </c>
      <c r="X22" s="32" t="e">
        <f t="shared" si="0"/>
        <v>#REF!</v>
      </c>
      <c r="Y22" s="29" t="e">
        <f t="shared" si="1"/>
        <v>#REF!</v>
      </c>
      <c r="Z22" s="33" t="e">
        <f t="shared" si="2"/>
        <v>#REF!</v>
      </c>
      <c r="AA22" s="57">
        <f t="shared" si="3"/>
        <v>0</v>
      </c>
      <c r="AB22" s="29">
        <f t="shared" si="4"/>
        <v>0</v>
      </c>
      <c r="AC22" s="81">
        <f t="shared" si="5"/>
        <v>0</v>
      </c>
    </row>
    <row r="23" spans="1:29">
      <c r="A23" s="72"/>
      <c r="B23" s="72"/>
      <c r="C23" s="146" t="s">
        <v>237</v>
      </c>
      <c r="D23" s="147">
        <v>1</v>
      </c>
      <c r="E23" s="154" t="s">
        <v>66</v>
      </c>
      <c r="F23" s="155">
        <v>4588</v>
      </c>
      <c r="G23" s="156" t="s">
        <v>108</v>
      </c>
      <c r="H23" s="149"/>
      <c r="I23" s="149" t="s">
        <v>133</v>
      </c>
      <c r="J23" s="151">
        <v>45627</v>
      </c>
      <c r="K23" s="151">
        <v>45687</v>
      </c>
      <c r="L23" s="160"/>
      <c r="M23" s="74" t="e">
        <f t="shared" si="6"/>
        <v>#REF!</v>
      </c>
      <c r="N23" s="74" t="e">
        <f t="shared" si="7"/>
        <v>#REF!</v>
      </c>
      <c r="O23" s="130" t="e">
        <f t="shared" si="8"/>
        <v>#REF!</v>
      </c>
      <c r="P23" s="131" t="e">
        <f>O23*#REF!/1000</f>
        <v>#REF!</v>
      </c>
      <c r="Q23" s="70"/>
      <c r="R23" s="195">
        <v>25000</v>
      </c>
      <c r="S23" s="196">
        <v>0</v>
      </c>
      <c r="T23" s="79">
        <f t="shared" si="9"/>
        <v>25000</v>
      </c>
      <c r="U23" s="191">
        <v>25000</v>
      </c>
      <c r="V23" s="192">
        <v>0</v>
      </c>
      <c r="W23" s="79">
        <f t="shared" si="10"/>
        <v>25000</v>
      </c>
      <c r="X23" s="32" t="e">
        <f t="shared" si="0"/>
        <v>#REF!</v>
      </c>
      <c r="Y23" s="29" t="e">
        <f t="shared" si="1"/>
        <v>#REF!</v>
      </c>
      <c r="Z23" s="33" t="e">
        <f t="shared" si="2"/>
        <v>#REF!</v>
      </c>
      <c r="AA23" s="57">
        <f t="shared" si="3"/>
        <v>0</v>
      </c>
      <c r="AB23" s="29">
        <f t="shared" si="4"/>
        <v>0</v>
      </c>
      <c r="AC23" s="81">
        <f t="shared" si="5"/>
        <v>0</v>
      </c>
    </row>
    <row r="24" spans="1:29">
      <c r="A24" s="72"/>
      <c r="B24" s="72">
        <v>163</v>
      </c>
      <c r="C24" s="146" t="s">
        <v>44</v>
      </c>
      <c r="D24" s="147">
        <v>43</v>
      </c>
      <c r="E24" s="154" t="s">
        <v>64</v>
      </c>
      <c r="F24" s="155" t="s">
        <v>89</v>
      </c>
      <c r="G24" s="156" t="s">
        <v>109</v>
      </c>
      <c r="H24" s="149"/>
      <c r="I24" s="149" t="s">
        <v>249</v>
      </c>
      <c r="J24" s="151">
        <v>45627</v>
      </c>
      <c r="K24" s="151">
        <v>45687</v>
      </c>
      <c r="L24" s="160"/>
      <c r="M24" s="74" t="e">
        <f t="shared" si="6"/>
        <v>#REF!</v>
      </c>
      <c r="N24" s="74" t="e">
        <f t="shared" si="7"/>
        <v>#REF!</v>
      </c>
      <c r="O24" s="130" t="e">
        <f t="shared" si="8"/>
        <v>#REF!</v>
      </c>
      <c r="P24" s="131" t="e">
        <f>O24*#REF!/1000</f>
        <v>#REF!</v>
      </c>
      <c r="Q24" s="70"/>
      <c r="R24" s="195">
        <v>3933000</v>
      </c>
      <c r="S24" s="196">
        <v>0</v>
      </c>
      <c r="T24" s="79">
        <f t="shared" si="9"/>
        <v>3933000</v>
      </c>
      <c r="U24" s="191">
        <v>3933000</v>
      </c>
      <c r="V24" s="192">
        <v>0</v>
      </c>
      <c r="W24" s="79">
        <f t="shared" si="10"/>
        <v>3933000</v>
      </c>
      <c r="X24" s="32" t="e">
        <f t="shared" si="0"/>
        <v>#REF!</v>
      </c>
      <c r="Y24" s="29" t="e">
        <f t="shared" si="1"/>
        <v>#REF!</v>
      </c>
      <c r="Z24" s="33" t="e">
        <f t="shared" si="2"/>
        <v>#REF!</v>
      </c>
      <c r="AA24" s="57">
        <f t="shared" si="3"/>
        <v>0</v>
      </c>
      <c r="AB24" s="29">
        <f t="shared" si="4"/>
        <v>0</v>
      </c>
      <c r="AC24" s="81">
        <f t="shared" si="5"/>
        <v>0</v>
      </c>
    </row>
    <row r="25" spans="1:29">
      <c r="A25" s="72"/>
      <c r="B25" s="72">
        <v>162</v>
      </c>
      <c r="C25" s="146" t="s">
        <v>45</v>
      </c>
      <c r="D25" s="147">
        <v>6</v>
      </c>
      <c r="E25" s="154" t="s">
        <v>67</v>
      </c>
      <c r="F25" s="155" t="s">
        <v>90</v>
      </c>
      <c r="G25" s="156" t="s">
        <v>110</v>
      </c>
      <c r="H25" s="149"/>
      <c r="I25" s="149" t="s">
        <v>249</v>
      </c>
      <c r="J25" s="151">
        <v>45627</v>
      </c>
      <c r="K25" s="151">
        <v>45687</v>
      </c>
      <c r="L25" s="160" t="s">
        <v>275</v>
      </c>
      <c r="M25" s="74" t="e">
        <f t="shared" si="6"/>
        <v>#REF!</v>
      </c>
      <c r="N25" s="74" t="e">
        <f t="shared" si="7"/>
        <v>#REF!</v>
      </c>
      <c r="O25" s="130" t="e">
        <f t="shared" si="8"/>
        <v>#REF!</v>
      </c>
      <c r="P25" s="131" t="e">
        <f>O25*#REF!/1000</f>
        <v>#REF!</v>
      </c>
      <c r="Q25" s="70"/>
      <c r="R25" s="195">
        <v>5355000</v>
      </c>
      <c r="S25" s="196">
        <v>363000</v>
      </c>
      <c r="T25" s="79">
        <f t="shared" si="9"/>
        <v>5718000</v>
      </c>
      <c r="U25" s="191">
        <v>5355000</v>
      </c>
      <c r="V25" s="192">
        <v>363000</v>
      </c>
      <c r="W25" s="79">
        <f t="shared" si="10"/>
        <v>5718000</v>
      </c>
      <c r="X25" s="32" t="e">
        <f t="shared" si="0"/>
        <v>#REF!</v>
      </c>
      <c r="Y25" s="29" t="e">
        <f t="shared" si="1"/>
        <v>#REF!</v>
      </c>
      <c r="Z25" s="33" t="e">
        <f t="shared" si="2"/>
        <v>#REF!</v>
      </c>
      <c r="AA25" s="57">
        <f t="shared" si="3"/>
        <v>0</v>
      </c>
      <c r="AB25" s="29">
        <f t="shared" si="4"/>
        <v>0</v>
      </c>
      <c r="AC25" s="81">
        <f t="shared" si="5"/>
        <v>0</v>
      </c>
    </row>
    <row r="26" spans="1:29">
      <c r="A26" s="72"/>
      <c r="B26" s="72">
        <v>161</v>
      </c>
      <c r="C26" s="146" t="s">
        <v>36</v>
      </c>
      <c r="D26" s="147">
        <v>81</v>
      </c>
      <c r="E26" s="154" t="s">
        <v>63</v>
      </c>
      <c r="F26" s="155" t="s">
        <v>91</v>
      </c>
      <c r="G26" s="156" t="s">
        <v>111</v>
      </c>
      <c r="H26" s="149"/>
      <c r="I26" s="149" t="s">
        <v>249</v>
      </c>
      <c r="J26" s="151">
        <v>45627</v>
      </c>
      <c r="K26" s="151">
        <v>45687</v>
      </c>
      <c r="L26" s="160" t="s">
        <v>275</v>
      </c>
      <c r="M26" s="74" t="e">
        <f t="shared" si="6"/>
        <v>#REF!</v>
      </c>
      <c r="N26" s="74" t="e">
        <f t="shared" si="7"/>
        <v>#REF!</v>
      </c>
      <c r="O26" s="130" t="e">
        <f t="shared" si="8"/>
        <v>#REF!</v>
      </c>
      <c r="P26" s="131" t="e">
        <f>O26*#REF!/1000</f>
        <v>#REF!</v>
      </c>
      <c r="Q26" s="70"/>
      <c r="R26" s="195">
        <v>3146000</v>
      </c>
      <c r="S26" s="196">
        <v>363000</v>
      </c>
      <c r="T26" s="79">
        <f t="shared" si="9"/>
        <v>3509000</v>
      </c>
      <c r="U26" s="191">
        <v>3146000</v>
      </c>
      <c r="V26" s="192">
        <v>363000</v>
      </c>
      <c r="W26" s="79">
        <f t="shared" si="10"/>
        <v>3509000</v>
      </c>
      <c r="X26" s="32" t="e">
        <f t="shared" si="0"/>
        <v>#REF!</v>
      </c>
      <c r="Y26" s="29" t="e">
        <f t="shared" si="1"/>
        <v>#REF!</v>
      </c>
      <c r="Z26" s="33" t="e">
        <f t="shared" si="2"/>
        <v>#REF!</v>
      </c>
      <c r="AA26" s="57">
        <f t="shared" si="3"/>
        <v>0</v>
      </c>
      <c r="AB26" s="29">
        <f t="shared" si="4"/>
        <v>0</v>
      </c>
      <c r="AC26" s="81">
        <f t="shared" si="5"/>
        <v>0</v>
      </c>
    </row>
    <row r="27" spans="1:29">
      <c r="A27" s="72"/>
      <c r="B27" s="72">
        <v>190</v>
      </c>
      <c r="C27" s="146" t="s">
        <v>46</v>
      </c>
      <c r="D27" s="147">
        <v>33</v>
      </c>
      <c r="E27" s="154" t="s">
        <v>68</v>
      </c>
      <c r="F27" s="155">
        <v>4569</v>
      </c>
      <c r="G27" s="156" t="s">
        <v>112</v>
      </c>
      <c r="H27" s="149"/>
      <c r="I27" s="149" t="s">
        <v>250</v>
      </c>
      <c r="J27" s="151">
        <v>45627</v>
      </c>
      <c r="K27" s="151">
        <v>45687</v>
      </c>
      <c r="L27" s="160" t="s">
        <v>267</v>
      </c>
      <c r="M27" s="74" t="e">
        <f t="shared" si="6"/>
        <v>#REF!</v>
      </c>
      <c r="N27" s="74" t="e">
        <f t="shared" si="7"/>
        <v>#REF!</v>
      </c>
      <c r="O27" s="130" t="e">
        <f t="shared" si="8"/>
        <v>#REF!</v>
      </c>
      <c r="P27" s="131" t="e">
        <f>O27*#REF!/1000</f>
        <v>#REF!</v>
      </c>
      <c r="Q27" s="70"/>
      <c r="R27" s="195">
        <v>31000</v>
      </c>
      <c r="S27" s="196">
        <v>7000</v>
      </c>
      <c r="T27" s="79">
        <f t="shared" si="9"/>
        <v>38000</v>
      </c>
      <c r="U27" s="191">
        <v>31000</v>
      </c>
      <c r="V27" s="192">
        <v>7000</v>
      </c>
      <c r="W27" s="79">
        <f t="shared" si="10"/>
        <v>38000</v>
      </c>
      <c r="X27" s="32" t="e">
        <f t="shared" si="0"/>
        <v>#REF!</v>
      </c>
      <c r="Y27" s="29" t="e">
        <f t="shared" si="1"/>
        <v>#REF!</v>
      </c>
      <c r="Z27" s="33" t="e">
        <f t="shared" si="2"/>
        <v>#REF!</v>
      </c>
      <c r="AA27" s="57">
        <f t="shared" si="3"/>
        <v>0</v>
      </c>
      <c r="AB27" s="29">
        <f t="shared" si="4"/>
        <v>0</v>
      </c>
      <c r="AC27" s="81">
        <f t="shared" si="5"/>
        <v>0</v>
      </c>
    </row>
    <row r="28" spans="1:29">
      <c r="A28" s="72"/>
      <c r="B28" s="72"/>
      <c r="C28" s="146" t="s">
        <v>47</v>
      </c>
      <c r="D28" s="147">
        <v>22</v>
      </c>
      <c r="E28" s="154" t="s">
        <v>60</v>
      </c>
      <c r="F28" s="154"/>
      <c r="G28" s="156" t="s">
        <v>113</v>
      </c>
      <c r="H28" s="149"/>
      <c r="I28" s="149" t="s">
        <v>134</v>
      </c>
      <c r="J28" s="151">
        <v>45627</v>
      </c>
      <c r="K28" s="151">
        <v>45687</v>
      </c>
      <c r="L28" s="160"/>
      <c r="M28" s="74" t="e">
        <f t="shared" si="6"/>
        <v>#REF!</v>
      </c>
      <c r="N28" s="74" t="e">
        <f t="shared" si="7"/>
        <v>#REF!</v>
      </c>
      <c r="O28" s="130" t="e">
        <f t="shared" si="8"/>
        <v>#REF!</v>
      </c>
      <c r="P28" s="131" t="e">
        <f>O28*#REF!/1000</f>
        <v>#REF!</v>
      </c>
      <c r="Q28" s="70"/>
      <c r="R28" s="195">
        <v>146000</v>
      </c>
      <c r="S28" s="196">
        <v>0</v>
      </c>
      <c r="T28" s="79">
        <f t="shared" si="9"/>
        <v>146000</v>
      </c>
      <c r="U28" s="191">
        <v>146000</v>
      </c>
      <c r="V28" s="192">
        <v>0</v>
      </c>
      <c r="W28" s="79">
        <f t="shared" si="10"/>
        <v>146000</v>
      </c>
      <c r="X28" s="32" t="e">
        <f t="shared" si="0"/>
        <v>#REF!</v>
      </c>
      <c r="Y28" s="29" t="e">
        <f t="shared" si="1"/>
        <v>#REF!</v>
      </c>
      <c r="Z28" s="33" t="e">
        <f t="shared" si="2"/>
        <v>#REF!</v>
      </c>
      <c r="AA28" s="57">
        <f t="shared" si="3"/>
        <v>0</v>
      </c>
      <c r="AB28" s="29">
        <f t="shared" si="4"/>
        <v>0</v>
      </c>
      <c r="AC28" s="81">
        <f t="shared" si="5"/>
        <v>0</v>
      </c>
    </row>
    <row r="29" spans="1:29">
      <c r="A29" s="72"/>
      <c r="B29" s="72"/>
      <c r="C29" s="146" t="s">
        <v>47</v>
      </c>
      <c r="D29" s="147"/>
      <c r="E29" s="154" t="s">
        <v>60</v>
      </c>
      <c r="F29" s="154"/>
      <c r="G29" s="156" t="s">
        <v>114</v>
      </c>
      <c r="H29" s="149"/>
      <c r="I29" s="149" t="s">
        <v>134</v>
      </c>
      <c r="J29" s="151">
        <v>45627</v>
      </c>
      <c r="K29" s="151">
        <v>45687</v>
      </c>
      <c r="L29" s="160"/>
      <c r="M29" s="74" t="e">
        <f t="shared" si="6"/>
        <v>#REF!</v>
      </c>
      <c r="N29" s="74" t="e">
        <f t="shared" si="7"/>
        <v>#REF!</v>
      </c>
      <c r="O29" s="130" t="e">
        <f t="shared" si="8"/>
        <v>#REF!</v>
      </c>
      <c r="P29" s="131" t="e">
        <f>O29*#REF!/1000</f>
        <v>#REF!</v>
      </c>
      <c r="Q29" s="70"/>
      <c r="R29" s="195">
        <v>406000</v>
      </c>
      <c r="S29" s="196">
        <v>0</v>
      </c>
      <c r="T29" s="79">
        <f t="shared" si="9"/>
        <v>406000</v>
      </c>
      <c r="U29" s="191">
        <v>406000</v>
      </c>
      <c r="V29" s="192">
        <v>0</v>
      </c>
      <c r="W29" s="79">
        <f t="shared" si="10"/>
        <v>406000</v>
      </c>
      <c r="X29" s="32" t="e">
        <f t="shared" si="0"/>
        <v>#REF!</v>
      </c>
      <c r="Y29" s="29" t="e">
        <f t="shared" si="1"/>
        <v>#REF!</v>
      </c>
      <c r="Z29" s="33" t="e">
        <f t="shared" si="2"/>
        <v>#REF!</v>
      </c>
      <c r="AA29" s="57">
        <f t="shared" si="3"/>
        <v>0</v>
      </c>
      <c r="AB29" s="29">
        <f t="shared" si="4"/>
        <v>0</v>
      </c>
      <c r="AC29" s="81">
        <f t="shared" si="5"/>
        <v>0</v>
      </c>
    </row>
    <row r="30" spans="1:29">
      <c r="A30" s="72"/>
      <c r="B30" s="72"/>
      <c r="C30" s="146" t="s">
        <v>48</v>
      </c>
      <c r="D30" s="147"/>
      <c r="E30" s="154" t="s">
        <v>60</v>
      </c>
      <c r="F30" s="154"/>
      <c r="G30" s="156" t="s">
        <v>114</v>
      </c>
      <c r="H30" s="149"/>
      <c r="I30" s="149" t="s">
        <v>135</v>
      </c>
      <c r="J30" s="151">
        <v>45627</v>
      </c>
      <c r="K30" s="151">
        <v>45687</v>
      </c>
      <c r="L30" s="160"/>
      <c r="M30" s="74" t="e">
        <f t="shared" si="6"/>
        <v>#REF!</v>
      </c>
      <c r="N30" s="74" t="e">
        <f t="shared" si="7"/>
        <v>#REF!</v>
      </c>
      <c r="O30" s="130" t="e">
        <f t="shared" si="8"/>
        <v>#REF!</v>
      </c>
      <c r="P30" s="131" t="e">
        <f>O30*#REF!/1000</f>
        <v>#REF!</v>
      </c>
      <c r="Q30" s="70"/>
      <c r="R30" s="195">
        <v>406000</v>
      </c>
      <c r="S30" s="196">
        <v>0</v>
      </c>
      <c r="T30" s="79">
        <f t="shared" si="9"/>
        <v>406000</v>
      </c>
      <c r="U30" s="191">
        <v>406000</v>
      </c>
      <c r="V30" s="192">
        <v>0</v>
      </c>
      <c r="W30" s="79">
        <f t="shared" si="10"/>
        <v>406000</v>
      </c>
      <c r="X30" s="32" t="e">
        <f t="shared" si="0"/>
        <v>#REF!</v>
      </c>
      <c r="Y30" s="29" t="e">
        <f t="shared" si="1"/>
        <v>#REF!</v>
      </c>
      <c r="Z30" s="33" t="e">
        <f t="shared" si="2"/>
        <v>#REF!</v>
      </c>
      <c r="AA30" s="57">
        <f t="shared" si="3"/>
        <v>0</v>
      </c>
      <c r="AB30" s="29">
        <f t="shared" si="4"/>
        <v>0</v>
      </c>
      <c r="AC30" s="81">
        <f t="shared" si="5"/>
        <v>0</v>
      </c>
    </row>
    <row r="31" spans="1:29">
      <c r="A31" s="72"/>
      <c r="B31" s="72"/>
      <c r="C31" s="146" t="s">
        <v>48</v>
      </c>
      <c r="D31" s="147">
        <v>11</v>
      </c>
      <c r="E31" s="154" t="s">
        <v>60</v>
      </c>
      <c r="F31" s="154"/>
      <c r="G31" s="156" t="s">
        <v>113</v>
      </c>
      <c r="H31" s="149"/>
      <c r="I31" s="149" t="s">
        <v>135</v>
      </c>
      <c r="J31" s="151">
        <v>45627</v>
      </c>
      <c r="K31" s="151">
        <v>45687</v>
      </c>
      <c r="L31" s="160"/>
      <c r="M31" s="74" t="e">
        <f t="shared" si="6"/>
        <v>#REF!</v>
      </c>
      <c r="N31" s="74" t="e">
        <f t="shared" si="7"/>
        <v>#REF!</v>
      </c>
      <c r="O31" s="130" t="e">
        <f t="shared" si="8"/>
        <v>#REF!</v>
      </c>
      <c r="P31" s="131" t="e">
        <f>O31*#REF!/1000</f>
        <v>#REF!</v>
      </c>
      <c r="Q31" s="70"/>
      <c r="R31" s="195">
        <v>152000</v>
      </c>
      <c r="S31" s="196">
        <v>0</v>
      </c>
      <c r="T31" s="79">
        <f t="shared" si="9"/>
        <v>152000</v>
      </c>
      <c r="U31" s="191">
        <v>152000</v>
      </c>
      <c r="V31" s="192">
        <v>0</v>
      </c>
      <c r="W31" s="79">
        <f t="shared" si="10"/>
        <v>152000</v>
      </c>
      <c r="X31" s="32" t="e">
        <f t="shared" si="0"/>
        <v>#REF!</v>
      </c>
      <c r="Y31" s="29" t="e">
        <f t="shared" si="1"/>
        <v>#REF!</v>
      </c>
      <c r="Z31" s="33" t="e">
        <f t="shared" si="2"/>
        <v>#REF!</v>
      </c>
      <c r="AA31" s="57">
        <f t="shared" si="3"/>
        <v>0</v>
      </c>
      <c r="AB31" s="29">
        <f t="shared" si="4"/>
        <v>0</v>
      </c>
      <c r="AC31" s="81">
        <f t="shared" si="5"/>
        <v>0</v>
      </c>
    </row>
    <row r="32" spans="1:29">
      <c r="A32" s="72"/>
      <c r="B32" s="72"/>
      <c r="C32" s="146" t="s">
        <v>48</v>
      </c>
      <c r="D32" s="147">
        <v>7</v>
      </c>
      <c r="E32" s="154" t="s">
        <v>60</v>
      </c>
      <c r="F32" s="154"/>
      <c r="G32" s="156" t="s">
        <v>113</v>
      </c>
      <c r="H32" s="149"/>
      <c r="I32" s="149" t="s">
        <v>135</v>
      </c>
      <c r="J32" s="151">
        <v>45627</v>
      </c>
      <c r="K32" s="151">
        <v>45687</v>
      </c>
      <c r="L32" s="160"/>
      <c r="M32" s="74" t="e">
        <f t="shared" si="6"/>
        <v>#REF!</v>
      </c>
      <c r="N32" s="74" t="e">
        <f t="shared" si="7"/>
        <v>#REF!</v>
      </c>
      <c r="O32" s="130" t="e">
        <f t="shared" si="8"/>
        <v>#REF!</v>
      </c>
      <c r="P32" s="131" t="e">
        <f>O32*#REF!/1000</f>
        <v>#REF!</v>
      </c>
      <c r="Q32" s="70"/>
      <c r="R32" s="195">
        <v>140000</v>
      </c>
      <c r="S32" s="196">
        <v>0</v>
      </c>
      <c r="T32" s="79">
        <f t="shared" si="9"/>
        <v>140000</v>
      </c>
      <c r="U32" s="191">
        <v>140000</v>
      </c>
      <c r="V32" s="192">
        <v>0</v>
      </c>
      <c r="W32" s="79">
        <f t="shared" si="10"/>
        <v>140000</v>
      </c>
      <c r="X32" s="32" t="e">
        <f t="shared" ref="X32:X48" si="11">M32-R32</f>
        <v>#REF!</v>
      </c>
      <c r="Y32" s="29" t="e">
        <f t="shared" ref="Y32:Y48" si="12">N32-S32</f>
        <v>#REF!</v>
      </c>
      <c r="Z32" s="33" t="e">
        <f t="shared" si="2"/>
        <v>#REF!</v>
      </c>
      <c r="AA32" s="57">
        <f t="shared" si="3"/>
        <v>0</v>
      </c>
      <c r="AB32" s="29">
        <f t="shared" si="4"/>
        <v>0</v>
      </c>
      <c r="AC32" s="81">
        <f t="shared" si="5"/>
        <v>0</v>
      </c>
    </row>
    <row r="33" spans="1:29">
      <c r="A33" s="72"/>
      <c r="B33" s="72"/>
      <c r="C33" s="146" t="s">
        <v>49</v>
      </c>
      <c r="D33" s="147" t="s">
        <v>72</v>
      </c>
      <c r="E33" s="154" t="s">
        <v>60</v>
      </c>
      <c r="F33" s="154"/>
      <c r="G33" s="156" t="s">
        <v>113</v>
      </c>
      <c r="H33" s="149"/>
      <c r="I33" s="149" t="s">
        <v>136</v>
      </c>
      <c r="J33" s="151">
        <v>45627</v>
      </c>
      <c r="K33" s="151">
        <v>45687</v>
      </c>
      <c r="L33" s="160"/>
      <c r="M33" s="74" t="e">
        <f t="shared" si="6"/>
        <v>#REF!</v>
      </c>
      <c r="N33" s="74" t="e">
        <f t="shared" si="7"/>
        <v>#REF!</v>
      </c>
      <c r="O33" s="130" t="e">
        <f t="shared" si="8"/>
        <v>#REF!</v>
      </c>
      <c r="P33" s="131" t="e">
        <f>O33*#REF!/1000</f>
        <v>#REF!</v>
      </c>
      <c r="Q33" s="70"/>
      <c r="R33" s="195">
        <v>158000</v>
      </c>
      <c r="S33" s="196">
        <v>0</v>
      </c>
      <c r="T33" s="79">
        <f t="shared" si="9"/>
        <v>158000</v>
      </c>
      <c r="U33" s="191">
        <v>158000</v>
      </c>
      <c r="V33" s="192">
        <v>0</v>
      </c>
      <c r="W33" s="79">
        <f t="shared" si="10"/>
        <v>158000</v>
      </c>
      <c r="X33" s="32" t="e">
        <f t="shared" si="11"/>
        <v>#REF!</v>
      </c>
      <c r="Y33" s="29" t="e">
        <f t="shared" si="12"/>
        <v>#REF!</v>
      </c>
      <c r="Z33" s="33" t="e">
        <f t="shared" si="2"/>
        <v>#REF!</v>
      </c>
      <c r="AA33" s="57">
        <f t="shared" si="3"/>
        <v>0</v>
      </c>
      <c r="AB33" s="29">
        <f t="shared" si="4"/>
        <v>0</v>
      </c>
      <c r="AC33" s="81">
        <f t="shared" si="5"/>
        <v>0</v>
      </c>
    </row>
    <row r="34" spans="1:29">
      <c r="A34" s="72"/>
      <c r="B34" s="72"/>
      <c r="C34" s="146" t="s">
        <v>49</v>
      </c>
      <c r="D34" s="147"/>
      <c r="E34" s="154" t="s">
        <v>60</v>
      </c>
      <c r="F34" s="154"/>
      <c r="G34" s="156" t="s">
        <v>115</v>
      </c>
      <c r="H34" s="149"/>
      <c r="I34" s="149" t="s">
        <v>136</v>
      </c>
      <c r="J34" s="151">
        <v>45627</v>
      </c>
      <c r="K34" s="151">
        <v>45687</v>
      </c>
      <c r="L34" s="160"/>
      <c r="M34" s="74" t="e">
        <f t="shared" si="6"/>
        <v>#REF!</v>
      </c>
      <c r="N34" s="74" t="e">
        <f t="shared" si="7"/>
        <v>#REF!</v>
      </c>
      <c r="O34" s="130" t="e">
        <f t="shared" si="8"/>
        <v>#REF!</v>
      </c>
      <c r="P34" s="131" t="e">
        <f>O34*#REF!/1000</f>
        <v>#REF!</v>
      </c>
      <c r="Q34" s="70"/>
      <c r="R34" s="195">
        <v>327000</v>
      </c>
      <c r="S34" s="196">
        <v>0</v>
      </c>
      <c r="T34" s="79">
        <f t="shared" si="9"/>
        <v>327000</v>
      </c>
      <c r="U34" s="191">
        <v>327000</v>
      </c>
      <c r="V34" s="192">
        <v>0</v>
      </c>
      <c r="W34" s="79">
        <f t="shared" si="10"/>
        <v>327000</v>
      </c>
      <c r="X34" s="32" t="e">
        <f t="shared" si="11"/>
        <v>#REF!</v>
      </c>
      <c r="Y34" s="29" t="e">
        <f t="shared" si="12"/>
        <v>#REF!</v>
      </c>
      <c r="Z34" s="33" t="e">
        <f t="shared" si="2"/>
        <v>#REF!</v>
      </c>
      <c r="AA34" s="57">
        <f t="shared" si="3"/>
        <v>0</v>
      </c>
      <c r="AB34" s="29">
        <f t="shared" si="4"/>
        <v>0</v>
      </c>
      <c r="AC34" s="81">
        <f t="shared" si="5"/>
        <v>0</v>
      </c>
    </row>
    <row r="35" spans="1:29">
      <c r="A35" s="72"/>
      <c r="B35" s="72"/>
      <c r="C35" s="146" t="s">
        <v>49</v>
      </c>
      <c r="D35" s="147">
        <v>2</v>
      </c>
      <c r="E35" s="154" t="s">
        <v>60</v>
      </c>
      <c r="F35" s="154"/>
      <c r="G35" s="156" t="s">
        <v>116</v>
      </c>
      <c r="H35" s="149"/>
      <c r="I35" s="149" t="s">
        <v>136</v>
      </c>
      <c r="J35" s="151">
        <v>45627</v>
      </c>
      <c r="K35" s="151">
        <v>45687</v>
      </c>
      <c r="L35" s="160"/>
      <c r="M35" s="74" t="e">
        <f t="shared" si="6"/>
        <v>#REF!</v>
      </c>
      <c r="N35" s="74" t="e">
        <f t="shared" si="7"/>
        <v>#REF!</v>
      </c>
      <c r="O35" s="130" t="e">
        <f t="shared" si="8"/>
        <v>#REF!</v>
      </c>
      <c r="P35" s="131" t="e">
        <f>O35*#REF!/1000</f>
        <v>#REF!</v>
      </c>
      <c r="Q35" s="70"/>
      <c r="R35" s="195">
        <v>140000</v>
      </c>
      <c r="S35" s="196">
        <v>0</v>
      </c>
      <c r="T35" s="79">
        <f t="shared" si="9"/>
        <v>140000</v>
      </c>
      <c r="U35" s="191">
        <v>140000</v>
      </c>
      <c r="V35" s="192">
        <v>0</v>
      </c>
      <c r="W35" s="79">
        <f t="shared" si="10"/>
        <v>140000</v>
      </c>
      <c r="X35" s="32" t="e">
        <f t="shared" si="11"/>
        <v>#REF!</v>
      </c>
      <c r="Y35" s="29" t="e">
        <f t="shared" si="12"/>
        <v>#REF!</v>
      </c>
      <c r="Z35" s="33" t="e">
        <f t="shared" si="2"/>
        <v>#REF!</v>
      </c>
      <c r="AA35" s="57">
        <f t="shared" si="3"/>
        <v>0</v>
      </c>
      <c r="AB35" s="29">
        <f t="shared" si="4"/>
        <v>0</v>
      </c>
      <c r="AC35" s="81">
        <f t="shared" si="5"/>
        <v>0</v>
      </c>
    </row>
    <row r="36" spans="1:29">
      <c r="A36" s="72"/>
      <c r="B36" s="72"/>
      <c r="C36" s="146" t="s">
        <v>50</v>
      </c>
      <c r="D36" s="147">
        <v>8</v>
      </c>
      <c r="E36" s="154" t="s">
        <v>60</v>
      </c>
      <c r="F36" s="154"/>
      <c r="G36" s="156" t="s">
        <v>113</v>
      </c>
      <c r="H36" s="149"/>
      <c r="I36" s="149" t="s">
        <v>137</v>
      </c>
      <c r="J36" s="151">
        <v>45627</v>
      </c>
      <c r="K36" s="151">
        <v>45687</v>
      </c>
      <c r="L36" s="160"/>
      <c r="M36" s="74" t="e">
        <f t="shared" si="6"/>
        <v>#REF!</v>
      </c>
      <c r="N36" s="74" t="e">
        <f t="shared" si="7"/>
        <v>#REF!</v>
      </c>
      <c r="O36" s="130" t="e">
        <f t="shared" si="8"/>
        <v>#REF!</v>
      </c>
      <c r="P36" s="131" t="e">
        <f>O36*#REF!/1000</f>
        <v>#REF!</v>
      </c>
      <c r="Q36" s="70"/>
      <c r="R36" s="195">
        <v>103000</v>
      </c>
      <c r="S36" s="196">
        <v>0</v>
      </c>
      <c r="T36" s="79">
        <f t="shared" si="9"/>
        <v>103000</v>
      </c>
      <c r="U36" s="191">
        <v>103000</v>
      </c>
      <c r="V36" s="192">
        <v>0</v>
      </c>
      <c r="W36" s="79">
        <f t="shared" si="10"/>
        <v>103000</v>
      </c>
      <c r="X36" s="32" t="e">
        <f t="shared" si="11"/>
        <v>#REF!</v>
      </c>
      <c r="Y36" s="29" t="e">
        <f t="shared" si="12"/>
        <v>#REF!</v>
      </c>
      <c r="Z36" s="33" t="e">
        <f t="shared" si="2"/>
        <v>#REF!</v>
      </c>
      <c r="AA36" s="57">
        <f t="shared" si="3"/>
        <v>0</v>
      </c>
      <c r="AB36" s="29">
        <f t="shared" si="4"/>
        <v>0</v>
      </c>
      <c r="AC36" s="81">
        <f t="shared" si="5"/>
        <v>0</v>
      </c>
    </row>
    <row r="37" spans="1:29">
      <c r="A37" s="72"/>
      <c r="B37" s="72"/>
      <c r="C37" s="146" t="s">
        <v>51</v>
      </c>
      <c r="D37" s="147"/>
      <c r="E37" s="154" t="s">
        <v>60</v>
      </c>
      <c r="F37" s="154"/>
      <c r="G37" s="156" t="s">
        <v>117</v>
      </c>
      <c r="H37" s="149"/>
      <c r="I37" s="149" t="s">
        <v>137</v>
      </c>
      <c r="J37" s="151">
        <v>45627</v>
      </c>
      <c r="K37" s="151">
        <v>45687</v>
      </c>
      <c r="L37" s="160"/>
      <c r="M37" s="74" t="e">
        <f t="shared" si="6"/>
        <v>#REF!</v>
      </c>
      <c r="N37" s="74" t="e">
        <f t="shared" si="7"/>
        <v>#REF!</v>
      </c>
      <c r="O37" s="130" t="e">
        <f t="shared" si="8"/>
        <v>#REF!</v>
      </c>
      <c r="P37" s="131" t="e">
        <f>O37*#REF!/1000</f>
        <v>#REF!</v>
      </c>
      <c r="Q37" s="70"/>
      <c r="R37" s="197">
        <v>636000</v>
      </c>
      <c r="S37" s="198">
        <v>0</v>
      </c>
      <c r="T37" s="79">
        <f t="shared" si="9"/>
        <v>636000</v>
      </c>
      <c r="U37" s="193">
        <v>636000</v>
      </c>
      <c r="V37" s="194">
        <v>0</v>
      </c>
      <c r="W37" s="79">
        <f t="shared" si="10"/>
        <v>636000</v>
      </c>
      <c r="X37" s="32" t="e">
        <f t="shared" si="11"/>
        <v>#REF!</v>
      </c>
      <c r="Y37" s="29" t="e">
        <f t="shared" si="12"/>
        <v>#REF!</v>
      </c>
      <c r="Z37" s="33" t="e">
        <f t="shared" si="2"/>
        <v>#REF!</v>
      </c>
      <c r="AA37" s="57">
        <f t="shared" si="3"/>
        <v>0</v>
      </c>
      <c r="AB37" s="29">
        <f t="shared" si="4"/>
        <v>0</v>
      </c>
      <c r="AC37" s="81">
        <f t="shared" si="5"/>
        <v>0</v>
      </c>
    </row>
    <row r="38" spans="1:29">
      <c r="A38" s="72"/>
      <c r="B38" s="72"/>
      <c r="C38" s="146" t="s">
        <v>52</v>
      </c>
      <c r="D38" s="147">
        <v>2</v>
      </c>
      <c r="E38" s="154" t="s">
        <v>61</v>
      </c>
      <c r="F38" s="154"/>
      <c r="G38" s="156" t="s">
        <v>118</v>
      </c>
      <c r="H38" s="149"/>
      <c r="I38" s="149" t="s">
        <v>138</v>
      </c>
      <c r="J38" s="151">
        <v>45627</v>
      </c>
      <c r="K38" s="151">
        <v>45687</v>
      </c>
      <c r="L38" s="160"/>
      <c r="M38" s="74" t="e">
        <f t="shared" si="6"/>
        <v>#REF!</v>
      </c>
      <c r="N38" s="74" t="e">
        <f t="shared" si="7"/>
        <v>#REF!</v>
      </c>
      <c r="O38" s="130" t="e">
        <f t="shared" si="8"/>
        <v>#REF!</v>
      </c>
      <c r="P38" s="131" t="e">
        <f>O38*#REF!/1000</f>
        <v>#REF!</v>
      </c>
      <c r="Q38" s="70"/>
      <c r="R38" s="197">
        <v>85000</v>
      </c>
      <c r="S38" s="198">
        <v>0</v>
      </c>
      <c r="T38" s="79">
        <f t="shared" si="9"/>
        <v>85000</v>
      </c>
      <c r="U38" s="193">
        <v>85000</v>
      </c>
      <c r="V38" s="194">
        <v>0</v>
      </c>
      <c r="W38" s="79">
        <f t="shared" si="10"/>
        <v>85000</v>
      </c>
      <c r="X38" s="32" t="e">
        <f t="shared" si="11"/>
        <v>#REF!</v>
      </c>
      <c r="Y38" s="29" t="e">
        <f t="shared" si="12"/>
        <v>#REF!</v>
      </c>
      <c r="Z38" s="33" t="e">
        <f t="shared" si="2"/>
        <v>#REF!</v>
      </c>
      <c r="AA38" s="57">
        <f t="shared" si="3"/>
        <v>0</v>
      </c>
      <c r="AB38" s="29">
        <f t="shared" si="4"/>
        <v>0</v>
      </c>
      <c r="AC38" s="81">
        <f t="shared" si="5"/>
        <v>0</v>
      </c>
    </row>
    <row r="39" spans="1:29">
      <c r="A39" s="72"/>
      <c r="B39" s="72">
        <v>152</v>
      </c>
      <c r="C39" s="146" t="s">
        <v>31</v>
      </c>
      <c r="D39" s="147" t="s">
        <v>73</v>
      </c>
      <c r="E39" s="154" t="s">
        <v>60</v>
      </c>
      <c r="F39" s="154" t="s">
        <v>79</v>
      </c>
      <c r="G39" s="156" t="s">
        <v>119</v>
      </c>
      <c r="H39" s="149" t="s">
        <v>307</v>
      </c>
      <c r="I39" s="149" t="s">
        <v>251</v>
      </c>
      <c r="J39" s="151">
        <v>45627</v>
      </c>
      <c r="K39" s="151">
        <v>45687</v>
      </c>
      <c r="L39" s="160"/>
      <c r="M39" s="74" t="e">
        <f t="shared" si="6"/>
        <v>#REF!</v>
      </c>
      <c r="N39" s="74" t="e">
        <f t="shared" si="7"/>
        <v>#REF!</v>
      </c>
      <c r="O39" s="130" t="e">
        <f t="shared" si="8"/>
        <v>#REF!</v>
      </c>
      <c r="P39" s="131" t="e">
        <f>O39*#REF!/1000</f>
        <v>#REF!</v>
      </c>
      <c r="Q39" s="70"/>
      <c r="R39" s="195">
        <v>8204000</v>
      </c>
      <c r="S39" s="196">
        <v>1733000</v>
      </c>
      <c r="T39" s="79">
        <f t="shared" si="9"/>
        <v>9937000</v>
      </c>
      <c r="U39" s="191">
        <v>8204000</v>
      </c>
      <c r="V39" s="192">
        <v>1573000</v>
      </c>
      <c r="W39" s="79">
        <f t="shared" si="10"/>
        <v>9777000</v>
      </c>
      <c r="X39" s="32" t="e">
        <f t="shared" si="11"/>
        <v>#REF!</v>
      </c>
      <c r="Y39" s="29" t="e">
        <f t="shared" si="12"/>
        <v>#REF!</v>
      </c>
      <c r="Z39" s="33" t="e">
        <f t="shared" si="2"/>
        <v>#REF!</v>
      </c>
      <c r="AA39" s="57">
        <f t="shared" si="3"/>
        <v>0</v>
      </c>
      <c r="AB39" s="29">
        <f t="shared" si="4"/>
        <v>160000</v>
      </c>
      <c r="AC39" s="81">
        <f t="shared" si="5"/>
        <v>160000</v>
      </c>
    </row>
    <row r="40" spans="1:29">
      <c r="A40" s="72"/>
      <c r="B40" s="72"/>
      <c r="C40" s="146" t="s">
        <v>31</v>
      </c>
      <c r="D40" s="147" t="s">
        <v>73</v>
      </c>
      <c r="E40" s="154" t="s">
        <v>60</v>
      </c>
      <c r="F40" s="154" t="s">
        <v>203</v>
      </c>
      <c r="G40" s="156" t="s">
        <v>205</v>
      </c>
      <c r="H40" s="149" t="s">
        <v>270</v>
      </c>
      <c r="I40" s="149" t="s">
        <v>251</v>
      </c>
      <c r="J40" s="151">
        <v>45627</v>
      </c>
      <c r="K40" s="151">
        <v>45687</v>
      </c>
      <c r="L40" s="160"/>
      <c r="M40" s="74" t="e">
        <f t="shared" si="6"/>
        <v>#REF!</v>
      </c>
      <c r="N40" s="74" t="e">
        <f t="shared" si="7"/>
        <v>#REF!</v>
      </c>
      <c r="O40" s="130" t="e">
        <f t="shared" si="8"/>
        <v>#REF!</v>
      </c>
      <c r="P40" s="131" t="e">
        <f>O40*#REF!/1000</f>
        <v>#REF!</v>
      </c>
      <c r="Q40" s="70"/>
      <c r="R40" s="195">
        <v>91000</v>
      </c>
      <c r="S40" s="196">
        <v>0</v>
      </c>
      <c r="T40" s="79">
        <f t="shared" si="9"/>
        <v>91000</v>
      </c>
      <c r="U40" s="191">
        <v>91000</v>
      </c>
      <c r="V40" s="192">
        <v>0</v>
      </c>
      <c r="W40" s="79">
        <f t="shared" si="10"/>
        <v>91000</v>
      </c>
      <c r="X40" s="32" t="e">
        <f t="shared" si="11"/>
        <v>#REF!</v>
      </c>
      <c r="Y40" s="29" t="e">
        <f t="shared" si="12"/>
        <v>#REF!</v>
      </c>
      <c r="Z40" s="33" t="e">
        <f t="shared" si="2"/>
        <v>#REF!</v>
      </c>
      <c r="AA40" s="57">
        <f t="shared" si="3"/>
        <v>0</v>
      </c>
      <c r="AB40" s="29">
        <f t="shared" si="4"/>
        <v>0</v>
      </c>
      <c r="AC40" s="81">
        <f t="shared" si="5"/>
        <v>0</v>
      </c>
    </row>
    <row r="41" spans="1:29">
      <c r="A41" s="77"/>
      <c r="B41" s="77">
        <v>155</v>
      </c>
      <c r="C41" s="146" t="s">
        <v>53</v>
      </c>
      <c r="D41" s="147" t="s">
        <v>238</v>
      </c>
      <c r="E41" s="154" t="s">
        <v>69</v>
      </c>
      <c r="F41" s="154" t="s">
        <v>92</v>
      </c>
      <c r="G41" s="156" t="s">
        <v>120</v>
      </c>
      <c r="H41" s="149"/>
      <c r="I41" s="149" t="s">
        <v>252</v>
      </c>
      <c r="J41" s="151">
        <v>45627</v>
      </c>
      <c r="K41" s="151">
        <v>45687</v>
      </c>
      <c r="L41" s="160" t="s">
        <v>267</v>
      </c>
      <c r="M41" s="74" t="e">
        <f t="shared" si="6"/>
        <v>#REF!</v>
      </c>
      <c r="N41" s="74" t="e">
        <f t="shared" si="7"/>
        <v>#REF!</v>
      </c>
      <c r="O41" s="130" t="e">
        <f t="shared" si="8"/>
        <v>#REF!</v>
      </c>
      <c r="P41" s="131" t="e">
        <f>O41*#REF!/1000</f>
        <v>#REF!</v>
      </c>
      <c r="Q41" s="70"/>
      <c r="R41" s="195">
        <v>3540000</v>
      </c>
      <c r="S41" s="196">
        <v>91000</v>
      </c>
      <c r="T41" s="79">
        <f t="shared" si="9"/>
        <v>3631000</v>
      </c>
      <c r="U41" s="191">
        <v>3540000</v>
      </c>
      <c r="V41" s="192">
        <v>91000</v>
      </c>
      <c r="W41" s="79">
        <f t="shared" si="10"/>
        <v>3631000</v>
      </c>
      <c r="X41" s="32" t="e">
        <f t="shared" si="11"/>
        <v>#REF!</v>
      </c>
      <c r="Y41" s="29" t="e">
        <f t="shared" si="12"/>
        <v>#REF!</v>
      </c>
      <c r="Z41" s="33" t="e">
        <f t="shared" si="2"/>
        <v>#REF!</v>
      </c>
      <c r="AA41" s="57">
        <f t="shared" si="3"/>
        <v>0</v>
      </c>
      <c r="AB41" s="29">
        <f t="shared" si="4"/>
        <v>0</v>
      </c>
      <c r="AC41" s="81">
        <f t="shared" si="5"/>
        <v>0</v>
      </c>
    </row>
    <row r="42" spans="1:29">
      <c r="A42" s="77"/>
      <c r="B42" s="77" t="s">
        <v>272</v>
      </c>
      <c r="C42" s="146" t="s">
        <v>54</v>
      </c>
      <c r="D42" s="147" t="s">
        <v>271</v>
      </c>
      <c r="E42" s="154" t="s">
        <v>69</v>
      </c>
      <c r="F42" s="154" t="s">
        <v>93</v>
      </c>
      <c r="G42" s="187" t="s">
        <v>230</v>
      </c>
      <c r="H42" s="189"/>
      <c r="I42" s="149" t="s">
        <v>250</v>
      </c>
      <c r="J42" s="151">
        <v>45627</v>
      </c>
      <c r="K42" s="151">
        <v>45687</v>
      </c>
      <c r="L42" s="160" t="s">
        <v>267</v>
      </c>
      <c r="M42" s="74" t="e">
        <f t="shared" si="6"/>
        <v>#REF!</v>
      </c>
      <c r="N42" s="74" t="e">
        <f t="shared" si="7"/>
        <v>#REF!</v>
      </c>
      <c r="O42" s="130" t="e">
        <f t="shared" si="8"/>
        <v>#REF!</v>
      </c>
      <c r="P42" s="131" t="e">
        <f>O42*#REF!/1000</f>
        <v>#REF!</v>
      </c>
      <c r="Q42" s="70"/>
      <c r="R42" s="195">
        <v>103000</v>
      </c>
      <c r="S42" s="196">
        <v>25000</v>
      </c>
      <c r="T42" s="79">
        <f t="shared" si="9"/>
        <v>128000</v>
      </c>
      <c r="U42" s="191">
        <v>103000</v>
      </c>
      <c r="V42" s="192">
        <v>25000</v>
      </c>
      <c r="W42" s="79">
        <f t="shared" si="10"/>
        <v>128000</v>
      </c>
      <c r="X42" s="32" t="e">
        <f t="shared" si="11"/>
        <v>#REF!</v>
      </c>
      <c r="Y42" s="29" t="e">
        <f t="shared" si="12"/>
        <v>#REF!</v>
      </c>
      <c r="Z42" s="33" t="e">
        <f t="shared" si="2"/>
        <v>#REF!</v>
      </c>
      <c r="AA42" s="57">
        <f t="shared" si="3"/>
        <v>0</v>
      </c>
      <c r="AB42" s="29">
        <f t="shared" si="4"/>
        <v>0</v>
      </c>
      <c r="AC42" s="81">
        <f t="shared" si="5"/>
        <v>0</v>
      </c>
    </row>
    <row r="43" spans="1:29">
      <c r="A43" s="77"/>
      <c r="B43" s="77"/>
      <c r="C43" s="146" t="s">
        <v>55</v>
      </c>
      <c r="D43" s="147"/>
      <c r="E43" s="154" t="s">
        <v>60</v>
      </c>
      <c r="F43" s="154"/>
      <c r="G43" s="156" t="s">
        <v>121</v>
      </c>
      <c r="H43" s="149"/>
      <c r="I43" s="149" t="s">
        <v>253</v>
      </c>
      <c r="J43" s="151">
        <v>45627</v>
      </c>
      <c r="K43" s="151">
        <v>45687</v>
      </c>
      <c r="L43" s="160"/>
      <c r="M43" s="74" t="e">
        <f t="shared" si="6"/>
        <v>#REF!</v>
      </c>
      <c r="N43" s="74" t="e">
        <f t="shared" si="7"/>
        <v>#REF!</v>
      </c>
      <c r="O43" s="130" t="e">
        <f t="shared" si="8"/>
        <v>#REF!</v>
      </c>
      <c r="P43" s="131" t="e">
        <f>O43*#REF!/1000</f>
        <v>#REF!</v>
      </c>
      <c r="Q43" s="70"/>
      <c r="R43" s="195">
        <v>103000</v>
      </c>
      <c r="S43" s="196">
        <v>0</v>
      </c>
      <c r="T43" s="79">
        <f t="shared" si="9"/>
        <v>103000</v>
      </c>
      <c r="U43" s="191">
        <v>103000</v>
      </c>
      <c r="V43" s="192">
        <v>0</v>
      </c>
      <c r="W43" s="79">
        <f t="shared" si="10"/>
        <v>103000</v>
      </c>
      <c r="X43" s="32" t="e">
        <f t="shared" si="11"/>
        <v>#REF!</v>
      </c>
      <c r="Y43" s="29" t="e">
        <f t="shared" si="12"/>
        <v>#REF!</v>
      </c>
      <c r="Z43" s="33" t="e">
        <f t="shared" si="2"/>
        <v>#REF!</v>
      </c>
      <c r="AA43" s="57">
        <f t="shared" si="3"/>
        <v>0</v>
      </c>
      <c r="AB43" s="29">
        <f t="shared" si="4"/>
        <v>0</v>
      </c>
      <c r="AC43" s="81">
        <f t="shared" si="5"/>
        <v>0</v>
      </c>
    </row>
    <row r="44" spans="1:29">
      <c r="A44" s="77"/>
      <c r="B44" s="77" t="s">
        <v>222</v>
      </c>
      <c r="C44" s="146" t="s">
        <v>221</v>
      </c>
      <c r="D44" s="147" t="s">
        <v>74</v>
      </c>
      <c r="E44" s="154" t="s">
        <v>60</v>
      </c>
      <c r="F44" s="154" t="s">
        <v>94</v>
      </c>
      <c r="G44" s="156" t="s">
        <v>122</v>
      </c>
      <c r="H44" s="149"/>
      <c r="I44" s="149" t="s">
        <v>254</v>
      </c>
      <c r="J44" s="151">
        <v>45627</v>
      </c>
      <c r="K44" s="151">
        <v>45687</v>
      </c>
      <c r="L44" s="160" t="s">
        <v>273</v>
      </c>
      <c r="M44" s="74" t="e">
        <f t="shared" si="6"/>
        <v>#REF!</v>
      </c>
      <c r="N44" s="74" t="e">
        <f t="shared" si="7"/>
        <v>#REF!</v>
      </c>
      <c r="O44" s="130" t="e">
        <f t="shared" si="8"/>
        <v>#REF!</v>
      </c>
      <c r="P44" s="131" t="e">
        <f>O44*#REF!/1000</f>
        <v>#REF!</v>
      </c>
      <c r="Q44" s="70"/>
      <c r="R44" s="195">
        <v>10860000</v>
      </c>
      <c r="S44" s="196">
        <v>1513000</v>
      </c>
      <c r="T44" s="79">
        <f t="shared" si="9"/>
        <v>12373000</v>
      </c>
      <c r="U44" s="191">
        <v>10860000</v>
      </c>
      <c r="V44" s="192">
        <v>1513000</v>
      </c>
      <c r="W44" s="79">
        <f t="shared" si="10"/>
        <v>12373000</v>
      </c>
      <c r="X44" s="32" t="e">
        <f t="shared" si="11"/>
        <v>#REF!</v>
      </c>
      <c r="Y44" s="29" t="e">
        <f t="shared" si="12"/>
        <v>#REF!</v>
      </c>
      <c r="Z44" s="33" t="e">
        <f t="shared" si="2"/>
        <v>#REF!</v>
      </c>
      <c r="AA44" s="57">
        <f t="shared" si="3"/>
        <v>0</v>
      </c>
      <c r="AB44" s="29">
        <f t="shared" si="4"/>
        <v>0</v>
      </c>
      <c r="AC44" s="81">
        <f t="shared" si="5"/>
        <v>0</v>
      </c>
    </row>
    <row r="45" spans="1:29">
      <c r="A45" s="77"/>
      <c r="B45" s="186"/>
      <c r="C45" s="146" t="s">
        <v>56</v>
      </c>
      <c r="D45" s="147" t="s">
        <v>227</v>
      </c>
      <c r="E45" s="154" t="s">
        <v>60</v>
      </c>
      <c r="F45" s="154" t="s">
        <v>95</v>
      </c>
      <c r="G45" s="156" t="s">
        <v>123</v>
      </c>
      <c r="H45" s="149"/>
      <c r="I45" s="149" t="s">
        <v>250</v>
      </c>
      <c r="J45" s="151">
        <v>45627</v>
      </c>
      <c r="K45" s="151">
        <v>45687</v>
      </c>
      <c r="L45" s="160" t="s">
        <v>267</v>
      </c>
      <c r="M45" s="74" t="e">
        <f t="shared" si="6"/>
        <v>#REF!</v>
      </c>
      <c r="N45" s="74" t="e">
        <f t="shared" si="7"/>
        <v>#REF!</v>
      </c>
      <c r="O45" s="130" t="e">
        <f t="shared" si="8"/>
        <v>#REF!</v>
      </c>
      <c r="P45" s="131" t="e">
        <f>O45*#REF!/1000</f>
        <v>#REF!</v>
      </c>
      <c r="Q45" s="70"/>
      <c r="R45" s="195">
        <v>242000</v>
      </c>
      <c r="S45" s="196">
        <v>31000</v>
      </c>
      <c r="T45" s="79">
        <f t="shared" si="9"/>
        <v>273000</v>
      </c>
      <c r="U45" s="191">
        <v>242000</v>
      </c>
      <c r="V45" s="192">
        <v>31000</v>
      </c>
      <c r="W45" s="79">
        <f t="shared" si="10"/>
        <v>273000</v>
      </c>
      <c r="X45" s="32" t="e">
        <f t="shared" si="11"/>
        <v>#REF!</v>
      </c>
      <c r="Y45" s="29" t="e">
        <f t="shared" si="12"/>
        <v>#REF!</v>
      </c>
      <c r="Z45" s="33" t="e">
        <f t="shared" si="2"/>
        <v>#REF!</v>
      </c>
      <c r="AA45" s="57">
        <f t="shared" si="3"/>
        <v>0</v>
      </c>
      <c r="AB45" s="29">
        <f t="shared" si="4"/>
        <v>0</v>
      </c>
      <c r="AC45" s="81">
        <f t="shared" si="5"/>
        <v>0</v>
      </c>
    </row>
    <row r="46" spans="1:29">
      <c r="A46" s="77"/>
      <c r="B46" s="77"/>
      <c r="C46" s="146" t="s">
        <v>58</v>
      </c>
      <c r="D46" s="147" t="s">
        <v>75</v>
      </c>
      <c r="E46" s="154" t="s">
        <v>66</v>
      </c>
      <c r="F46" s="154" t="s">
        <v>96</v>
      </c>
      <c r="G46" s="156" t="s">
        <v>124</v>
      </c>
      <c r="H46" s="149"/>
      <c r="I46" s="149" t="s">
        <v>255</v>
      </c>
      <c r="J46" s="151">
        <v>45627</v>
      </c>
      <c r="K46" s="151">
        <v>45687</v>
      </c>
      <c r="L46" s="160"/>
      <c r="M46" s="74" t="e">
        <f t="shared" si="6"/>
        <v>#REF!</v>
      </c>
      <c r="N46" s="74" t="e">
        <f t="shared" si="7"/>
        <v>#REF!</v>
      </c>
      <c r="O46" s="130" t="e">
        <f t="shared" si="8"/>
        <v>#REF!</v>
      </c>
      <c r="P46" s="131" t="e">
        <f>O46*#REF!/1000</f>
        <v>#REF!</v>
      </c>
      <c r="Q46" s="70"/>
      <c r="R46" s="195">
        <v>97000</v>
      </c>
      <c r="S46" s="196">
        <v>0</v>
      </c>
      <c r="T46" s="79">
        <f t="shared" si="9"/>
        <v>97000</v>
      </c>
      <c r="U46" s="191">
        <v>97000</v>
      </c>
      <c r="V46" s="192">
        <v>0</v>
      </c>
      <c r="W46" s="79">
        <f t="shared" si="10"/>
        <v>97000</v>
      </c>
      <c r="X46" s="32" t="e">
        <f t="shared" si="11"/>
        <v>#REF!</v>
      </c>
      <c r="Y46" s="29" t="e">
        <f t="shared" si="12"/>
        <v>#REF!</v>
      </c>
      <c r="Z46" s="33" t="e">
        <f t="shared" si="2"/>
        <v>#REF!</v>
      </c>
      <c r="AA46" s="57">
        <f t="shared" si="3"/>
        <v>0</v>
      </c>
      <c r="AB46" s="29">
        <f t="shared" si="4"/>
        <v>0</v>
      </c>
      <c r="AC46" s="81">
        <f t="shared" si="5"/>
        <v>0</v>
      </c>
    </row>
    <row r="47" spans="1:29">
      <c r="A47" s="77"/>
      <c r="B47" s="77"/>
      <c r="C47" s="146" t="s">
        <v>59</v>
      </c>
      <c r="D47" s="147" t="s">
        <v>76</v>
      </c>
      <c r="E47" s="154" t="s">
        <v>61</v>
      </c>
      <c r="F47" s="154" t="s">
        <v>97</v>
      </c>
      <c r="G47" s="156" t="s">
        <v>125</v>
      </c>
      <c r="H47" s="149"/>
      <c r="I47" s="149" t="s">
        <v>255</v>
      </c>
      <c r="J47" s="151">
        <v>45627</v>
      </c>
      <c r="K47" s="151">
        <v>45687</v>
      </c>
      <c r="L47" s="160"/>
      <c r="M47" s="74" t="e">
        <f t="shared" si="6"/>
        <v>#REF!</v>
      </c>
      <c r="N47" s="74" t="e">
        <f t="shared" si="7"/>
        <v>#REF!</v>
      </c>
      <c r="O47" s="130" t="e">
        <f t="shared" si="8"/>
        <v>#REF!</v>
      </c>
      <c r="P47" s="131" t="e">
        <f>O47*#REF!/1000</f>
        <v>#REF!</v>
      </c>
      <c r="Q47" s="70"/>
      <c r="R47" s="195">
        <v>472000</v>
      </c>
      <c r="S47" s="196">
        <v>0</v>
      </c>
      <c r="T47" s="79">
        <f t="shared" si="9"/>
        <v>472000</v>
      </c>
      <c r="U47" s="191">
        <v>472000</v>
      </c>
      <c r="V47" s="192">
        <v>0</v>
      </c>
      <c r="W47" s="79">
        <f t="shared" si="10"/>
        <v>472000</v>
      </c>
      <c r="X47" s="32" t="e">
        <f t="shared" si="11"/>
        <v>#REF!</v>
      </c>
      <c r="Y47" s="29" t="e">
        <f t="shared" si="12"/>
        <v>#REF!</v>
      </c>
      <c r="Z47" s="33" t="e">
        <f t="shared" ref="Z47:Z54" si="13">X47+Y47</f>
        <v>#REF!</v>
      </c>
      <c r="AA47" s="57">
        <f>R47-U47</f>
        <v>0</v>
      </c>
      <c r="AB47" s="29">
        <f>S47-V47</f>
        <v>0</v>
      </c>
      <c r="AC47" s="81">
        <f t="shared" ref="AC47:AC54" si="14">SUM(AA47:AB47)</f>
        <v>0</v>
      </c>
    </row>
    <row r="48" spans="1:29">
      <c r="A48" s="77"/>
      <c r="B48" s="179">
        <v>164</v>
      </c>
      <c r="C48" s="154" t="s">
        <v>33</v>
      </c>
      <c r="D48" s="154" t="s">
        <v>284</v>
      </c>
      <c r="E48" s="154" t="s">
        <v>60</v>
      </c>
      <c r="F48" s="154"/>
      <c r="G48" s="156" t="s">
        <v>198</v>
      </c>
      <c r="H48" s="158" t="s">
        <v>199</v>
      </c>
      <c r="I48" s="158" t="s">
        <v>256</v>
      </c>
      <c r="J48" s="161">
        <v>45627</v>
      </c>
      <c r="K48" s="158" t="s">
        <v>278</v>
      </c>
      <c r="L48" s="158" t="s">
        <v>274</v>
      </c>
      <c r="M48" s="74" t="e">
        <f t="shared" si="6"/>
        <v>#REF!</v>
      </c>
      <c r="N48" s="74" t="e">
        <f t="shared" si="7"/>
        <v>#REF!</v>
      </c>
      <c r="O48" s="130" t="e">
        <f t="shared" si="8"/>
        <v>#REF!</v>
      </c>
      <c r="P48" s="131" t="e">
        <f>O48*#REF!/1000</f>
        <v>#REF!</v>
      </c>
      <c r="Q48" s="70"/>
      <c r="R48" s="195">
        <v>12469050</v>
      </c>
      <c r="S48" s="196">
        <v>1996500</v>
      </c>
      <c r="T48" s="79">
        <f t="shared" si="9"/>
        <v>14465550</v>
      </c>
      <c r="U48" s="191">
        <v>11828000</v>
      </c>
      <c r="V48" s="192">
        <v>1997000</v>
      </c>
      <c r="W48" s="79">
        <f t="shared" si="10"/>
        <v>13825000</v>
      </c>
      <c r="X48" s="32" t="e">
        <f t="shared" si="11"/>
        <v>#REF!</v>
      </c>
      <c r="Y48" s="29" t="e">
        <f t="shared" si="12"/>
        <v>#REF!</v>
      </c>
      <c r="Z48" s="33" t="e">
        <f t="shared" si="13"/>
        <v>#REF!</v>
      </c>
      <c r="AA48" s="57">
        <f>R48-U48</f>
        <v>641050</v>
      </c>
      <c r="AB48" s="29">
        <f>S48-V48</f>
        <v>-500</v>
      </c>
      <c r="AC48" s="81">
        <f t="shared" si="14"/>
        <v>640550</v>
      </c>
    </row>
    <row r="49" spans="1:29">
      <c r="A49" s="77"/>
      <c r="B49" s="179"/>
      <c r="C49" s="154" t="s">
        <v>232</v>
      </c>
      <c r="D49" s="153">
        <v>39</v>
      </c>
      <c r="E49" s="68" t="s">
        <v>62</v>
      </c>
      <c r="F49" s="68"/>
      <c r="G49" s="156" t="s">
        <v>202</v>
      </c>
      <c r="H49" s="158"/>
      <c r="I49" s="158" t="s">
        <v>257</v>
      </c>
      <c r="J49" s="161">
        <v>45627</v>
      </c>
      <c r="K49" s="158" t="s">
        <v>278</v>
      </c>
      <c r="L49" s="158"/>
      <c r="M49" s="74" t="e">
        <f t="shared" ref="M49:M54" si="15">ROUNDUP(R49*ign/igo,-3)</f>
        <v>#REF!</v>
      </c>
      <c r="N49" s="74" t="e">
        <f t="shared" ref="N49:N54" si="16">ROUNDUP(S49*iin/iio,-3)</f>
        <v>#REF!</v>
      </c>
      <c r="O49" s="130" t="e">
        <f t="shared" ref="O49:O60" si="17">SUM(M49:N49)</f>
        <v>#REF!</v>
      </c>
      <c r="P49" s="131" t="e">
        <f>O49*#REF!/1000</f>
        <v>#REF!</v>
      </c>
      <c r="Q49" s="70"/>
      <c r="R49" s="195">
        <v>43000</v>
      </c>
      <c r="S49" s="196">
        <v>0</v>
      </c>
      <c r="T49" s="79">
        <f t="shared" ref="T49:T61" si="18">R49+S49</f>
        <v>43000</v>
      </c>
      <c r="U49" s="191">
        <v>43000</v>
      </c>
      <c r="V49" s="192">
        <v>0</v>
      </c>
      <c r="W49" s="79">
        <f>U49+V49</f>
        <v>43000</v>
      </c>
      <c r="X49" s="32" t="e">
        <f t="shared" ref="X49:Y51" si="19">M49-R49</f>
        <v>#REF!</v>
      </c>
      <c r="Y49" s="29" t="e">
        <f t="shared" si="19"/>
        <v>#REF!</v>
      </c>
      <c r="Z49" s="33" t="e">
        <f t="shared" si="13"/>
        <v>#REF!</v>
      </c>
      <c r="AA49" s="57">
        <f t="shared" ref="AA49:AB51" si="20">R49-U49</f>
        <v>0</v>
      </c>
      <c r="AB49" s="29">
        <f t="shared" si="20"/>
        <v>0</v>
      </c>
      <c r="AC49" s="81">
        <f t="shared" si="14"/>
        <v>0</v>
      </c>
    </row>
    <row r="50" spans="1:29">
      <c r="A50" s="77"/>
      <c r="B50" s="179"/>
      <c r="C50" s="68" t="s">
        <v>33</v>
      </c>
      <c r="D50" s="153" t="s">
        <v>285</v>
      </c>
      <c r="E50" s="68" t="s">
        <v>60</v>
      </c>
      <c r="F50" s="68"/>
      <c r="G50" s="73" t="s">
        <v>209</v>
      </c>
      <c r="H50" s="188" t="s">
        <v>302</v>
      </c>
      <c r="I50" s="137" t="s">
        <v>256</v>
      </c>
      <c r="J50" s="144">
        <v>45627</v>
      </c>
      <c r="K50" s="137" t="s">
        <v>278</v>
      </c>
      <c r="L50" s="137" t="s">
        <v>274</v>
      </c>
      <c r="M50" s="74" t="e">
        <f t="shared" si="15"/>
        <v>#REF!</v>
      </c>
      <c r="N50" s="74" t="e">
        <f t="shared" si="16"/>
        <v>#REF!</v>
      </c>
      <c r="O50" s="130" t="e">
        <f t="shared" si="17"/>
        <v>#REF!</v>
      </c>
      <c r="P50" s="131" t="e">
        <f>O50*#REF!/1000</f>
        <v>#REF!</v>
      </c>
      <c r="Q50" s="70"/>
      <c r="R50" s="195">
        <v>8829650</v>
      </c>
      <c r="S50" s="196">
        <v>0</v>
      </c>
      <c r="T50" s="79">
        <f t="shared" si="18"/>
        <v>8829650</v>
      </c>
      <c r="U50" s="191">
        <v>757000</v>
      </c>
      <c r="V50" s="192">
        <v>0</v>
      </c>
      <c r="W50" s="79">
        <f>U50+V50</f>
        <v>757000</v>
      </c>
      <c r="X50" s="32" t="e">
        <f t="shared" si="19"/>
        <v>#REF!</v>
      </c>
      <c r="Y50" s="29" t="e">
        <f t="shared" si="19"/>
        <v>#REF!</v>
      </c>
      <c r="Z50" s="33" t="e">
        <f t="shared" si="13"/>
        <v>#REF!</v>
      </c>
      <c r="AA50" s="57">
        <f t="shared" si="20"/>
        <v>8072650</v>
      </c>
      <c r="AB50" s="29">
        <f t="shared" si="20"/>
        <v>0</v>
      </c>
      <c r="AC50" s="81">
        <f t="shared" si="14"/>
        <v>8072650</v>
      </c>
    </row>
    <row r="51" spans="1:29">
      <c r="A51" s="77"/>
      <c r="B51" s="179"/>
      <c r="C51" s="68" t="s">
        <v>210</v>
      </c>
      <c r="D51" s="68"/>
      <c r="E51" s="68" t="s">
        <v>60</v>
      </c>
      <c r="F51" s="68"/>
      <c r="G51" s="73" t="s">
        <v>211</v>
      </c>
      <c r="H51" s="188"/>
      <c r="I51" s="137" t="s">
        <v>256</v>
      </c>
      <c r="J51" s="144">
        <v>45627</v>
      </c>
      <c r="K51" s="137" t="s">
        <v>278</v>
      </c>
      <c r="L51" s="137" t="s">
        <v>274</v>
      </c>
      <c r="M51" s="74" t="e">
        <f t="shared" si="15"/>
        <v>#REF!</v>
      </c>
      <c r="N51" s="74" t="e">
        <f t="shared" si="16"/>
        <v>#REF!</v>
      </c>
      <c r="O51" s="130" t="e">
        <f t="shared" si="17"/>
        <v>#REF!</v>
      </c>
      <c r="P51" s="131" t="e">
        <f>O51*#REF!/1000</f>
        <v>#REF!</v>
      </c>
      <c r="Q51" s="70"/>
      <c r="R51" s="195">
        <v>60500</v>
      </c>
      <c r="S51" s="196">
        <v>0</v>
      </c>
      <c r="T51" s="79">
        <f t="shared" si="18"/>
        <v>60500</v>
      </c>
      <c r="U51" s="191">
        <v>60000</v>
      </c>
      <c r="V51" s="192">
        <v>0</v>
      </c>
      <c r="W51" s="79">
        <f>U51+V51</f>
        <v>60000</v>
      </c>
      <c r="X51" s="32" t="e">
        <f t="shared" si="19"/>
        <v>#REF!</v>
      </c>
      <c r="Y51" s="29" t="e">
        <f t="shared" si="19"/>
        <v>#REF!</v>
      </c>
      <c r="Z51" s="33" t="e">
        <f t="shared" si="13"/>
        <v>#REF!</v>
      </c>
      <c r="AA51" s="57">
        <f t="shared" si="20"/>
        <v>500</v>
      </c>
      <c r="AB51" s="29">
        <f t="shared" si="20"/>
        <v>0</v>
      </c>
      <c r="AC51" s="81">
        <f t="shared" si="14"/>
        <v>500</v>
      </c>
    </row>
    <row r="52" spans="1:29" s="190" customFormat="1">
      <c r="A52" s="206"/>
      <c r="B52" s="207">
        <v>158</v>
      </c>
      <c r="C52" s="154" t="s">
        <v>229</v>
      </c>
      <c r="D52" s="164">
        <v>4</v>
      </c>
      <c r="E52" s="154" t="s">
        <v>66</v>
      </c>
      <c r="F52" s="154"/>
      <c r="G52" s="156" t="s">
        <v>219</v>
      </c>
      <c r="H52" s="158"/>
      <c r="I52" s="158" t="s">
        <v>252</v>
      </c>
      <c r="J52" s="161">
        <v>45627</v>
      </c>
      <c r="K52" s="158" t="s">
        <v>278</v>
      </c>
      <c r="L52" s="158"/>
      <c r="M52" s="208" t="e">
        <f t="shared" si="15"/>
        <v>#REF!</v>
      </c>
      <c r="N52" s="208" t="e">
        <f t="shared" si="16"/>
        <v>#REF!</v>
      </c>
      <c r="O52" s="130" t="e">
        <f t="shared" si="17"/>
        <v>#REF!</v>
      </c>
      <c r="P52" s="210" t="e">
        <f>O52*#REF!/1000</f>
        <v>#REF!</v>
      </c>
      <c r="Q52" s="211"/>
      <c r="R52" s="212">
        <v>1785000</v>
      </c>
      <c r="S52" s="213">
        <v>0</v>
      </c>
      <c r="T52" s="79">
        <f t="shared" si="18"/>
        <v>1785000</v>
      </c>
      <c r="U52" s="191">
        <v>1785000</v>
      </c>
      <c r="V52" s="192">
        <v>0</v>
      </c>
      <c r="W52" s="79">
        <f>U52+V52</f>
        <v>1785000</v>
      </c>
      <c r="X52" s="214" t="e">
        <f t="shared" ref="X52:Y54" si="21">M52-R52</f>
        <v>#REF!</v>
      </c>
      <c r="Y52" s="215" t="e">
        <f t="shared" si="21"/>
        <v>#REF!</v>
      </c>
      <c r="Z52" s="216" t="e">
        <f t="shared" si="13"/>
        <v>#REF!</v>
      </c>
      <c r="AA52" s="217">
        <f t="shared" ref="AA52:AB54" si="22">R52-U52</f>
        <v>0</v>
      </c>
      <c r="AB52" s="215">
        <f t="shared" si="22"/>
        <v>0</v>
      </c>
      <c r="AC52" s="218">
        <f t="shared" si="14"/>
        <v>0</v>
      </c>
    </row>
    <row r="53" spans="1:29" s="190" customFormat="1">
      <c r="A53" s="206"/>
      <c r="B53" s="207"/>
      <c r="C53" s="154" t="s">
        <v>234</v>
      </c>
      <c r="D53" s="154" t="s">
        <v>235</v>
      </c>
      <c r="E53" s="154" t="s">
        <v>225</v>
      </c>
      <c r="F53" s="154"/>
      <c r="G53" s="156" t="s">
        <v>226</v>
      </c>
      <c r="H53" s="158" t="s">
        <v>306</v>
      </c>
      <c r="I53" s="158" t="s">
        <v>254</v>
      </c>
      <c r="J53" s="161" t="s">
        <v>279</v>
      </c>
      <c r="K53" s="158" t="s">
        <v>280</v>
      </c>
      <c r="L53" s="158" t="s">
        <v>279</v>
      </c>
      <c r="M53" s="208" t="e">
        <f t="shared" si="15"/>
        <v>#REF!</v>
      </c>
      <c r="N53" s="208" t="e">
        <f t="shared" si="16"/>
        <v>#REF!</v>
      </c>
      <c r="O53" s="130" t="e">
        <f t="shared" si="17"/>
        <v>#REF!</v>
      </c>
      <c r="P53" s="210" t="e">
        <f>O53*#REF!/1000</f>
        <v>#REF!</v>
      </c>
      <c r="Q53" s="211"/>
      <c r="R53" s="212">
        <v>0</v>
      </c>
      <c r="S53" s="213">
        <v>0</v>
      </c>
      <c r="T53" s="79">
        <f t="shared" si="18"/>
        <v>0</v>
      </c>
      <c r="U53" s="191">
        <v>25000</v>
      </c>
      <c r="V53" s="192">
        <v>35000</v>
      </c>
      <c r="W53" s="79">
        <f t="shared" ref="W53:W61" si="23">U53+V53</f>
        <v>60000</v>
      </c>
      <c r="X53" s="214" t="e">
        <f t="shared" si="21"/>
        <v>#REF!</v>
      </c>
      <c r="Y53" s="215" t="e">
        <f t="shared" si="21"/>
        <v>#REF!</v>
      </c>
      <c r="Z53" s="216" t="e">
        <f t="shared" si="13"/>
        <v>#REF!</v>
      </c>
      <c r="AA53" s="217">
        <f t="shared" si="22"/>
        <v>-25000</v>
      </c>
      <c r="AB53" s="215">
        <f t="shared" si="22"/>
        <v>-35000</v>
      </c>
      <c r="AC53" s="218">
        <f t="shared" si="14"/>
        <v>-60000</v>
      </c>
    </row>
    <row r="54" spans="1:29" s="190" customFormat="1">
      <c r="A54" s="206"/>
      <c r="B54" s="207"/>
      <c r="C54" s="154" t="s">
        <v>228</v>
      </c>
      <c r="D54" s="164">
        <v>3</v>
      </c>
      <c r="E54" s="154" t="s">
        <v>66</v>
      </c>
      <c r="F54" s="154"/>
      <c r="G54" s="156" t="s">
        <v>224</v>
      </c>
      <c r="H54" s="158"/>
      <c r="I54" s="158" t="s">
        <v>258</v>
      </c>
      <c r="J54" s="161">
        <v>45627</v>
      </c>
      <c r="K54" s="158" t="s">
        <v>278</v>
      </c>
      <c r="L54" s="158"/>
      <c r="M54" s="208" t="e">
        <f t="shared" si="15"/>
        <v>#REF!</v>
      </c>
      <c r="N54" s="208" t="e">
        <f t="shared" si="16"/>
        <v>#REF!</v>
      </c>
      <c r="O54" s="130" t="e">
        <f t="shared" si="17"/>
        <v>#REF!</v>
      </c>
      <c r="P54" s="210" t="e">
        <f>O54*#REF!/1000</f>
        <v>#REF!</v>
      </c>
      <c r="Q54" s="211"/>
      <c r="R54" s="212">
        <v>206000</v>
      </c>
      <c r="S54" s="213">
        <v>0</v>
      </c>
      <c r="T54" s="79">
        <f t="shared" si="18"/>
        <v>206000</v>
      </c>
      <c r="U54" s="191">
        <v>206000</v>
      </c>
      <c r="V54" s="192">
        <v>0</v>
      </c>
      <c r="W54" s="79">
        <f t="shared" si="23"/>
        <v>206000</v>
      </c>
      <c r="X54" s="214" t="e">
        <f t="shared" si="21"/>
        <v>#REF!</v>
      </c>
      <c r="Y54" s="215" t="e">
        <f t="shared" si="21"/>
        <v>#REF!</v>
      </c>
      <c r="Z54" s="216" t="e">
        <f t="shared" si="13"/>
        <v>#REF!</v>
      </c>
      <c r="AA54" s="217">
        <f t="shared" si="22"/>
        <v>0</v>
      </c>
      <c r="AB54" s="215">
        <f t="shared" si="22"/>
        <v>0</v>
      </c>
      <c r="AC54" s="218">
        <f t="shared" si="14"/>
        <v>0</v>
      </c>
    </row>
    <row r="55" spans="1:29" s="190" customFormat="1">
      <c r="A55" s="206"/>
      <c r="B55" s="207"/>
      <c r="C55" s="154"/>
      <c r="D55" s="164"/>
      <c r="E55" s="154"/>
      <c r="F55" s="154"/>
      <c r="G55" s="156"/>
      <c r="H55" s="158"/>
      <c r="I55" s="158"/>
      <c r="J55" s="161"/>
      <c r="K55" s="158"/>
      <c r="L55" s="158"/>
      <c r="M55" s="208" t="e">
        <f t="shared" ref="M55:M61" si="24">ROUNDUP(R55*ign/igo,-3)</f>
        <v>#REF!</v>
      </c>
      <c r="N55" s="208" t="e">
        <f t="shared" ref="N55:N61" si="25">ROUNDUP(S55*iin/iio,-3)</f>
        <v>#REF!</v>
      </c>
      <c r="O55" s="130" t="e">
        <f t="shared" si="17"/>
        <v>#REF!</v>
      </c>
      <c r="P55" s="210" t="e">
        <f>O55*#REF!/1000</f>
        <v>#REF!</v>
      </c>
      <c r="Q55" s="211"/>
      <c r="R55" s="212">
        <v>0</v>
      </c>
      <c r="S55" s="213">
        <v>0</v>
      </c>
      <c r="T55" s="79">
        <f t="shared" si="18"/>
        <v>0</v>
      </c>
      <c r="U55" s="191">
        <v>0</v>
      </c>
      <c r="V55" s="192">
        <v>0</v>
      </c>
      <c r="W55" s="79">
        <f t="shared" si="23"/>
        <v>0</v>
      </c>
      <c r="X55" s="214" t="e">
        <f t="shared" ref="X55:X61" si="26">M55-R55</f>
        <v>#REF!</v>
      </c>
      <c r="Y55" s="215" t="e">
        <f t="shared" ref="Y55:Y61" si="27">N55-S55</f>
        <v>#REF!</v>
      </c>
      <c r="Z55" s="216" t="e">
        <f t="shared" ref="Z55:Z61" si="28">X55+Y55</f>
        <v>#REF!</v>
      </c>
      <c r="AA55" s="217">
        <f t="shared" ref="AA55:AA61" si="29">R55-U55</f>
        <v>0</v>
      </c>
      <c r="AB55" s="215">
        <f t="shared" ref="AB55:AB61" si="30">S55-V55</f>
        <v>0</v>
      </c>
      <c r="AC55" s="218">
        <f t="shared" ref="AC55:AC61" si="31">SUM(AA55:AB55)</f>
        <v>0</v>
      </c>
    </row>
    <row r="56" spans="1:29" s="190" customFormat="1" ht="30.6">
      <c r="A56" s="206"/>
      <c r="B56" s="207"/>
      <c r="C56" s="154" t="s">
        <v>299</v>
      </c>
      <c r="D56" s="164"/>
      <c r="E56" s="154" t="s">
        <v>63</v>
      </c>
      <c r="F56" s="154"/>
      <c r="G56" s="156" t="s">
        <v>298</v>
      </c>
      <c r="H56" s="158" t="s">
        <v>283</v>
      </c>
      <c r="I56" s="158"/>
      <c r="J56" s="161" t="s">
        <v>280</v>
      </c>
      <c r="K56" s="158" t="s">
        <v>279</v>
      </c>
      <c r="L56" s="158" t="s">
        <v>279</v>
      </c>
      <c r="M56" s="208" t="e">
        <f t="shared" si="24"/>
        <v>#REF!</v>
      </c>
      <c r="N56" s="208" t="e">
        <f t="shared" si="25"/>
        <v>#REF!</v>
      </c>
      <c r="O56" s="130" t="e">
        <f t="shared" si="17"/>
        <v>#REF!</v>
      </c>
      <c r="P56" s="210" t="e">
        <f>O56*#REF!/1000</f>
        <v>#REF!</v>
      </c>
      <c r="Q56" s="211"/>
      <c r="R56" s="212">
        <v>240000</v>
      </c>
      <c r="S56" s="213">
        <v>0</v>
      </c>
      <c r="T56" s="79">
        <f t="shared" si="18"/>
        <v>240000</v>
      </c>
      <c r="U56" s="191">
        <v>0</v>
      </c>
      <c r="V56" s="192">
        <v>0</v>
      </c>
      <c r="W56" s="79">
        <f t="shared" si="23"/>
        <v>0</v>
      </c>
      <c r="X56" s="214" t="e">
        <f t="shared" si="26"/>
        <v>#REF!</v>
      </c>
      <c r="Y56" s="215" t="e">
        <f t="shared" si="27"/>
        <v>#REF!</v>
      </c>
      <c r="Z56" s="216" t="e">
        <f t="shared" si="28"/>
        <v>#REF!</v>
      </c>
      <c r="AA56" s="217">
        <f t="shared" si="29"/>
        <v>240000</v>
      </c>
      <c r="AB56" s="215">
        <f t="shared" si="30"/>
        <v>0</v>
      </c>
      <c r="AC56" s="218">
        <f t="shared" si="31"/>
        <v>240000</v>
      </c>
    </row>
    <row r="57" spans="1:29" s="190" customFormat="1" ht="20.399999999999999">
      <c r="A57" s="206"/>
      <c r="B57" s="207"/>
      <c r="C57" s="154" t="s">
        <v>281</v>
      </c>
      <c r="D57" s="164"/>
      <c r="E57" s="154"/>
      <c r="F57" s="154"/>
      <c r="G57" s="156" t="s">
        <v>286</v>
      </c>
      <c r="H57" s="158" t="s">
        <v>301</v>
      </c>
      <c r="I57" s="158"/>
      <c r="J57" s="161" t="s">
        <v>282</v>
      </c>
      <c r="K57" s="158" t="s">
        <v>282</v>
      </c>
      <c r="L57" s="158" t="s">
        <v>279</v>
      </c>
      <c r="M57" s="208" t="e">
        <f t="shared" si="24"/>
        <v>#REF!</v>
      </c>
      <c r="N57" s="208" t="e">
        <f t="shared" si="25"/>
        <v>#REF!</v>
      </c>
      <c r="O57" s="130" t="e">
        <f t="shared" si="17"/>
        <v>#REF!</v>
      </c>
      <c r="P57" s="210" t="e">
        <f>O57*#REF!/1000</f>
        <v>#REF!</v>
      </c>
      <c r="Q57" s="211"/>
      <c r="R57" s="212">
        <v>0</v>
      </c>
      <c r="S57" s="213">
        <v>480000</v>
      </c>
      <c r="T57" s="79">
        <f t="shared" si="18"/>
        <v>480000</v>
      </c>
      <c r="U57" s="191">
        <v>0</v>
      </c>
      <c r="V57" s="192">
        <v>0</v>
      </c>
      <c r="W57" s="79">
        <f t="shared" si="23"/>
        <v>0</v>
      </c>
      <c r="X57" s="214" t="e">
        <f t="shared" si="26"/>
        <v>#REF!</v>
      </c>
      <c r="Y57" s="215" t="e">
        <f t="shared" si="27"/>
        <v>#REF!</v>
      </c>
      <c r="Z57" s="216" t="e">
        <f t="shared" si="28"/>
        <v>#REF!</v>
      </c>
      <c r="AA57" s="217">
        <f t="shared" si="29"/>
        <v>0</v>
      </c>
      <c r="AB57" s="215">
        <f t="shared" si="30"/>
        <v>480000</v>
      </c>
      <c r="AC57" s="218">
        <f t="shared" si="31"/>
        <v>480000</v>
      </c>
    </row>
    <row r="58" spans="1:29" s="190" customFormat="1">
      <c r="A58" s="206"/>
      <c r="B58" s="207"/>
      <c r="C58" s="154"/>
      <c r="D58" s="164"/>
      <c r="E58" s="154"/>
      <c r="F58" s="154"/>
      <c r="G58" s="156"/>
      <c r="H58" s="158"/>
      <c r="I58" s="158"/>
      <c r="J58" s="161"/>
      <c r="K58" s="158"/>
      <c r="L58" s="158"/>
      <c r="M58" s="208" t="e">
        <f>ROUNDUP(R58*ign/igo,-3)</f>
        <v>#REF!</v>
      </c>
      <c r="N58" s="208" t="e">
        <f>ROUNDUP(S58*iin/iio,-3)</f>
        <v>#REF!</v>
      </c>
      <c r="O58" s="130" t="e">
        <f t="shared" si="17"/>
        <v>#REF!</v>
      </c>
      <c r="P58" s="210" t="e">
        <f>O58*#REF!/1000</f>
        <v>#REF!</v>
      </c>
      <c r="Q58" s="211"/>
      <c r="R58" s="212">
        <v>0</v>
      </c>
      <c r="S58" s="213">
        <v>0</v>
      </c>
      <c r="T58" s="79">
        <f>R58+S58</f>
        <v>0</v>
      </c>
      <c r="U58" s="191">
        <v>0</v>
      </c>
      <c r="V58" s="192">
        <v>0</v>
      </c>
      <c r="W58" s="79">
        <f>U58+V58</f>
        <v>0</v>
      </c>
      <c r="X58" s="214" t="e">
        <f t="shared" ref="X58:Y60" si="32">M58-R58</f>
        <v>#REF!</v>
      </c>
      <c r="Y58" s="215" t="e">
        <f t="shared" si="32"/>
        <v>#REF!</v>
      </c>
      <c r="Z58" s="216" t="e">
        <f>X58+Y58</f>
        <v>#REF!</v>
      </c>
      <c r="AA58" s="217">
        <f t="shared" ref="AA58:AB60" si="33">R58-U58</f>
        <v>0</v>
      </c>
      <c r="AB58" s="215">
        <f t="shared" si="33"/>
        <v>0</v>
      </c>
      <c r="AC58" s="218">
        <f>SUM(AA58:AB58)</f>
        <v>0</v>
      </c>
    </row>
    <row r="59" spans="1:29" s="190" customFormat="1" ht="20.399999999999999">
      <c r="A59" s="206"/>
      <c r="B59" s="207"/>
      <c r="C59" s="154" t="s">
        <v>59</v>
      </c>
      <c r="D59" s="164" t="s">
        <v>303</v>
      </c>
      <c r="E59" s="154" t="s">
        <v>225</v>
      </c>
      <c r="F59" s="154"/>
      <c r="G59" s="156" t="s">
        <v>304</v>
      </c>
      <c r="H59" s="158" t="s">
        <v>305</v>
      </c>
      <c r="I59" s="158"/>
      <c r="J59" s="161" t="s">
        <v>282</v>
      </c>
      <c r="K59" s="158" t="s">
        <v>282</v>
      </c>
      <c r="L59" s="158" t="s">
        <v>317</v>
      </c>
      <c r="M59" s="208" t="e">
        <f>ROUNDUP(R59*ign/igo,-3)</f>
        <v>#REF!</v>
      </c>
      <c r="N59" s="208" t="e">
        <f>ROUNDUP(S59*iin/iio,-3)</f>
        <v>#REF!</v>
      </c>
      <c r="O59" s="130" t="e">
        <f t="shared" si="17"/>
        <v>#REF!</v>
      </c>
      <c r="P59" s="210" t="e">
        <f>O59*#REF!/1000</f>
        <v>#REF!</v>
      </c>
      <c r="Q59" s="211"/>
      <c r="R59" s="212">
        <v>1679000</v>
      </c>
      <c r="S59" s="213">
        <v>49550</v>
      </c>
      <c r="T59" s="79">
        <f>R59+S59</f>
        <v>1728550</v>
      </c>
      <c r="U59" s="191">
        <v>0</v>
      </c>
      <c r="V59" s="192">
        <v>0</v>
      </c>
      <c r="W59" s="79">
        <f>U59+V59</f>
        <v>0</v>
      </c>
      <c r="X59" s="214" t="e">
        <f t="shared" si="32"/>
        <v>#REF!</v>
      </c>
      <c r="Y59" s="215" t="e">
        <f t="shared" si="32"/>
        <v>#REF!</v>
      </c>
      <c r="Z59" s="216" t="e">
        <f>X59+Y59</f>
        <v>#REF!</v>
      </c>
      <c r="AA59" s="217">
        <f t="shared" si="33"/>
        <v>1679000</v>
      </c>
      <c r="AB59" s="215">
        <f t="shared" si="33"/>
        <v>49550</v>
      </c>
      <c r="AC59" s="218">
        <f>SUM(AA59:AB59)</f>
        <v>1728550</v>
      </c>
    </row>
    <row r="60" spans="1:29" s="190" customFormat="1">
      <c r="A60" s="206"/>
      <c r="B60" s="207"/>
      <c r="C60" s="154" t="s">
        <v>31</v>
      </c>
      <c r="D60" s="164">
        <v>23</v>
      </c>
      <c r="E60" s="154" t="s">
        <v>60</v>
      </c>
      <c r="F60" s="154"/>
      <c r="G60" s="156" t="s">
        <v>311</v>
      </c>
      <c r="H60" s="158" t="s">
        <v>312</v>
      </c>
      <c r="I60" s="158"/>
      <c r="J60" s="161"/>
      <c r="K60" s="158"/>
      <c r="L60" s="158"/>
      <c r="M60" s="208" t="e">
        <f>ROUNDUP(R60*ign/igo,-3)</f>
        <v>#REF!</v>
      </c>
      <c r="N60" s="208" t="e">
        <f>ROUNDUP(S60*iin/iio,-3)</f>
        <v>#REF!</v>
      </c>
      <c r="O60" s="130" t="e">
        <f t="shared" si="17"/>
        <v>#REF!</v>
      </c>
      <c r="P60" s="210" t="e">
        <f>O60*#REF!/1000</f>
        <v>#REF!</v>
      </c>
      <c r="Q60" s="211"/>
      <c r="R60" s="212">
        <v>145000</v>
      </c>
      <c r="S60" s="213">
        <v>15000</v>
      </c>
      <c r="T60" s="79">
        <f>R60+S60</f>
        <v>160000</v>
      </c>
      <c r="U60" s="191">
        <v>0</v>
      </c>
      <c r="V60" s="192">
        <v>0</v>
      </c>
      <c r="W60" s="79">
        <f>U60+V60</f>
        <v>0</v>
      </c>
      <c r="X60" s="214" t="e">
        <f t="shared" si="32"/>
        <v>#REF!</v>
      </c>
      <c r="Y60" s="215" t="e">
        <f t="shared" si="32"/>
        <v>#REF!</v>
      </c>
      <c r="Z60" s="216" t="e">
        <f>X60+Y60</f>
        <v>#REF!</v>
      </c>
      <c r="AA60" s="217">
        <f t="shared" si="33"/>
        <v>145000</v>
      </c>
      <c r="AB60" s="215">
        <f t="shared" si="33"/>
        <v>15000</v>
      </c>
      <c r="AC60" s="218">
        <f>SUM(AA60:AB60)</f>
        <v>160000</v>
      </c>
    </row>
    <row r="61" spans="1:29" s="190" customFormat="1" ht="20.399999999999999">
      <c r="A61" s="206"/>
      <c r="B61" s="207"/>
      <c r="C61" s="154" t="s">
        <v>316</v>
      </c>
      <c r="D61" s="164">
        <v>17</v>
      </c>
      <c r="E61" s="154" t="s">
        <v>61</v>
      </c>
      <c r="F61" s="154"/>
      <c r="G61" s="156" t="s">
        <v>315</v>
      </c>
      <c r="H61" s="158" t="s">
        <v>313</v>
      </c>
      <c r="I61" s="158"/>
      <c r="J61" s="161" t="s">
        <v>282</v>
      </c>
      <c r="K61" s="158" t="s">
        <v>282</v>
      </c>
      <c r="L61" s="158" t="s">
        <v>314</v>
      </c>
      <c r="M61" s="208" t="e">
        <f t="shared" si="24"/>
        <v>#REF!</v>
      </c>
      <c r="N61" s="208" t="e">
        <f t="shared" si="25"/>
        <v>#REF!</v>
      </c>
      <c r="O61" s="209"/>
      <c r="P61" s="210" t="e">
        <f>O61*#REF!/1000</f>
        <v>#REF!</v>
      </c>
      <c r="Q61" s="211"/>
      <c r="R61" s="212">
        <v>143869</v>
      </c>
      <c r="S61" s="213">
        <v>7865</v>
      </c>
      <c r="T61" s="79">
        <f t="shared" si="18"/>
        <v>151734</v>
      </c>
      <c r="U61" s="191">
        <v>0</v>
      </c>
      <c r="V61" s="192">
        <v>0</v>
      </c>
      <c r="W61" s="79">
        <f t="shared" si="23"/>
        <v>0</v>
      </c>
      <c r="X61" s="214" t="e">
        <f t="shared" si="26"/>
        <v>#REF!</v>
      </c>
      <c r="Y61" s="215" t="e">
        <f t="shared" si="27"/>
        <v>#REF!</v>
      </c>
      <c r="Z61" s="216" t="e">
        <f t="shared" si="28"/>
        <v>#REF!</v>
      </c>
      <c r="AA61" s="217">
        <f t="shared" si="29"/>
        <v>143869</v>
      </c>
      <c r="AB61" s="215">
        <f t="shared" si="30"/>
        <v>7865</v>
      </c>
      <c r="AC61" s="218">
        <f t="shared" si="31"/>
        <v>151734</v>
      </c>
    </row>
    <row r="62" spans="1:29" s="205" customFormat="1" ht="14.4" thickBot="1">
      <c r="A62" s="38" t="s">
        <v>13</v>
      </c>
      <c r="B62" s="180"/>
      <c r="C62" s="201"/>
      <c r="D62" s="201"/>
      <c r="E62" s="202"/>
      <c r="F62" s="202"/>
      <c r="G62" s="203"/>
      <c r="H62" s="203"/>
      <c r="I62" s="203"/>
      <c r="J62" s="203"/>
      <c r="K62" s="203"/>
      <c r="L62" s="204"/>
      <c r="M62" s="41" t="e">
        <f>SUM(M10:M61)</f>
        <v>#REF!</v>
      </c>
      <c r="N62" s="41" t="e">
        <f>SUM(N10:N61)</f>
        <v>#REF!</v>
      </c>
      <c r="O62" s="41" t="e">
        <f>SUM(O10:O61)</f>
        <v>#REF!</v>
      </c>
      <c r="P62" s="41" t="e">
        <f>SUM(P10:P61)</f>
        <v>#REF!</v>
      </c>
      <c r="Q62" s="42"/>
      <c r="R62" s="41">
        <f>SUM(R10:R61)</f>
        <v>107030069</v>
      </c>
      <c r="S62" s="41">
        <f t="shared" ref="S62:AC62" si="34">SUM(S10:S61)</f>
        <v>10813915</v>
      </c>
      <c r="T62" s="41">
        <f t="shared" si="34"/>
        <v>117843984</v>
      </c>
      <c r="U62" s="41">
        <f t="shared" si="34"/>
        <v>96013000</v>
      </c>
      <c r="V62" s="41">
        <f t="shared" si="34"/>
        <v>10117000</v>
      </c>
      <c r="W62" s="41">
        <f t="shared" si="34"/>
        <v>106130000</v>
      </c>
      <c r="X62" s="41" t="e">
        <f t="shared" si="34"/>
        <v>#REF!</v>
      </c>
      <c r="Y62" s="41" t="e">
        <f t="shared" si="34"/>
        <v>#REF!</v>
      </c>
      <c r="Z62" s="41" t="e">
        <f t="shared" si="34"/>
        <v>#REF!</v>
      </c>
      <c r="AA62" s="41">
        <f t="shared" si="34"/>
        <v>11017069</v>
      </c>
      <c r="AB62" s="41">
        <f t="shared" si="34"/>
        <v>696915</v>
      </c>
      <c r="AC62" s="41">
        <f t="shared" si="34"/>
        <v>11713984</v>
      </c>
    </row>
    <row r="63" spans="1:29" ht="13.8" thickTop="1">
      <c r="A63" s="34"/>
      <c r="B63" s="181"/>
      <c r="C63" s="30"/>
      <c r="D63" s="30"/>
      <c r="E63" s="30"/>
      <c r="F63" s="30"/>
      <c r="G63" s="54"/>
      <c r="H63" s="139"/>
      <c r="I63" s="139"/>
      <c r="J63" s="139"/>
      <c r="K63" s="139"/>
      <c r="L63" s="139"/>
      <c r="M63" s="35"/>
      <c r="N63" s="35"/>
      <c r="O63" s="130"/>
      <c r="P63" s="131"/>
      <c r="Q63" s="31"/>
      <c r="R63" s="36"/>
      <c r="S63" s="37"/>
      <c r="T63" s="79"/>
      <c r="U63" s="36"/>
      <c r="V63" s="37"/>
      <c r="W63" s="79"/>
      <c r="X63" s="32"/>
      <c r="Y63" s="29"/>
      <c r="Z63" s="33"/>
      <c r="AA63" s="57"/>
      <c r="AB63" s="29"/>
      <c r="AC63" s="81"/>
    </row>
    <row r="64" spans="1:29">
      <c r="A64" s="34"/>
      <c r="B64" s="181"/>
      <c r="C64" s="30"/>
      <c r="D64" s="30"/>
      <c r="E64" s="30"/>
      <c r="F64" s="30"/>
      <c r="G64" s="54"/>
      <c r="H64" s="139"/>
      <c r="I64" s="139"/>
      <c r="J64" s="139"/>
      <c r="K64" s="139"/>
      <c r="L64" s="139"/>
      <c r="M64" s="35"/>
      <c r="N64" s="35"/>
      <c r="O64" s="130"/>
      <c r="P64" s="131"/>
      <c r="Q64" s="31"/>
      <c r="R64" s="36"/>
      <c r="S64" s="37"/>
      <c r="T64" s="79"/>
      <c r="U64" s="36"/>
      <c r="V64" s="37"/>
      <c r="W64" s="79"/>
      <c r="X64" s="32"/>
      <c r="Y64" s="29"/>
      <c r="Z64" s="33"/>
      <c r="AA64" s="57"/>
      <c r="AB64" s="29"/>
      <c r="AC64" s="81"/>
    </row>
    <row r="65" spans="1:29">
      <c r="A65" s="78" t="s">
        <v>14</v>
      </c>
      <c r="B65" s="182"/>
      <c r="C65" s="68"/>
      <c r="D65" s="68"/>
      <c r="E65" s="68"/>
      <c r="F65" s="68"/>
      <c r="G65" s="73"/>
      <c r="H65" s="137"/>
      <c r="I65" s="137"/>
      <c r="J65" s="137"/>
      <c r="K65" s="137"/>
      <c r="L65" s="137"/>
      <c r="M65" s="74"/>
      <c r="N65" s="74"/>
      <c r="O65" s="130"/>
      <c r="P65" s="131"/>
      <c r="Q65" s="70"/>
      <c r="R65" s="75"/>
      <c r="S65" s="76"/>
      <c r="T65" s="79"/>
      <c r="U65" s="36"/>
      <c r="V65" s="37"/>
      <c r="W65" s="79"/>
      <c r="X65" s="32"/>
      <c r="Y65" s="29"/>
      <c r="Z65" s="33"/>
      <c r="AA65" s="57"/>
      <c r="AB65" s="29"/>
      <c r="AC65" s="81"/>
    </row>
    <row r="66" spans="1:29">
      <c r="A66" s="72"/>
      <c r="B66" s="183"/>
      <c r="C66" s="68"/>
      <c r="D66" s="68"/>
      <c r="E66" s="68"/>
      <c r="F66" s="68"/>
      <c r="G66" s="73"/>
      <c r="H66" s="137"/>
      <c r="I66" s="137"/>
      <c r="J66" s="137"/>
      <c r="K66" s="137"/>
      <c r="L66" s="137"/>
      <c r="M66" s="74"/>
      <c r="N66" s="74"/>
      <c r="O66" s="130"/>
      <c r="P66" s="131"/>
      <c r="Q66" s="70"/>
      <c r="R66" s="75"/>
      <c r="S66" s="76"/>
      <c r="T66" s="79"/>
      <c r="U66" s="36"/>
      <c r="V66" s="37"/>
      <c r="W66" s="79"/>
      <c r="X66" s="32"/>
      <c r="Y66" s="29"/>
      <c r="Z66" s="33"/>
      <c r="AA66" s="57"/>
      <c r="AB66" s="29"/>
      <c r="AC66" s="81"/>
    </row>
    <row r="67" spans="1:29">
      <c r="A67" s="72"/>
      <c r="B67" s="183"/>
      <c r="C67" s="154" t="s">
        <v>33</v>
      </c>
      <c r="D67" s="164">
        <v>18</v>
      </c>
      <c r="E67" s="154" t="s">
        <v>60</v>
      </c>
      <c r="F67" s="154" t="s">
        <v>80</v>
      </c>
      <c r="G67" s="156" t="s">
        <v>158</v>
      </c>
      <c r="H67" s="158" t="s">
        <v>159</v>
      </c>
      <c r="I67" s="158" t="s">
        <v>257</v>
      </c>
      <c r="J67" s="161">
        <v>45627</v>
      </c>
      <c r="K67" s="161">
        <v>45687</v>
      </c>
      <c r="L67" s="160"/>
      <c r="M67" s="74" t="e">
        <f>ROUNDUP(R67*ign/igo,-3)</f>
        <v>#REF!</v>
      </c>
      <c r="N67" s="74" t="e">
        <f>ROUNDUP(S67*iin/iio,-3)</f>
        <v>#REF!</v>
      </c>
      <c r="O67" s="130" t="e">
        <f>SUM(M67:N67)</f>
        <v>#REF!</v>
      </c>
      <c r="P67" s="131" t="e">
        <f>O67*#REF!/1000</f>
        <v>#REF!</v>
      </c>
      <c r="Q67" s="70"/>
      <c r="R67" s="195">
        <v>2765000</v>
      </c>
      <c r="S67" s="196">
        <v>406000</v>
      </c>
      <c r="T67" s="79">
        <f>R67+S67</f>
        <v>3171000</v>
      </c>
      <c r="U67" s="191">
        <v>2765000</v>
      </c>
      <c r="V67" s="192">
        <v>406000</v>
      </c>
      <c r="W67" s="79">
        <f>U67+V67</f>
        <v>3171000</v>
      </c>
      <c r="X67" s="32" t="e">
        <f t="shared" ref="X67:X94" si="35">M67-R67</f>
        <v>#REF!</v>
      </c>
      <c r="Y67" s="29" t="e">
        <f t="shared" ref="Y67:Y94" si="36">N67-S67</f>
        <v>#REF!</v>
      </c>
      <c r="Z67" s="33" t="e">
        <f t="shared" ref="Z67:Z86" si="37">X67+Y67</f>
        <v>#REF!</v>
      </c>
      <c r="AA67" s="57">
        <f t="shared" ref="AA67:AB80" si="38">R67-U67</f>
        <v>0</v>
      </c>
      <c r="AB67" s="29">
        <f t="shared" si="38"/>
        <v>0</v>
      </c>
      <c r="AC67" s="81">
        <f t="shared" ref="AC67:AC95" si="39">SUM(AA67:AB67)</f>
        <v>0</v>
      </c>
    </row>
    <row r="68" spans="1:29">
      <c r="A68" s="72"/>
      <c r="B68" s="183">
        <v>160</v>
      </c>
      <c r="C68" s="154" t="s">
        <v>139</v>
      </c>
      <c r="D68" s="164">
        <v>1</v>
      </c>
      <c r="E68" s="154" t="s">
        <v>61</v>
      </c>
      <c r="F68" s="154" t="s">
        <v>160</v>
      </c>
      <c r="G68" s="156" t="s">
        <v>220</v>
      </c>
      <c r="H68" s="158" t="s">
        <v>289</v>
      </c>
      <c r="I68" s="158" t="s">
        <v>259</v>
      </c>
      <c r="J68" s="161">
        <v>45627</v>
      </c>
      <c r="K68" s="161">
        <v>45707</v>
      </c>
      <c r="L68" s="160" t="s">
        <v>290</v>
      </c>
      <c r="M68" s="74" t="e">
        <f t="shared" ref="M68:M95" si="40">ROUNDUP(R68*ign/igo,-3)</f>
        <v>#REF!</v>
      </c>
      <c r="N68" s="74" t="e">
        <f t="shared" ref="N68:N95" si="41">ROUNDUP(S68*iin/iio,-3)</f>
        <v>#REF!</v>
      </c>
      <c r="O68" s="130" t="e">
        <f t="shared" ref="O68:O87" si="42">SUM(M68:N68)</f>
        <v>#REF!</v>
      </c>
      <c r="P68" s="131" t="e">
        <f>O68*#REF!/1000</f>
        <v>#REF!</v>
      </c>
      <c r="Q68" s="70"/>
      <c r="R68" s="195">
        <v>2239000</v>
      </c>
      <c r="S68" s="196">
        <v>182000</v>
      </c>
      <c r="T68" s="79">
        <f t="shared" ref="T68:T95" si="43">R68+S68</f>
        <v>2421000</v>
      </c>
      <c r="U68" s="191">
        <v>2239000</v>
      </c>
      <c r="V68" s="192">
        <v>182000</v>
      </c>
      <c r="W68" s="79">
        <f t="shared" ref="W68:W95" si="44">U68+V68</f>
        <v>2421000</v>
      </c>
      <c r="X68" s="32" t="e">
        <f t="shared" si="35"/>
        <v>#REF!</v>
      </c>
      <c r="Y68" s="29" t="e">
        <f t="shared" si="36"/>
        <v>#REF!</v>
      </c>
      <c r="Z68" s="33" t="e">
        <f t="shared" si="37"/>
        <v>#REF!</v>
      </c>
      <c r="AA68" s="57">
        <f t="shared" si="38"/>
        <v>0</v>
      </c>
      <c r="AB68" s="29">
        <f t="shared" si="38"/>
        <v>0</v>
      </c>
      <c r="AC68" s="81">
        <f t="shared" si="39"/>
        <v>0</v>
      </c>
    </row>
    <row r="69" spans="1:29">
      <c r="A69" s="72"/>
      <c r="B69" s="183"/>
      <c r="C69" s="154" t="s">
        <v>140</v>
      </c>
      <c r="D69" s="164">
        <v>2</v>
      </c>
      <c r="E69" s="154" t="s">
        <v>60</v>
      </c>
      <c r="F69" s="154" t="s">
        <v>161</v>
      </c>
      <c r="G69" s="156" t="s">
        <v>162</v>
      </c>
      <c r="H69" s="158"/>
      <c r="I69" s="158" t="s">
        <v>257</v>
      </c>
      <c r="J69" s="161">
        <v>45627</v>
      </c>
      <c r="K69" s="161">
        <v>45687</v>
      </c>
      <c r="L69" s="160"/>
      <c r="M69" s="74" t="e">
        <f t="shared" si="40"/>
        <v>#REF!</v>
      </c>
      <c r="N69" s="74" t="e">
        <f t="shared" si="41"/>
        <v>#REF!</v>
      </c>
      <c r="O69" s="130" t="e">
        <f t="shared" si="42"/>
        <v>#REF!</v>
      </c>
      <c r="P69" s="131" t="e">
        <f>O69*#REF!/1000</f>
        <v>#REF!</v>
      </c>
      <c r="Q69" s="70"/>
      <c r="R69" s="195">
        <v>7139000</v>
      </c>
      <c r="S69" s="196">
        <v>787000</v>
      </c>
      <c r="T69" s="79">
        <f t="shared" si="43"/>
        <v>7926000</v>
      </c>
      <c r="U69" s="191">
        <v>7139000</v>
      </c>
      <c r="V69" s="192">
        <v>787000</v>
      </c>
      <c r="W69" s="79">
        <f t="shared" si="44"/>
        <v>7926000</v>
      </c>
      <c r="X69" s="32" t="e">
        <f t="shared" si="35"/>
        <v>#REF!</v>
      </c>
      <c r="Y69" s="29" t="e">
        <f t="shared" si="36"/>
        <v>#REF!</v>
      </c>
      <c r="Z69" s="33" t="e">
        <f t="shared" si="37"/>
        <v>#REF!</v>
      </c>
      <c r="AA69" s="57">
        <f t="shared" si="38"/>
        <v>0</v>
      </c>
      <c r="AB69" s="29">
        <f t="shared" si="38"/>
        <v>0</v>
      </c>
      <c r="AC69" s="81">
        <f t="shared" si="39"/>
        <v>0</v>
      </c>
    </row>
    <row r="70" spans="1:29">
      <c r="A70" s="72"/>
      <c r="B70" s="183"/>
      <c r="C70" s="154" t="s">
        <v>141</v>
      </c>
      <c r="D70" s="164">
        <v>24</v>
      </c>
      <c r="E70" s="154" t="s">
        <v>60</v>
      </c>
      <c r="F70" s="154"/>
      <c r="G70" s="156" t="s">
        <v>158</v>
      </c>
      <c r="H70" s="158" t="s">
        <v>163</v>
      </c>
      <c r="I70" s="158" t="s">
        <v>257</v>
      </c>
      <c r="J70" s="161">
        <v>45627</v>
      </c>
      <c r="K70" s="161">
        <v>45687</v>
      </c>
      <c r="L70" s="160"/>
      <c r="M70" s="74" t="e">
        <f t="shared" si="40"/>
        <v>#REF!</v>
      </c>
      <c r="N70" s="74" t="e">
        <f t="shared" si="41"/>
        <v>#REF!</v>
      </c>
      <c r="O70" s="130" t="e">
        <f t="shared" si="42"/>
        <v>#REF!</v>
      </c>
      <c r="P70" s="131" t="e">
        <f>O70*#REF!/1000</f>
        <v>#REF!</v>
      </c>
      <c r="Q70" s="70"/>
      <c r="R70" s="195">
        <v>2481000</v>
      </c>
      <c r="S70" s="196">
        <v>357000</v>
      </c>
      <c r="T70" s="79">
        <f t="shared" si="43"/>
        <v>2838000</v>
      </c>
      <c r="U70" s="191">
        <v>2481000</v>
      </c>
      <c r="V70" s="192">
        <v>357000</v>
      </c>
      <c r="W70" s="79">
        <f t="shared" si="44"/>
        <v>2838000</v>
      </c>
      <c r="X70" s="32" t="e">
        <f t="shared" si="35"/>
        <v>#REF!</v>
      </c>
      <c r="Y70" s="29" t="e">
        <f t="shared" si="36"/>
        <v>#REF!</v>
      </c>
      <c r="Z70" s="33" t="e">
        <f t="shared" si="37"/>
        <v>#REF!</v>
      </c>
      <c r="AA70" s="57">
        <f t="shared" si="38"/>
        <v>0</v>
      </c>
      <c r="AB70" s="29">
        <f t="shared" si="38"/>
        <v>0</v>
      </c>
      <c r="AC70" s="81">
        <f t="shared" si="39"/>
        <v>0</v>
      </c>
    </row>
    <row r="71" spans="1:29">
      <c r="A71" s="72"/>
      <c r="B71" s="183"/>
      <c r="C71" s="154" t="s">
        <v>142</v>
      </c>
      <c r="D71" s="164">
        <v>1</v>
      </c>
      <c r="E71" s="154" t="s">
        <v>60</v>
      </c>
      <c r="F71" s="154" t="s">
        <v>164</v>
      </c>
      <c r="G71" s="156" t="s">
        <v>165</v>
      </c>
      <c r="H71" s="158" t="s">
        <v>166</v>
      </c>
      <c r="I71" s="158" t="s">
        <v>257</v>
      </c>
      <c r="J71" s="161">
        <v>45627</v>
      </c>
      <c r="K71" s="161">
        <v>45687</v>
      </c>
      <c r="L71" s="160"/>
      <c r="M71" s="74" t="e">
        <f t="shared" si="40"/>
        <v>#REF!</v>
      </c>
      <c r="N71" s="74" t="e">
        <f t="shared" si="41"/>
        <v>#REF!</v>
      </c>
      <c r="O71" s="130" t="e">
        <f t="shared" si="42"/>
        <v>#REF!</v>
      </c>
      <c r="P71" s="131" t="e">
        <f>O71*#REF!/1000</f>
        <v>#REF!</v>
      </c>
      <c r="Q71" s="70"/>
      <c r="R71" s="195">
        <v>4840000</v>
      </c>
      <c r="S71" s="196">
        <v>702000</v>
      </c>
      <c r="T71" s="79">
        <f t="shared" si="43"/>
        <v>5542000</v>
      </c>
      <c r="U71" s="191">
        <v>4840000</v>
      </c>
      <c r="V71" s="192">
        <v>702000</v>
      </c>
      <c r="W71" s="79">
        <f t="shared" si="44"/>
        <v>5542000</v>
      </c>
      <c r="X71" s="32" t="e">
        <f t="shared" si="35"/>
        <v>#REF!</v>
      </c>
      <c r="Y71" s="29" t="e">
        <f t="shared" si="36"/>
        <v>#REF!</v>
      </c>
      <c r="Z71" s="33" t="e">
        <f t="shared" si="37"/>
        <v>#REF!</v>
      </c>
      <c r="AA71" s="57">
        <f t="shared" si="38"/>
        <v>0</v>
      </c>
      <c r="AB71" s="29">
        <f t="shared" si="38"/>
        <v>0</v>
      </c>
      <c r="AC71" s="81">
        <f t="shared" si="39"/>
        <v>0</v>
      </c>
    </row>
    <row r="72" spans="1:29">
      <c r="A72" s="72"/>
      <c r="B72" s="183"/>
      <c r="C72" s="154" t="s">
        <v>143</v>
      </c>
      <c r="D72" s="164" t="s">
        <v>155</v>
      </c>
      <c r="E72" s="154" t="s">
        <v>60</v>
      </c>
      <c r="F72" s="154" t="s">
        <v>167</v>
      </c>
      <c r="G72" s="156" t="s">
        <v>168</v>
      </c>
      <c r="H72" s="158" t="s">
        <v>195</v>
      </c>
      <c r="I72" s="158" t="s">
        <v>257</v>
      </c>
      <c r="J72" s="161">
        <v>45627</v>
      </c>
      <c r="K72" s="161">
        <v>45687</v>
      </c>
      <c r="L72" s="160"/>
      <c r="M72" s="74" t="e">
        <f t="shared" si="40"/>
        <v>#REF!</v>
      </c>
      <c r="N72" s="74" t="e">
        <f t="shared" si="41"/>
        <v>#REF!</v>
      </c>
      <c r="O72" s="130" t="e">
        <f t="shared" si="42"/>
        <v>#REF!</v>
      </c>
      <c r="P72" s="131" t="e">
        <f>O72*#REF!/1000</f>
        <v>#REF!</v>
      </c>
      <c r="Q72" s="70"/>
      <c r="R72" s="195">
        <v>5718000</v>
      </c>
      <c r="S72" s="196">
        <v>382000</v>
      </c>
      <c r="T72" s="79">
        <f t="shared" si="43"/>
        <v>6100000</v>
      </c>
      <c r="U72" s="191">
        <v>5718000</v>
      </c>
      <c r="V72" s="192">
        <v>382000</v>
      </c>
      <c r="W72" s="79">
        <f t="shared" si="44"/>
        <v>6100000</v>
      </c>
      <c r="X72" s="32" t="e">
        <f t="shared" si="35"/>
        <v>#REF!</v>
      </c>
      <c r="Y72" s="29" t="e">
        <f t="shared" si="36"/>
        <v>#REF!</v>
      </c>
      <c r="Z72" s="33" t="e">
        <f t="shared" si="37"/>
        <v>#REF!</v>
      </c>
      <c r="AA72" s="57">
        <f t="shared" si="38"/>
        <v>0</v>
      </c>
      <c r="AB72" s="29">
        <f t="shared" si="38"/>
        <v>0</v>
      </c>
      <c r="AC72" s="81">
        <f t="shared" si="39"/>
        <v>0</v>
      </c>
    </row>
    <row r="73" spans="1:29" s="51" customFormat="1">
      <c r="A73" s="165"/>
      <c r="B73" s="184"/>
      <c r="C73" s="166" t="s">
        <v>144</v>
      </c>
      <c r="D73" s="167" t="s">
        <v>156</v>
      </c>
      <c r="E73" s="166" t="s">
        <v>169</v>
      </c>
      <c r="F73" s="166" t="s">
        <v>170</v>
      </c>
      <c r="G73" s="157" t="s">
        <v>171</v>
      </c>
      <c r="H73" s="159"/>
      <c r="I73" s="159" t="s">
        <v>257</v>
      </c>
      <c r="J73" s="162">
        <v>45627</v>
      </c>
      <c r="K73" s="162">
        <v>45687</v>
      </c>
      <c r="L73" s="168"/>
      <c r="M73" s="74" t="e">
        <f t="shared" si="40"/>
        <v>#REF!</v>
      </c>
      <c r="N73" s="74" t="e">
        <f t="shared" si="41"/>
        <v>#REF!</v>
      </c>
      <c r="O73" s="130" t="e">
        <f t="shared" si="42"/>
        <v>#REF!</v>
      </c>
      <c r="P73" s="131" t="e">
        <f>O73*#REF!/1000</f>
        <v>#REF!</v>
      </c>
      <c r="Q73" s="70"/>
      <c r="R73" s="195">
        <v>2857000</v>
      </c>
      <c r="S73" s="196">
        <v>297000</v>
      </c>
      <c r="T73" s="79">
        <f t="shared" si="43"/>
        <v>3154000</v>
      </c>
      <c r="U73" s="191">
        <v>2857000</v>
      </c>
      <c r="V73" s="192">
        <v>297000</v>
      </c>
      <c r="W73" s="79">
        <f t="shared" si="44"/>
        <v>3154000</v>
      </c>
      <c r="X73" s="169" t="e">
        <f t="shared" si="35"/>
        <v>#REF!</v>
      </c>
      <c r="Y73" s="170" t="e">
        <f t="shared" si="36"/>
        <v>#REF!</v>
      </c>
      <c r="Z73" s="171" t="e">
        <f t="shared" si="37"/>
        <v>#REF!</v>
      </c>
      <c r="AA73" s="172">
        <f t="shared" si="38"/>
        <v>0</v>
      </c>
      <c r="AB73" s="170">
        <f t="shared" si="38"/>
        <v>0</v>
      </c>
      <c r="AC73" s="173">
        <f t="shared" si="39"/>
        <v>0</v>
      </c>
    </row>
    <row r="74" spans="1:29">
      <c r="A74" s="72"/>
      <c r="B74" s="183"/>
      <c r="C74" s="154" t="s">
        <v>145</v>
      </c>
      <c r="D74" s="164">
        <v>41</v>
      </c>
      <c r="E74" s="154" t="s">
        <v>67</v>
      </c>
      <c r="F74" s="154" t="s">
        <v>172</v>
      </c>
      <c r="G74" s="156" t="s">
        <v>173</v>
      </c>
      <c r="H74" s="158" t="s">
        <v>296</v>
      </c>
      <c r="I74" s="158" t="s">
        <v>257</v>
      </c>
      <c r="J74" s="161">
        <v>45627</v>
      </c>
      <c r="K74" s="161">
        <v>45687</v>
      </c>
      <c r="L74" s="160"/>
      <c r="M74" s="74" t="e">
        <f t="shared" si="40"/>
        <v>#REF!</v>
      </c>
      <c r="N74" s="74" t="e">
        <f t="shared" si="41"/>
        <v>#REF!</v>
      </c>
      <c r="O74" s="130" t="e">
        <f t="shared" si="42"/>
        <v>#REF!</v>
      </c>
      <c r="P74" s="131" t="e">
        <f>O74*#REF!/1000</f>
        <v>#REF!</v>
      </c>
      <c r="Q74" s="70"/>
      <c r="R74" s="195">
        <v>4096000</v>
      </c>
      <c r="S74" s="196">
        <v>335000</v>
      </c>
      <c r="T74" s="79">
        <f t="shared" si="43"/>
        <v>4431000</v>
      </c>
      <c r="U74" s="191">
        <v>4096000</v>
      </c>
      <c r="V74" s="192">
        <v>335000</v>
      </c>
      <c r="W74" s="79">
        <f t="shared" si="44"/>
        <v>4431000</v>
      </c>
      <c r="X74" s="32" t="e">
        <f t="shared" si="35"/>
        <v>#REF!</v>
      </c>
      <c r="Y74" s="29" t="e">
        <f t="shared" si="36"/>
        <v>#REF!</v>
      </c>
      <c r="Z74" s="33" t="e">
        <f t="shared" si="37"/>
        <v>#REF!</v>
      </c>
      <c r="AA74" s="57">
        <f t="shared" si="38"/>
        <v>0</v>
      </c>
      <c r="AB74" s="29">
        <f t="shared" si="38"/>
        <v>0</v>
      </c>
      <c r="AC74" s="81">
        <f t="shared" si="39"/>
        <v>0</v>
      </c>
    </row>
    <row r="75" spans="1:29">
      <c r="A75" s="72"/>
      <c r="B75" s="183"/>
      <c r="C75" s="154" t="s">
        <v>146</v>
      </c>
      <c r="D75" s="164">
        <v>2</v>
      </c>
      <c r="E75" s="154" t="s">
        <v>63</v>
      </c>
      <c r="F75" s="154" t="s">
        <v>174</v>
      </c>
      <c r="G75" s="156" t="s">
        <v>175</v>
      </c>
      <c r="H75" s="158"/>
      <c r="I75" s="158" t="s">
        <v>257</v>
      </c>
      <c r="J75" s="161">
        <v>45627</v>
      </c>
      <c r="K75" s="161">
        <v>45687</v>
      </c>
      <c r="L75" s="160"/>
      <c r="M75" s="74" t="e">
        <f t="shared" si="40"/>
        <v>#REF!</v>
      </c>
      <c r="N75" s="74" t="e">
        <f t="shared" si="41"/>
        <v>#REF!</v>
      </c>
      <c r="O75" s="130" t="e">
        <f t="shared" si="42"/>
        <v>#REF!</v>
      </c>
      <c r="P75" s="131" t="e">
        <f>O75*#REF!/1000</f>
        <v>#REF!</v>
      </c>
      <c r="Q75" s="70"/>
      <c r="R75" s="195">
        <v>2221000</v>
      </c>
      <c r="S75" s="196">
        <v>273000</v>
      </c>
      <c r="T75" s="79">
        <f t="shared" si="43"/>
        <v>2494000</v>
      </c>
      <c r="U75" s="191">
        <v>2221000</v>
      </c>
      <c r="V75" s="192">
        <v>273000</v>
      </c>
      <c r="W75" s="79">
        <f t="shared" si="44"/>
        <v>2494000</v>
      </c>
      <c r="X75" s="32" t="e">
        <f t="shared" si="35"/>
        <v>#REF!</v>
      </c>
      <c r="Y75" s="29" t="e">
        <f t="shared" si="36"/>
        <v>#REF!</v>
      </c>
      <c r="Z75" s="33" t="e">
        <f t="shared" si="37"/>
        <v>#REF!</v>
      </c>
      <c r="AA75" s="57">
        <f t="shared" si="38"/>
        <v>0</v>
      </c>
      <c r="AB75" s="29">
        <f t="shared" si="38"/>
        <v>0</v>
      </c>
      <c r="AC75" s="81">
        <f t="shared" si="39"/>
        <v>0</v>
      </c>
    </row>
    <row r="76" spans="1:29">
      <c r="A76" s="72"/>
      <c r="B76" s="183"/>
      <c r="C76" s="154" t="s">
        <v>147</v>
      </c>
      <c r="D76" s="164">
        <v>1</v>
      </c>
      <c r="E76" s="154" t="s">
        <v>68</v>
      </c>
      <c r="F76" s="154" t="s">
        <v>176</v>
      </c>
      <c r="G76" s="156" t="s">
        <v>177</v>
      </c>
      <c r="H76" s="158"/>
      <c r="I76" s="158" t="s">
        <v>257</v>
      </c>
      <c r="J76" s="161">
        <v>45627</v>
      </c>
      <c r="K76" s="161">
        <v>45687</v>
      </c>
      <c r="L76" s="160"/>
      <c r="M76" s="74" t="e">
        <f t="shared" si="40"/>
        <v>#REF!</v>
      </c>
      <c r="N76" s="74" t="e">
        <f t="shared" si="41"/>
        <v>#REF!</v>
      </c>
      <c r="O76" s="130" t="e">
        <f t="shared" si="42"/>
        <v>#REF!</v>
      </c>
      <c r="P76" s="131" t="e">
        <f>O76*#REF!/1000</f>
        <v>#REF!</v>
      </c>
      <c r="Q76" s="70"/>
      <c r="R76" s="195">
        <v>2959000</v>
      </c>
      <c r="S76" s="196">
        <v>303000</v>
      </c>
      <c r="T76" s="79">
        <f t="shared" si="43"/>
        <v>3262000</v>
      </c>
      <c r="U76" s="191">
        <v>2959000</v>
      </c>
      <c r="V76" s="192">
        <v>303000</v>
      </c>
      <c r="W76" s="79">
        <f t="shared" si="44"/>
        <v>3262000</v>
      </c>
      <c r="X76" s="32" t="e">
        <f t="shared" si="35"/>
        <v>#REF!</v>
      </c>
      <c r="Y76" s="29" t="e">
        <f t="shared" si="36"/>
        <v>#REF!</v>
      </c>
      <c r="Z76" s="33" t="e">
        <f t="shared" si="37"/>
        <v>#REF!</v>
      </c>
      <c r="AA76" s="57">
        <f t="shared" si="38"/>
        <v>0</v>
      </c>
      <c r="AB76" s="29">
        <f t="shared" si="38"/>
        <v>0</v>
      </c>
      <c r="AC76" s="81">
        <f t="shared" si="39"/>
        <v>0</v>
      </c>
    </row>
    <row r="77" spans="1:29">
      <c r="A77" s="72"/>
      <c r="B77" s="183"/>
      <c r="C77" s="154" t="s">
        <v>148</v>
      </c>
      <c r="D77" s="164">
        <v>39</v>
      </c>
      <c r="E77" s="154" t="s">
        <v>62</v>
      </c>
      <c r="F77" s="154" t="s">
        <v>179</v>
      </c>
      <c r="G77" s="156" t="s">
        <v>231</v>
      </c>
      <c r="H77" s="158"/>
      <c r="I77" s="158" t="s">
        <v>257</v>
      </c>
      <c r="J77" s="161">
        <v>45627</v>
      </c>
      <c r="K77" s="161">
        <v>45687</v>
      </c>
      <c r="L77" s="160"/>
      <c r="M77" s="74" t="e">
        <f t="shared" si="40"/>
        <v>#REF!</v>
      </c>
      <c r="N77" s="74" t="e">
        <f t="shared" si="41"/>
        <v>#REF!</v>
      </c>
      <c r="O77" s="130" t="e">
        <f t="shared" si="42"/>
        <v>#REF!</v>
      </c>
      <c r="P77" s="131" t="e">
        <f>O77*#REF!/1000</f>
        <v>#REF!</v>
      </c>
      <c r="Q77" s="70"/>
      <c r="R77" s="195">
        <v>4459000</v>
      </c>
      <c r="S77" s="196">
        <v>491000</v>
      </c>
      <c r="T77" s="79">
        <f t="shared" si="43"/>
        <v>4950000</v>
      </c>
      <c r="U77" s="191">
        <v>4459000</v>
      </c>
      <c r="V77" s="192">
        <v>491000</v>
      </c>
      <c r="W77" s="79">
        <f t="shared" si="44"/>
        <v>4950000</v>
      </c>
      <c r="X77" s="32" t="e">
        <f t="shared" si="35"/>
        <v>#REF!</v>
      </c>
      <c r="Y77" s="29" t="e">
        <f t="shared" si="36"/>
        <v>#REF!</v>
      </c>
      <c r="Z77" s="33" t="e">
        <f t="shared" si="37"/>
        <v>#REF!</v>
      </c>
      <c r="AA77" s="57">
        <f t="shared" si="38"/>
        <v>0</v>
      </c>
      <c r="AB77" s="29">
        <f t="shared" si="38"/>
        <v>0</v>
      </c>
      <c r="AC77" s="81">
        <f t="shared" si="39"/>
        <v>0</v>
      </c>
    </row>
    <row r="78" spans="1:29">
      <c r="A78" s="72"/>
      <c r="B78" s="183"/>
      <c r="C78" s="154" t="s">
        <v>149</v>
      </c>
      <c r="D78" s="164" t="s">
        <v>276</v>
      </c>
      <c r="E78" s="154" t="s">
        <v>180</v>
      </c>
      <c r="F78" s="154" t="s">
        <v>181</v>
      </c>
      <c r="G78" s="156" t="s">
        <v>182</v>
      </c>
      <c r="H78" s="158"/>
      <c r="I78" s="158" t="s">
        <v>257</v>
      </c>
      <c r="J78" s="161">
        <v>45627</v>
      </c>
      <c r="K78" s="161">
        <v>45687</v>
      </c>
      <c r="L78" s="160"/>
      <c r="M78" s="74" t="e">
        <f t="shared" si="40"/>
        <v>#REF!</v>
      </c>
      <c r="N78" s="74" t="e">
        <f t="shared" si="41"/>
        <v>#REF!</v>
      </c>
      <c r="O78" s="130" t="e">
        <f t="shared" si="42"/>
        <v>#REF!</v>
      </c>
      <c r="P78" s="131" t="e">
        <f>O78*#REF!/1000</f>
        <v>#REF!</v>
      </c>
      <c r="Q78" s="70"/>
      <c r="R78" s="195">
        <v>1955000</v>
      </c>
      <c r="S78" s="196">
        <v>291000</v>
      </c>
      <c r="T78" s="79">
        <f t="shared" si="43"/>
        <v>2246000</v>
      </c>
      <c r="U78" s="191">
        <v>1955000</v>
      </c>
      <c r="V78" s="192">
        <v>291000</v>
      </c>
      <c r="W78" s="79">
        <f t="shared" si="44"/>
        <v>2246000</v>
      </c>
      <c r="X78" s="32" t="e">
        <f t="shared" si="35"/>
        <v>#REF!</v>
      </c>
      <c r="Y78" s="29" t="e">
        <f t="shared" si="36"/>
        <v>#REF!</v>
      </c>
      <c r="Z78" s="33" t="e">
        <f t="shared" si="37"/>
        <v>#REF!</v>
      </c>
      <c r="AA78" s="57">
        <f t="shared" si="38"/>
        <v>0</v>
      </c>
      <c r="AB78" s="29">
        <f t="shared" si="38"/>
        <v>0</v>
      </c>
      <c r="AC78" s="81">
        <f t="shared" si="39"/>
        <v>0</v>
      </c>
    </row>
    <row r="79" spans="1:29" ht="20.399999999999999">
      <c r="A79" s="72"/>
      <c r="B79" s="183"/>
      <c r="C79" s="154" t="s">
        <v>150</v>
      </c>
      <c r="D79" s="164" t="s">
        <v>291</v>
      </c>
      <c r="E79" s="154" t="s">
        <v>183</v>
      </c>
      <c r="F79" s="154" t="s">
        <v>178</v>
      </c>
      <c r="G79" s="187" t="s">
        <v>292</v>
      </c>
      <c r="H79" s="188" t="s">
        <v>293</v>
      </c>
      <c r="I79" s="158" t="s">
        <v>257</v>
      </c>
      <c r="J79" s="161">
        <v>45627</v>
      </c>
      <c r="K79" s="161">
        <v>45687</v>
      </c>
      <c r="L79" s="160"/>
      <c r="M79" s="74" t="e">
        <f t="shared" si="40"/>
        <v>#REF!</v>
      </c>
      <c r="N79" s="74" t="e">
        <f t="shared" si="41"/>
        <v>#REF!</v>
      </c>
      <c r="O79" s="130" t="e">
        <f t="shared" si="42"/>
        <v>#REF!</v>
      </c>
      <c r="P79" s="131" t="e">
        <f>O79*#REF!/1000</f>
        <v>#REF!</v>
      </c>
      <c r="Q79" s="70"/>
      <c r="R79" s="195">
        <v>2033000</v>
      </c>
      <c r="S79" s="196">
        <v>0</v>
      </c>
      <c r="T79" s="79">
        <f t="shared" si="43"/>
        <v>2033000</v>
      </c>
      <c r="U79" s="191">
        <v>2033000</v>
      </c>
      <c r="V79" s="192">
        <v>0</v>
      </c>
      <c r="W79" s="79">
        <f t="shared" si="44"/>
        <v>2033000</v>
      </c>
      <c r="X79" s="32" t="e">
        <f t="shared" si="35"/>
        <v>#REF!</v>
      </c>
      <c r="Y79" s="29" t="e">
        <f t="shared" si="36"/>
        <v>#REF!</v>
      </c>
      <c r="Z79" s="33" t="e">
        <f t="shared" si="37"/>
        <v>#REF!</v>
      </c>
      <c r="AA79" s="57">
        <f t="shared" si="38"/>
        <v>0</v>
      </c>
      <c r="AB79" s="29">
        <f t="shared" si="38"/>
        <v>0</v>
      </c>
      <c r="AC79" s="81">
        <f t="shared" si="39"/>
        <v>0</v>
      </c>
    </row>
    <row r="80" spans="1:29">
      <c r="A80" s="72"/>
      <c r="B80" s="183"/>
      <c r="C80" s="154" t="s">
        <v>151</v>
      </c>
      <c r="D80" s="164">
        <v>1</v>
      </c>
      <c r="E80" s="154" t="s">
        <v>61</v>
      </c>
      <c r="F80" s="154" t="s">
        <v>184</v>
      </c>
      <c r="G80" s="156" t="s">
        <v>185</v>
      </c>
      <c r="H80" s="158"/>
      <c r="I80" s="158" t="s">
        <v>194</v>
      </c>
      <c r="J80" s="161">
        <v>45627</v>
      </c>
      <c r="K80" s="161">
        <v>45687</v>
      </c>
      <c r="L80" s="160"/>
      <c r="M80" s="74" t="e">
        <f t="shared" si="40"/>
        <v>#REF!</v>
      </c>
      <c r="N80" s="74" t="e">
        <f t="shared" si="41"/>
        <v>#REF!</v>
      </c>
      <c r="O80" s="130" t="e">
        <f t="shared" si="42"/>
        <v>#REF!</v>
      </c>
      <c r="P80" s="131" t="e">
        <f>O80*#REF!/1000</f>
        <v>#REF!</v>
      </c>
      <c r="Q80" s="70"/>
      <c r="R80" s="195">
        <v>6619000</v>
      </c>
      <c r="S80" s="196">
        <v>726000</v>
      </c>
      <c r="T80" s="79">
        <f t="shared" si="43"/>
        <v>7345000</v>
      </c>
      <c r="U80" s="191">
        <v>6619000</v>
      </c>
      <c r="V80" s="192">
        <v>726000</v>
      </c>
      <c r="W80" s="79">
        <f t="shared" si="44"/>
        <v>7345000</v>
      </c>
      <c r="X80" s="32" t="e">
        <f t="shared" si="35"/>
        <v>#REF!</v>
      </c>
      <c r="Y80" s="29" t="e">
        <f t="shared" si="36"/>
        <v>#REF!</v>
      </c>
      <c r="Z80" s="33" t="e">
        <f t="shared" si="37"/>
        <v>#REF!</v>
      </c>
      <c r="AA80" s="57">
        <f t="shared" si="38"/>
        <v>0</v>
      </c>
      <c r="AB80" s="29">
        <f t="shared" si="38"/>
        <v>0</v>
      </c>
      <c r="AC80" s="81">
        <f t="shared" si="39"/>
        <v>0</v>
      </c>
    </row>
    <row r="81" spans="1:29">
      <c r="A81" s="72"/>
      <c r="B81" s="183"/>
      <c r="C81" s="154" t="s">
        <v>152</v>
      </c>
      <c r="D81" s="164">
        <v>16</v>
      </c>
      <c r="E81" s="154" t="s">
        <v>60</v>
      </c>
      <c r="F81" s="154" t="s">
        <v>186</v>
      </c>
      <c r="G81" s="156" t="s">
        <v>187</v>
      </c>
      <c r="H81" s="158"/>
      <c r="I81" s="158" t="s">
        <v>260</v>
      </c>
      <c r="J81" s="161">
        <v>45627</v>
      </c>
      <c r="K81" s="161">
        <v>45687</v>
      </c>
      <c r="L81" s="160"/>
      <c r="M81" s="74" t="e">
        <f t="shared" si="40"/>
        <v>#REF!</v>
      </c>
      <c r="N81" s="74" t="e">
        <f t="shared" si="41"/>
        <v>#REF!</v>
      </c>
      <c r="O81" s="130" t="e">
        <f t="shared" si="42"/>
        <v>#REF!</v>
      </c>
      <c r="P81" s="131" t="e">
        <f>O81*#REF!/1000</f>
        <v>#REF!</v>
      </c>
      <c r="Q81" s="70"/>
      <c r="R81" s="195">
        <v>6504000</v>
      </c>
      <c r="S81" s="196">
        <v>1210000</v>
      </c>
      <c r="T81" s="79">
        <f t="shared" si="43"/>
        <v>7714000</v>
      </c>
      <c r="U81" s="191">
        <v>6504000</v>
      </c>
      <c r="V81" s="192">
        <v>1210000</v>
      </c>
      <c r="W81" s="79">
        <f t="shared" si="44"/>
        <v>7714000</v>
      </c>
      <c r="X81" s="32" t="e">
        <f t="shared" si="35"/>
        <v>#REF!</v>
      </c>
      <c r="Y81" s="29" t="e">
        <f t="shared" si="36"/>
        <v>#REF!</v>
      </c>
      <c r="Z81" s="33" t="e">
        <f t="shared" si="37"/>
        <v>#REF!</v>
      </c>
      <c r="AA81" s="57">
        <f t="shared" ref="AA81:AB86" si="45">R81-U81</f>
        <v>0</v>
      </c>
      <c r="AB81" s="29">
        <f t="shared" si="45"/>
        <v>0</v>
      </c>
      <c r="AC81" s="81">
        <f t="shared" si="39"/>
        <v>0</v>
      </c>
    </row>
    <row r="82" spans="1:29" ht="20.399999999999999">
      <c r="A82" s="72"/>
      <c r="B82" s="183"/>
      <c r="C82" s="154" t="s">
        <v>141</v>
      </c>
      <c r="D82" s="164">
        <v>22</v>
      </c>
      <c r="E82" s="154" t="s">
        <v>60</v>
      </c>
      <c r="F82" s="154" t="s">
        <v>188</v>
      </c>
      <c r="G82" s="187" t="s">
        <v>294</v>
      </c>
      <c r="H82" s="188" t="s">
        <v>288</v>
      </c>
      <c r="I82" s="158" t="s">
        <v>255</v>
      </c>
      <c r="J82" s="161">
        <v>45627</v>
      </c>
      <c r="K82" s="161">
        <v>45687</v>
      </c>
      <c r="L82" s="160" t="s">
        <v>267</v>
      </c>
      <c r="M82" s="74" t="e">
        <f t="shared" si="40"/>
        <v>#REF!</v>
      </c>
      <c r="N82" s="74" t="e">
        <f t="shared" si="41"/>
        <v>#REF!</v>
      </c>
      <c r="O82" s="130" t="e">
        <f t="shared" si="42"/>
        <v>#REF!</v>
      </c>
      <c r="P82" s="131" t="e">
        <f>O82*#REF!/1000</f>
        <v>#REF!</v>
      </c>
      <c r="Q82" s="70"/>
      <c r="R82" s="195">
        <v>2511000</v>
      </c>
      <c r="S82" s="196">
        <v>0</v>
      </c>
      <c r="T82" s="79">
        <f t="shared" si="43"/>
        <v>2511000</v>
      </c>
      <c r="U82" s="191">
        <v>2511000</v>
      </c>
      <c r="V82" s="192">
        <v>0</v>
      </c>
      <c r="W82" s="79">
        <f t="shared" si="44"/>
        <v>2511000</v>
      </c>
      <c r="X82" s="32" t="e">
        <f t="shared" si="35"/>
        <v>#REF!</v>
      </c>
      <c r="Y82" s="29" t="e">
        <f t="shared" si="36"/>
        <v>#REF!</v>
      </c>
      <c r="Z82" s="33" t="e">
        <f t="shared" si="37"/>
        <v>#REF!</v>
      </c>
      <c r="AA82" s="57">
        <f t="shared" si="45"/>
        <v>0</v>
      </c>
      <c r="AB82" s="29">
        <f t="shared" si="45"/>
        <v>0</v>
      </c>
      <c r="AC82" s="81">
        <f t="shared" si="39"/>
        <v>0</v>
      </c>
    </row>
    <row r="83" spans="1:29">
      <c r="A83" s="77"/>
      <c r="B83" s="179"/>
      <c r="C83" s="154" t="s">
        <v>153</v>
      </c>
      <c r="D83" s="164">
        <v>17</v>
      </c>
      <c r="E83" s="154" t="s">
        <v>60</v>
      </c>
      <c r="F83" s="154" t="s">
        <v>189</v>
      </c>
      <c r="G83" s="156" t="s">
        <v>190</v>
      </c>
      <c r="H83" s="158"/>
      <c r="I83" s="158" t="s">
        <v>261</v>
      </c>
      <c r="J83" s="161">
        <v>45627</v>
      </c>
      <c r="K83" s="161">
        <v>45687</v>
      </c>
      <c r="L83" s="160"/>
      <c r="M83" s="74" t="e">
        <f t="shared" si="40"/>
        <v>#REF!</v>
      </c>
      <c r="N83" s="74" t="e">
        <f t="shared" si="41"/>
        <v>#REF!</v>
      </c>
      <c r="O83" s="130" t="e">
        <f t="shared" si="42"/>
        <v>#REF!</v>
      </c>
      <c r="P83" s="131" t="e">
        <f>O83*#REF!/1000</f>
        <v>#REF!</v>
      </c>
      <c r="Q83" s="70"/>
      <c r="R83" s="195">
        <v>3552000</v>
      </c>
      <c r="S83" s="196">
        <v>430000</v>
      </c>
      <c r="T83" s="79">
        <f t="shared" si="43"/>
        <v>3982000</v>
      </c>
      <c r="U83" s="191">
        <v>3552000</v>
      </c>
      <c r="V83" s="192">
        <v>430000</v>
      </c>
      <c r="W83" s="79">
        <f t="shared" si="44"/>
        <v>3982000</v>
      </c>
      <c r="X83" s="32" t="e">
        <f t="shared" si="35"/>
        <v>#REF!</v>
      </c>
      <c r="Y83" s="29" t="e">
        <f t="shared" si="36"/>
        <v>#REF!</v>
      </c>
      <c r="Z83" s="33" t="e">
        <f t="shared" si="37"/>
        <v>#REF!</v>
      </c>
      <c r="AA83" s="57">
        <f t="shared" si="45"/>
        <v>0</v>
      </c>
      <c r="AB83" s="29">
        <f t="shared" si="45"/>
        <v>0</v>
      </c>
      <c r="AC83" s="81">
        <f t="shared" si="39"/>
        <v>0</v>
      </c>
    </row>
    <row r="84" spans="1:29" ht="20.399999999999999">
      <c r="A84" s="77"/>
      <c r="B84" s="179"/>
      <c r="C84" s="154" t="s">
        <v>57</v>
      </c>
      <c r="D84" s="164" t="s">
        <v>157</v>
      </c>
      <c r="E84" s="154" t="s">
        <v>60</v>
      </c>
      <c r="F84" s="154" t="s">
        <v>191</v>
      </c>
      <c r="G84" s="156" t="s">
        <v>192</v>
      </c>
      <c r="H84" s="158" t="s">
        <v>318</v>
      </c>
      <c r="I84" s="158" t="s">
        <v>262</v>
      </c>
      <c r="J84" s="161">
        <v>45627</v>
      </c>
      <c r="K84" s="161">
        <v>45713</v>
      </c>
      <c r="L84" s="160" t="s">
        <v>319</v>
      </c>
      <c r="M84" s="74" t="e">
        <f t="shared" si="40"/>
        <v>#REF!</v>
      </c>
      <c r="N84" s="74" t="e">
        <f t="shared" si="41"/>
        <v>#REF!</v>
      </c>
      <c r="O84" s="130" t="e">
        <f t="shared" si="42"/>
        <v>#REF!</v>
      </c>
      <c r="P84" s="131" t="e">
        <f>O84*#REF!/1000</f>
        <v>#REF!</v>
      </c>
      <c r="Q84" s="70"/>
      <c r="R84" s="195">
        <v>33759000</v>
      </c>
      <c r="S84" s="196">
        <v>5476000</v>
      </c>
      <c r="T84" s="79">
        <f t="shared" si="43"/>
        <v>39235000</v>
      </c>
      <c r="U84" s="191">
        <v>33759000</v>
      </c>
      <c r="V84" s="192">
        <v>5476000</v>
      </c>
      <c r="W84" s="79">
        <f t="shared" si="44"/>
        <v>39235000</v>
      </c>
      <c r="X84" s="32" t="e">
        <f t="shared" si="35"/>
        <v>#REF!</v>
      </c>
      <c r="Y84" s="29" t="e">
        <f t="shared" si="36"/>
        <v>#REF!</v>
      </c>
      <c r="Z84" s="33" t="e">
        <f t="shared" si="37"/>
        <v>#REF!</v>
      </c>
      <c r="AA84" s="57">
        <f t="shared" si="45"/>
        <v>0</v>
      </c>
      <c r="AB84" s="29">
        <f t="shared" si="45"/>
        <v>0</v>
      </c>
      <c r="AC84" s="81">
        <f t="shared" si="39"/>
        <v>0</v>
      </c>
    </row>
    <row r="85" spans="1:29">
      <c r="A85" s="77"/>
      <c r="B85" s="179"/>
      <c r="C85" s="154" t="s">
        <v>154</v>
      </c>
      <c r="D85" s="164">
        <v>1</v>
      </c>
      <c r="E85" s="154" t="s">
        <v>60</v>
      </c>
      <c r="F85" s="154" t="s">
        <v>193</v>
      </c>
      <c r="G85" s="156" t="s">
        <v>192</v>
      </c>
      <c r="H85" s="158"/>
      <c r="I85" s="158" t="s">
        <v>262</v>
      </c>
      <c r="J85" s="161">
        <v>45627</v>
      </c>
      <c r="K85" s="161">
        <v>45687</v>
      </c>
      <c r="L85" s="160"/>
      <c r="M85" s="74" t="e">
        <f t="shared" si="40"/>
        <v>#REF!</v>
      </c>
      <c r="N85" s="74" t="e">
        <f t="shared" si="41"/>
        <v>#REF!</v>
      </c>
      <c r="O85" s="130" t="e">
        <f t="shared" si="42"/>
        <v>#REF!</v>
      </c>
      <c r="P85" s="131" t="e">
        <f>O85*#REF!/1000</f>
        <v>#REF!</v>
      </c>
      <c r="Q85" s="70"/>
      <c r="R85" s="195">
        <v>24110000</v>
      </c>
      <c r="S85" s="196">
        <v>4568000</v>
      </c>
      <c r="T85" s="79">
        <f t="shared" si="43"/>
        <v>28678000</v>
      </c>
      <c r="U85" s="191">
        <v>24110000</v>
      </c>
      <c r="V85" s="192">
        <v>4568000</v>
      </c>
      <c r="W85" s="79">
        <f t="shared" si="44"/>
        <v>28678000</v>
      </c>
      <c r="X85" s="32" t="e">
        <f t="shared" si="35"/>
        <v>#REF!</v>
      </c>
      <c r="Y85" s="29" t="e">
        <f t="shared" si="36"/>
        <v>#REF!</v>
      </c>
      <c r="Z85" s="33" t="e">
        <f t="shared" si="37"/>
        <v>#REF!</v>
      </c>
      <c r="AA85" s="57">
        <f t="shared" si="45"/>
        <v>0</v>
      </c>
      <c r="AB85" s="29">
        <f t="shared" si="45"/>
        <v>0</v>
      </c>
      <c r="AC85" s="81">
        <f t="shared" si="39"/>
        <v>0</v>
      </c>
    </row>
    <row r="86" spans="1:29">
      <c r="A86" s="77"/>
      <c r="B86" s="179"/>
      <c r="C86" s="154" t="s">
        <v>150</v>
      </c>
      <c r="D86" s="154" t="s">
        <v>291</v>
      </c>
      <c r="E86" s="154" t="s">
        <v>183</v>
      </c>
      <c r="F86" s="154" t="s">
        <v>178</v>
      </c>
      <c r="G86" s="156" t="s">
        <v>295</v>
      </c>
      <c r="H86" s="188" t="s">
        <v>300</v>
      </c>
      <c r="I86" s="158" t="s">
        <v>257</v>
      </c>
      <c r="J86" s="161">
        <v>45627</v>
      </c>
      <c r="K86" s="161">
        <v>45687</v>
      </c>
      <c r="L86" s="160"/>
      <c r="M86" s="74" t="e">
        <f t="shared" si="40"/>
        <v>#REF!</v>
      </c>
      <c r="N86" s="74" t="e">
        <f t="shared" si="41"/>
        <v>#REF!</v>
      </c>
      <c r="O86" s="130" t="e">
        <f t="shared" si="42"/>
        <v>#REF!</v>
      </c>
      <c r="P86" s="131" t="e">
        <f>O86*#REF!/1000</f>
        <v>#REF!</v>
      </c>
      <c r="Q86" s="70"/>
      <c r="R86" s="195">
        <v>0</v>
      </c>
      <c r="S86" s="196">
        <v>0</v>
      </c>
      <c r="T86" s="79">
        <f t="shared" si="43"/>
        <v>0</v>
      </c>
      <c r="U86" s="191">
        <v>2033000</v>
      </c>
      <c r="V86" s="192">
        <v>0</v>
      </c>
      <c r="W86" s="79">
        <f t="shared" si="44"/>
        <v>2033000</v>
      </c>
      <c r="X86" s="32" t="e">
        <f t="shared" si="35"/>
        <v>#REF!</v>
      </c>
      <c r="Y86" s="29" t="e">
        <f t="shared" si="36"/>
        <v>#REF!</v>
      </c>
      <c r="Z86" s="33" t="e">
        <f t="shared" si="37"/>
        <v>#REF!</v>
      </c>
      <c r="AA86" s="57">
        <f t="shared" si="45"/>
        <v>-2033000</v>
      </c>
      <c r="AB86" s="29">
        <f t="shared" si="45"/>
        <v>0</v>
      </c>
      <c r="AC86" s="81">
        <f t="shared" si="39"/>
        <v>-2033000</v>
      </c>
    </row>
    <row r="87" spans="1:29">
      <c r="A87" s="77"/>
      <c r="B87" s="179">
        <v>180</v>
      </c>
      <c r="C87" s="154" t="s">
        <v>38</v>
      </c>
      <c r="D87" s="154">
        <v>11</v>
      </c>
      <c r="E87" s="154" t="s">
        <v>201</v>
      </c>
      <c r="F87" s="154" t="s">
        <v>83</v>
      </c>
      <c r="G87" s="156" t="s">
        <v>200</v>
      </c>
      <c r="H87" s="158" t="s">
        <v>297</v>
      </c>
      <c r="I87" s="158" t="s">
        <v>263</v>
      </c>
      <c r="J87" s="158"/>
      <c r="K87" s="158" t="s">
        <v>277</v>
      </c>
      <c r="L87" s="158"/>
      <c r="M87" s="74" t="e">
        <f t="shared" si="40"/>
        <v>#REF!</v>
      </c>
      <c r="N87" s="74" t="e">
        <f t="shared" si="41"/>
        <v>#REF!</v>
      </c>
      <c r="O87" s="130" t="e">
        <f t="shared" si="42"/>
        <v>#REF!</v>
      </c>
      <c r="P87" s="131" t="e">
        <f>O87*#REF!/1000</f>
        <v>#REF!</v>
      </c>
      <c r="Q87" s="70"/>
      <c r="R87" s="195">
        <v>7321000</v>
      </c>
      <c r="S87" s="196">
        <v>763000</v>
      </c>
      <c r="T87" s="79">
        <f t="shared" si="43"/>
        <v>8084000</v>
      </c>
      <c r="U87" s="191">
        <v>7321000</v>
      </c>
      <c r="V87" s="192">
        <v>763000</v>
      </c>
      <c r="W87" s="79">
        <f t="shared" si="44"/>
        <v>8084000</v>
      </c>
      <c r="X87" s="32" t="e">
        <f t="shared" si="35"/>
        <v>#REF!</v>
      </c>
      <c r="Y87" s="29" t="e">
        <f t="shared" si="36"/>
        <v>#REF!</v>
      </c>
      <c r="Z87" s="33" t="e">
        <f t="shared" ref="Z87:Z93" si="46">X87+Y87</f>
        <v>#REF!</v>
      </c>
      <c r="AA87" s="57">
        <f t="shared" ref="AA87:AB93" si="47">R87-U87</f>
        <v>0</v>
      </c>
      <c r="AB87" s="29">
        <f t="shared" si="47"/>
        <v>0</v>
      </c>
      <c r="AC87" s="81">
        <f t="shared" ref="AC87:AC93" si="48">SUM(AA87:AB87)</f>
        <v>0</v>
      </c>
    </row>
    <row r="88" spans="1:29">
      <c r="A88" s="77"/>
      <c r="B88" s="179"/>
      <c r="C88" s="68"/>
      <c r="D88" s="68"/>
      <c r="E88" s="68"/>
      <c r="F88" s="68"/>
      <c r="G88" s="116"/>
      <c r="H88" s="138"/>
      <c r="I88" s="138"/>
      <c r="J88" s="138"/>
      <c r="K88" s="138"/>
      <c r="L88" s="138"/>
      <c r="M88" s="74" t="e">
        <f t="shared" si="40"/>
        <v>#REF!</v>
      </c>
      <c r="N88" s="74" t="e">
        <f t="shared" si="41"/>
        <v>#REF!</v>
      </c>
      <c r="O88" s="130" t="e">
        <f t="shared" ref="O88:O95" si="49">SUM(M88:N88)</f>
        <v>#REF!</v>
      </c>
      <c r="P88" s="131" t="e">
        <f>O88*#REF!/1000</f>
        <v>#REF!</v>
      </c>
      <c r="Q88" s="70"/>
      <c r="R88" s="75">
        <v>0</v>
      </c>
      <c r="S88" s="76">
        <v>0</v>
      </c>
      <c r="T88" s="79">
        <f t="shared" si="43"/>
        <v>0</v>
      </c>
      <c r="U88" s="36">
        <v>0</v>
      </c>
      <c r="V88" s="37">
        <v>0</v>
      </c>
      <c r="W88" s="79">
        <f t="shared" si="44"/>
        <v>0</v>
      </c>
      <c r="X88" s="32" t="e">
        <f t="shared" si="35"/>
        <v>#REF!</v>
      </c>
      <c r="Y88" s="29" t="e">
        <f t="shared" si="36"/>
        <v>#REF!</v>
      </c>
      <c r="Z88" s="33" t="e">
        <f t="shared" si="46"/>
        <v>#REF!</v>
      </c>
      <c r="AA88" s="57">
        <f t="shared" si="47"/>
        <v>0</v>
      </c>
      <c r="AB88" s="29">
        <f t="shared" si="47"/>
        <v>0</v>
      </c>
      <c r="AC88" s="81">
        <f t="shared" si="48"/>
        <v>0</v>
      </c>
    </row>
    <row r="89" spans="1:29">
      <c r="A89" s="77"/>
      <c r="B89" s="179"/>
      <c r="C89" s="68"/>
      <c r="D89" s="68"/>
      <c r="E89" s="68"/>
      <c r="F89" s="68"/>
      <c r="G89" s="116"/>
      <c r="H89" s="138"/>
      <c r="I89" s="138"/>
      <c r="J89" s="138"/>
      <c r="K89" s="138"/>
      <c r="L89" s="138"/>
      <c r="M89" s="74" t="e">
        <f t="shared" si="40"/>
        <v>#REF!</v>
      </c>
      <c r="N89" s="74" t="e">
        <f t="shared" si="41"/>
        <v>#REF!</v>
      </c>
      <c r="O89" s="130" t="e">
        <f t="shared" si="49"/>
        <v>#REF!</v>
      </c>
      <c r="P89" s="131" t="e">
        <f>O89*#REF!/1000</f>
        <v>#REF!</v>
      </c>
      <c r="Q89" s="70"/>
      <c r="R89" s="75">
        <v>0</v>
      </c>
      <c r="S89" s="76">
        <v>0</v>
      </c>
      <c r="T89" s="79">
        <f t="shared" si="43"/>
        <v>0</v>
      </c>
      <c r="U89" s="36">
        <v>0</v>
      </c>
      <c r="V89" s="37">
        <v>0</v>
      </c>
      <c r="W89" s="79">
        <f t="shared" si="44"/>
        <v>0</v>
      </c>
      <c r="X89" s="32" t="e">
        <f t="shared" si="35"/>
        <v>#REF!</v>
      </c>
      <c r="Y89" s="29" t="e">
        <f t="shared" si="36"/>
        <v>#REF!</v>
      </c>
      <c r="Z89" s="33" t="e">
        <f>X89+Y89</f>
        <v>#REF!</v>
      </c>
      <c r="AA89" s="57">
        <f>R89-U89</f>
        <v>0</v>
      </c>
      <c r="AB89" s="29">
        <f>S89-V89</f>
        <v>0</v>
      </c>
      <c r="AC89" s="81">
        <f>SUM(AA89:AB89)</f>
        <v>0</v>
      </c>
    </row>
    <row r="90" spans="1:29">
      <c r="A90" s="77"/>
      <c r="B90" s="179"/>
      <c r="C90" s="68"/>
      <c r="D90" s="68"/>
      <c r="E90" s="68"/>
      <c r="F90" s="68"/>
      <c r="G90" s="73"/>
      <c r="H90" s="137"/>
      <c r="I90" s="137"/>
      <c r="J90" s="137"/>
      <c r="K90" s="137"/>
      <c r="L90" s="137"/>
      <c r="M90" s="74" t="e">
        <f t="shared" si="40"/>
        <v>#REF!</v>
      </c>
      <c r="N90" s="74" t="e">
        <f t="shared" si="41"/>
        <v>#REF!</v>
      </c>
      <c r="O90" s="130" t="e">
        <f t="shared" si="49"/>
        <v>#REF!</v>
      </c>
      <c r="P90" s="131" t="e">
        <f>O90*#REF!/1000</f>
        <v>#REF!</v>
      </c>
      <c r="Q90" s="70"/>
      <c r="R90" s="75">
        <v>0</v>
      </c>
      <c r="S90" s="76">
        <v>0</v>
      </c>
      <c r="T90" s="79">
        <f t="shared" si="43"/>
        <v>0</v>
      </c>
      <c r="U90" s="36">
        <v>0</v>
      </c>
      <c r="V90" s="37">
        <v>0</v>
      </c>
      <c r="W90" s="79">
        <f t="shared" si="44"/>
        <v>0</v>
      </c>
      <c r="X90" s="32" t="e">
        <f t="shared" si="35"/>
        <v>#REF!</v>
      </c>
      <c r="Y90" s="29" t="e">
        <f t="shared" si="36"/>
        <v>#REF!</v>
      </c>
      <c r="Z90" s="33" t="e">
        <f t="shared" si="46"/>
        <v>#REF!</v>
      </c>
      <c r="AA90" s="57">
        <f t="shared" si="47"/>
        <v>0</v>
      </c>
      <c r="AB90" s="29">
        <f t="shared" si="47"/>
        <v>0</v>
      </c>
      <c r="AC90" s="81">
        <f t="shared" si="48"/>
        <v>0</v>
      </c>
    </row>
    <row r="91" spans="1:29">
      <c r="A91" s="77"/>
      <c r="B91" s="179"/>
      <c r="C91" s="68"/>
      <c r="D91" s="68"/>
      <c r="E91" s="68"/>
      <c r="F91" s="68"/>
      <c r="G91" s="73"/>
      <c r="H91" s="137"/>
      <c r="I91" s="137"/>
      <c r="J91" s="137"/>
      <c r="K91" s="137"/>
      <c r="L91" s="137"/>
      <c r="M91" s="74" t="e">
        <f t="shared" si="40"/>
        <v>#REF!</v>
      </c>
      <c r="N91" s="74" t="e">
        <f t="shared" si="41"/>
        <v>#REF!</v>
      </c>
      <c r="O91" s="130" t="e">
        <f t="shared" si="49"/>
        <v>#REF!</v>
      </c>
      <c r="P91" s="131" t="e">
        <f>O91*#REF!/1000</f>
        <v>#REF!</v>
      </c>
      <c r="Q91" s="70"/>
      <c r="R91" s="75">
        <v>0</v>
      </c>
      <c r="S91" s="76">
        <v>0</v>
      </c>
      <c r="T91" s="79">
        <f t="shared" si="43"/>
        <v>0</v>
      </c>
      <c r="U91" s="36">
        <v>0</v>
      </c>
      <c r="V91" s="37">
        <v>0</v>
      </c>
      <c r="W91" s="79">
        <f t="shared" si="44"/>
        <v>0</v>
      </c>
      <c r="X91" s="32" t="e">
        <f t="shared" si="35"/>
        <v>#REF!</v>
      </c>
      <c r="Y91" s="29" t="e">
        <f t="shared" si="36"/>
        <v>#REF!</v>
      </c>
      <c r="Z91" s="33" t="e">
        <f t="shared" si="46"/>
        <v>#REF!</v>
      </c>
      <c r="AA91" s="57">
        <f t="shared" si="47"/>
        <v>0</v>
      </c>
      <c r="AB91" s="29">
        <f t="shared" si="47"/>
        <v>0</v>
      </c>
      <c r="AC91" s="81">
        <f t="shared" si="48"/>
        <v>0</v>
      </c>
    </row>
    <row r="92" spans="1:29">
      <c r="A92" s="77"/>
      <c r="B92" s="179"/>
      <c r="C92" s="68"/>
      <c r="D92" s="68"/>
      <c r="E92" s="68"/>
      <c r="F92" s="68"/>
      <c r="G92" s="73"/>
      <c r="H92" s="137"/>
      <c r="I92" s="137"/>
      <c r="J92" s="137"/>
      <c r="K92" s="137"/>
      <c r="L92" s="137"/>
      <c r="M92" s="74" t="e">
        <f t="shared" si="40"/>
        <v>#REF!</v>
      </c>
      <c r="N92" s="74" t="e">
        <f t="shared" si="41"/>
        <v>#REF!</v>
      </c>
      <c r="O92" s="130" t="e">
        <f t="shared" si="49"/>
        <v>#REF!</v>
      </c>
      <c r="P92" s="131" t="e">
        <f>O92*#REF!/1000</f>
        <v>#REF!</v>
      </c>
      <c r="Q92" s="70"/>
      <c r="R92" s="75">
        <v>0</v>
      </c>
      <c r="S92" s="76">
        <v>0</v>
      </c>
      <c r="T92" s="79">
        <f t="shared" si="43"/>
        <v>0</v>
      </c>
      <c r="U92" s="36">
        <v>0</v>
      </c>
      <c r="V92" s="37">
        <v>0</v>
      </c>
      <c r="W92" s="79">
        <f t="shared" si="44"/>
        <v>0</v>
      </c>
      <c r="X92" s="32" t="e">
        <f t="shared" si="35"/>
        <v>#REF!</v>
      </c>
      <c r="Y92" s="29" t="e">
        <f t="shared" si="36"/>
        <v>#REF!</v>
      </c>
      <c r="Z92" s="33" t="e">
        <f t="shared" si="46"/>
        <v>#REF!</v>
      </c>
      <c r="AA92" s="57">
        <f t="shared" si="47"/>
        <v>0</v>
      </c>
      <c r="AB92" s="29">
        <f t="shared" si="47"/>
        <v>0</v>
      </c>
      <c r="AC92" s="81">
        <f t="shared" si="48"/>
        <v>0</v>
      </c>
    </row>
    <row r="93" spans="1:29">
      <c r="A93" s="77"/>
      <c r="B93" s="179"/>
      <c r="C93" s="68"/>
      <c r="D93" s="68"/>
      <c r="E93" s="68"/>
      <c r="F93" s="68"/>
      <c r="G93" s="73"/>
      <c r="H93" s="137"/>
      <c r="I93" s="137"/>
      <c r="J93" s="137"/>
      <c r="K93" s="137"/>
      <c r="L93" s="137"/>
      <c r="M93" s="74" t="e">
        <f t="shared" si="40"/>
        <v>#REF!</v>
      </c>
      <c r="N93" s="74" t="e">
        <f t="shared" si="41"/>
        <v>#REF!</v>
      </c>
      <c r="O93" s="130" t="e">
        <f t="shared" si="49"/>
        <v>#REF!</v>
      </c>
      <c r="P93" s="131" t="e">
        <f>O93*#REF!/1000</f>
        <v>#REF!</v>
      </c>
      <c r="Q93" s="70"/>
      <c r="R93" s="75">
        <v>0</v>
      </c>
      <c r="S93" s="76">
        <v>0</v>
      </c>
      <c r="T93" s="79">
        <f t="shared" si="43"/>
        <v>0</v>
      </c>
      <c r="U93" s="36">
        <v>0</v>
      </c>
      <c r="V93" s="37">
        <v>0</v>
      </c>
      <c r="W93" s="79">
        <f t="shared" si="44"/>
        <v>0</v>
      </c>
      <c r="X93" s="32" t="e">
        <f t="shared" si="35"/>
        <v>#REF!</v>
      </c>
      <c r="Y93" s="29" t="e">
        <f t="shared" si="36"/>
        <v>#REF!</v>
      </c>
      <c r="Z93" s="33" t="e">
        <f t="shared" si="46"/>
        <v>#REF!</v>
      </c>
      <c r="AA93" s="57">
        <f t="shared" si="47"/>
        <v>0</v>
      </c>
      <c r="AB93" s="29">
        <f t="shared" si="47"/>
        <v>0</v>
      </c>
      <c r="AC93" s="81">
        <f t="shared" si="48"/>
        <v>0</v>
      </c>
    </row>
    <row r="94" spans="1:29">
      <c r="A94" s="77"/>
      <c r="B94" s="179"/>
      <c r="C94" s="68"/>
      <c r="D94" s="68"/>
      <c r="E94" s="68"/>
      <c r="F94" s="68"/>
      <c r="G94" s="73"/>
      <c r="H94" s="137"/>
      <c r="I94" s="137"/>
      <c r="J94" s="137"/>
      <c r="K94" s="137"/>
      <c r="L94" s="137"/>
      <c r="M94" s="74" t="e">
        <f t="shared" si="40"/>
        <v>#REF!</v>
      </c>
      <c r="N94" s="74" t="e">
        <f t="shared" si="41"/>
        <v>#REF!</v>
      </c>
      <c r="O94" s="130" t="e">
        <f t="shared" si="49"/>
        <v>#REF!</v>
      </c>
      <c r="P94" s="131" t="e">
        <f>O94*#REF!/1000</f>
        <v>#REF!</v>
      </c>
      <c r="Q94" s="70"/>
      <c r="R94" s="75">
        <v>0</v>
      </c>
      <c r="S94" s="76">
        <v>0</v>
      </c>
      <c r="T94" s="79">
        <f t="shared" si="43"/>
        <v>0</v>
      </c>
      <c r="U94" s="36">
        <v>0</v>
      </c>
      <c r="V94" s="37">
        <v>0</v>
      </c>
      <c r="W94" s="79">
        <f t="shared" si="44"/>
        <v>0</v>
      </c>
      <c r="X94" s="32" t="e">
        <f t="shared" si="35"/>
        <v>#REF!</v>
      </c>
      <c r="Y94" s="29" t="e">
        <f t="shared" si="36"/>
        <v>#REF!</v>
      </c>
      <c r="Z94" s="33" t="e">
        <f>X94+Y94</f>
        <v>#REF!</v>
      </c>
      <c r="AA94" s="57">
        <f>R94-U94</f>
        <v>0</v>
      </c>
      <c r="AB94" s="29">
        <f>S94-V94</f>
        <v>0</v>
      </c>
      <c r="AC94" s="81">
        <f t="shared" si="39"/>
        <v>0</v>
      </c>
    </row>
    <row r="95" spans="1:29">
      <c r="A95" s="72"/>
      <c r="B95" s="183"/>
      <c r="C95" s="68"/>
      <c r="D95" s="68"/>
      <c r="E95" s="68"/>
      <c r="F95" s="68"/>
      <c r="G95" s="73"/>
      <c r="H95" s="137"/>
      <c r="I95" s="137"/>
      <c r="J95" s="137"/>
      <c r="K95" s="137"/>
      <c r="L95" s="137"/>
      <c r="M95" s="74" t="e">
        <f t="shared" si="40"/>
        <v>#REF!</v>
      </c>
      <c r="N95" s="74" t="e">
        <f t="shared" si="41"/>
        <v>#REF!</v>
      </c>
      <c r="O95" s="130" t="e">
        <f t="shared" si="49"/>
        <v>#REF!</v>
      </c>
      <c r="P95" s="131" t="e">
        <f>O95*#REF!/1000</f>
        <v>#REF!</v>
      </c>
      <c r="Q95" s="70"/>
      <c r="R95" s="75">
        <v>0</v>
      </c>
      <c r="S95" s="76">
        <v>0</v>
      </c>
      <c r="T95" s="79">
        <f t="shared" si="43"/>
        <v>0</v>
      </c>
      <c r="U95" s="36">
        <v>0</v>
      </c>
      <c r="V95" s="37">
        <v>0</v>
      </c>
      <c r="W95" s="79">
        <f t="shared" si="44"/>
        <v>0</v>
      </c>
      <c r="X95" s="32"/>
      <c r="Y95" s="29"/>
      <c r="Z95" s="33"/>
      <c r="AA95" s="57">
        <f>R95-U95</f>
        <v>0</v>
      </c>
      <c r="AB95" s="29">
        <f>S95-V95</f>
        <v>0</v>
      </c>
      <c r="AC95" s="81">
        <f t="shared" si="39"/>
        <v>0</v>
      </c>
    </row>
    <row r="96" spans="1:29" ht="13.8" thickBot="1">
      <c r="A96" s="38" t="s">
        <v>15</v>
      </c>
      <c r="B96" s="180"/>
      <c r="C96" s="39"/>
      <c r="D96" s="39"/>
      <c r="E96" s="40"/>
      <c r="F96" s="40"/>
      <c r="G96" s="55"/>
      <c r="H96" s="55"/>
      <c r="I96" s="55"/>
      <c r="J96" s="55"/>
      <c r="K96" s="55"/>
      <c r="L96" s="200"/>
      <c r="M96" s="41" t="e">
        <f>SUM(M67:M95)</f>
        <v>#REF!</v>
      </c>
      <c r="N96" s="41" t="e">
        <f>SUM(N67:N95)</f>
        <v>#REF!</v>
      </c>
      <c r="O96" s="132" t="e">
        <f>SUM(O67:O95)</f>
        <v>#REF!</v>
      </c>
      <c r="P96" s="133" t="e">
        <f>SUM(P67:P95)</f>
        <v>#REF!</v>
      </c>
      <c r="Q96" s="42"/>
      <c r="R96" s="43">
        <f t="shared" ref="R96:AC96" si="50">SUM(R67:R95)</f>
        <v>130138000</v>
      </c>
      <c r="S96" s="43">
        <f t="shared" si="50"/>
        <v>17979000</v>
      </c>
      <c r="T96" s="43">
        <f t="shared" si="50"/>
        <v>148117000</v>
      </c>
      <c r="U96" s="43">
        <f t="shared" si="50"/>
        <v>132171000</v>
      </c>
      <c r="V96" s="43">
        <f t="shared" si="50"/>
        <v>17979000</v>
      </c>
      <c r="W96" s="43">
        <f t="shared" si="50"/>
        <v>150150000</v>
      </c>
      <c r="X96" s="43" t="e">
        <f t="shared" si="50"/>
        <v>#REF!</v>
      </c>
      <c r="Y96" s="43" t="e">
        <f t="shared" si="50"/>
        <v>#REF!</v>
      </c>
      <c r="Z96" s="43" t="e">
        <f t="shared" si="50"/>
        <v>#REF!</v>
      </c>
      <c r="AA96" s="82">
        <f t="shared" si="50"/>
        <v>-2033000</v>
      </c>
      <c r="AB96" s="41">
        <f t="shared" si="50"/>
        <v>0</v>
      </c>
      <c r="AC96" s="83">
        <f t="shared" si="50"/>
        <v>-2033000</v>
      </c>
    </row>
    <row r="97" spans="1:29" ht="13.8" thickTop="1">
      <c r="A97" s="34"/>
      <c r="B97" s="181"/>
      <c r="C97" s="30"/>
      <c r="D97" s="30"/>
      <c r="E97" s="30"/>
      <c r="F97" s="30"/>
      <c r="G97" s="54"/>
      <c r="H97" s="139"/>
      <c r="I97" s="139"/>
      <c r="J97" s="139"/>
      <c r="K97" s="139"/>
      <c r="L97" s="139"/>
      <c r="M97" s="35"/>
      <c r="N97" s="35"/>
      <c r="O97" s="130"/>
      <c r="P97" s="131"/>
      <c r="Q97" s="31"/>
      <c r="R97" s="36"/>
      <c r="S97" s="37"/>
      <c r="T97" s="79"/>
      <c r="U97" s="36"/>
      <c r="V97" s="37"/>
      <c r="W97" s="79"/>
      <c r="X97" s="32"/>
      <c r="Y97" s="29"/>
      <c r="Z97" s="33"/>
      <c r="AA97" s="57"/>
      <c r="AB97" s="29"/>
      <c r="AC97" s="81"/>
    </row>
    <row r="98" spans="1:29">
      <c r="A98" s="34"/>
      <c r="B98" s="181"/>
      <c r="C98" s="30"/>
      <c r="D98" s="30"/>
      <c r="E98" s="30"/>
      <c r="F98" s="30"/>
      <c r="G98" s="54"/>
      <c r="H98" s="139"/>
      <c r="I98" s="139"/>
      <c r="J98" s="139"/>
      <c r="K98" s="139"/>
      <c r="L98" s="139"/>
      <c r="M98" s="35"/>
      <c r="N98" s="35"/>
      <c r="O98" s="130"/>
      <c r="P98" s="131"/>
      <c r="Q98" s="31"/>
      <c r="R98" s="32"/>
      <c r="S98" s="29"/>
      <c r="T98" s="33"/>
      <c r="U98" s="32"/>
      <c r="V98" s="29"/>
      <c r="W98" s="33"/>
      <c r="X98" s="32"/>
      <c r="Y98" s="29"/>
      <c r="Z98" s="33"/>
      <c r="AA98" s="57"/>
      <c r="AB98" s="29"/>
      <c r="AC98" s="81"/>
    </row>
    <row r="99" spans="1:29" ht="13.8" thickBot="1">
      <c r="A99" s="38" t="s">
        <v>13</v>
      </c>
      <c r="B99" s="180"/>
      <c r="C99" s="39"/>
      <c r="D99" s="39"/>
      <c r="E99" s="40"/>
      <c r="F99" s="40"/>
      <c r="G99" s="55"/>
      <c r="H99" s="55"/>
      <c r="I99" s="55"/>
      <c r="J99" s="55"/>
      <c r="K99" s="55"/>
      <c r="L99" s="200"/>
      <c r="M99" s="41" t="e">
        <f>SUM(M62+M96)</f>
        <v>#REF!</v>
      </c>
      <c r="N99" s="41" t="e">
        <f>SUM(N62+N96)</f>
        <v>#REF!</v>
      </c>
      <c r="O99" s="132" t="e">
        <f>SUM(O62+O96)</f>
        <v>#REF!</v>
      </c>
      <c r="P99" s="133" t="e">
        <f>SUM(P62+P96)</f>
        <v>#REF!</v>
      </c>
      <c r="Q99" s="42"/>
      <c r="R99" s="43">
        <f t="shared" ref="R99:AC99" si="51">SUM(R62+R96)</f>
        <v>237168069</v>
      </c>
      <c r="S99" s="43">
        <f t="shared" si="51"/>
        <v>28792915</v>
      </c>
      <c r="T99" s="43">
        <f t="shared" si="51"/>
        <v>265960984</v>
      </c>
      <c r="U99" s="43">
        <f t="shared" si="51"/>
        <v>228184000</v>
      </c>
      <c r="V99" s="43">
        <f t="shared" si="51"/>
        <v>28096000</v>
      </c>
      <c r="W99" s="43">
        <f t="shared" si="51"/>
        <v>256280000</v>
      </c>
      <c r="X99" s="43" t="e">
        <f t="shared" si="51"/>
        <v>#REF!</v>
      </c>
      <c r="Y99" s="41" t="e">
        <f t="shared" si="51"/>
        <v>#REF!</v>
      </c>
      <c r="Z99" s="44" t="e">
        <f t="shared" si="51"/>
        <v>#REF!</v>
      </c>
      <c r="AA99" s="82">
        <f t="shared" si="51"/>
        <v>8984069</v>
      </c>
      <c r="AB99" s="41">
        <f t="shared" si="51"/>
        <v>696915</v>
      </c>
      <c r="AC99" s="83">
        <f t="shared" si="51"/>
        <v>9680984</v>
      </c>
    </row>
    <row r="100" spans="1:29" ht="13.8" hidden="1" thickTop="1">
      <c r="A100" s="45"/>
      <c r="B100" s="185"/>
      <c r="C100" s="29"/>
      <c r="D100" s="29"/>
      <c r="E100" s="30"/>
      <c r="F100" s="30"/>
      <c r="G100" s="53"/>
      <c r="H100" s="53"/>
      <c r="I100" s="53"/>
      <c r="J100" s="53"/>
      <c r="K100" s="53"/>
      <c r="L100" s="53"/>
      <c r="M100" s="46"/>
      <c r="N100" s="46"/>
      <c r="O100" s="134"/>
      <c r="P100" s="135"/>
      <c r="Q100" s="47"/>
      <c r="R100" s="48"/>
      <c r="S100" s="46"/>
      <c r="T100" s="46"/>
      <c r="U100" s="46"/>
      <c r="V100" s="46"/>
      <c r="W100" s="46"/>
      <c r="X100" s="46"/>
      <c r="Y100" s="46"/>
      <c r="Z100" s="49"/>
      <c r="AA100" s="58"/>
      <c r="AB100" s="58"/>
      <c r="AC100" s="58"/>
    </row>
    <row r="101" spans="1:29" ht="33" customHeight="1" thickTop="1"/>
    <row r="104" spans="1:29" ht="16.2" hidden="1">
      <c r="A104" s="61" t="s">
        <v>19</v>
      </c>
      <c r="B104" s="61"/>
    </row>
    <row r="105" spans="1:29" hidden="1"/>
    <row r="106" spans="1:29" hidden="1">
      <c r="A106" s="62" t="s">
        <v>20</v>
      </c>
      <c r="B106" s="62"/>
    </row>
    <row r="107" spans="1:29" hidden="1">
      <c r="A107" s="63" t="s">
        <v>21</v>
      </c>
      <c r="B107" s="63"/>
    </row>
    <row r="108" spans="1:29" hidden="1">
      <c r="A108" s="63" t="s">
        <v>22</v>
      </c>
      <c r="B108" s="63"/>
    </row>
    <row r="109" spans="1:29" hidden="1">
      <c r="A109" s="64" t="s">
        <v>212</v>
      </c>
      <c r="B109" s="64"/>
    </row>
    <row r="110" spans="1:29" hidden="1">
      <c r="A110" s="64" t="s">
        <v>213</v>
      </c>
      <c r="B110" s="64"/>
    </row>
    <row r="111" spans="1:29" hidden="1"/>
    <row r="112" spans="1:29" hidden="1">
      <c r="A112" s="62" t="s">
        <v>23</v>
      </c>
      <c r="B112" s="62"/>
    </row>
    <row r="113" spans="1:2" hidden="1">
      <c r="A113" s="63" t="s">
        <v>214</v>
      </c>
      <c r="B113" s="63"/>
    </row>
    <row r="114" spans="1:2" hidden="1"/>
    <row r="115" spans="1:2" hidden="1">
      <c r="A115" s="62" t="s">
        <v>24</v>
      </c>
      <c r="B115" s="62"/>
    </row>
    <row r="116" spans="1:2" hidden="1">
      <c r="A116" s="63" t="s">
        <v>215</v>
      </c>
      <c r="B116" s="63"/>
    </row>
    <row r="117" spans="1:2" hidden="1">
      <c r="A117" s="65" t="s">
        <v>25</v>
      </c>
      <c r="B117" s="65"/>
    </row>
    <row r="118" spans="1:2" hidden="1">
      <c r="A118" s="65" t="s">
        <v>26</v>
      </c>
      <c r="B118" s="65"/>
    </row>
    <row r="119" spans="1:2" hidden="1"/>
    <row r="120" spans="1:2" hidden="1">
      <c r="A120" s="62" t="s">
        <v>27</v>
      </c>
      <c r="B120" s="62"/>
    </row>
    <row r="121" spans="1:2" hidden="1">
      <c r="A121" s="63" t="s">
        <v>28</v>
      </c>
      <c r="B121" s="63"/>
    </row>
    <row r="122" spans="1:2" hidden="1">
      <c r="A122" s="63" t="s">
        <v>216</v>
      </c>
      <c r="B122" s="63"/>
    </row>
    <row r="123" spans="1:2" hidden="1">
      <c r="A123" s="63" t="s">
        <v>217</v>
      </c>
      <c r="B123" s="63"/>
    </row>
    <row r="124" spans="1:2" hidden="1"/>
    <row r="125" spans="1:2" hidden="1">
      <c r="A125" s="65" t="s">
        <v>29</v>
      </c>
      <c r="B125" s="65"/>
    </row>
    <row r="126" spans="1:2" hidden="1"/>
    <row r="127" spans="1:2" hidden="1"/>
  </sheetData>
  <sheetProtection password="9C79" sheet="1"/>
  <mergeCells count="4">
    <mergeCell ref="X5:Z5"/>
    <mergeCell ref="AA5:AC5"/>
    <mergeCell ref="R5:T5"/>
    <mergeCell ref="U5:W5"/>
  </mergeCells>
  <phoneticPr fontId="0" type="noConversion"/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 alignWithMargins="0">
    <oddFooter>&amp;L&amp;F
Uniek nr. e-ABS 3745-10D7-E2DD-6DB1</oddFooter>
  </headerFooter>
  <rowBreaks count="3" manualBreakCount="3">
    <brk id="23" max="14" man="1"/>
    <brk id="45" max="14" man="1"/>
    <brk id="64" max="14" man="1"/>
  </rowBreaks>
  <colBreaks count="1" manualBreakCount="1">
    <brk id="12" max="1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Bestand dd 1 januari 2025</vt:lpstr>
      <vt:lpstr>'Bestand dd 1 januari 2025'!Afdrukbereik</vt:lpstr>
      <vt:lpstr>'Bestand dd 1 januari 2025'!Afdruktitels</vt:lpstr>
      <vt:lpstr>cad</vt:lpstr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Kimberley Kole-Dijkstra</cp:lastModifiedBy>
  <cp:lastPrinted>2026-08-13T11:52:53Z</cp:lastPrinted>
  <dcterms:created xsi:type="dcterms:W3CDTF">2002-05-10T12:11:54Z</dcterms:created>
  <dcterms:modified xsi:type="dcterms:W3CDTF">2026-08-17T08:46:24Z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1f0dbced-ae7b-4d46-a8eb-b8a3a77f2b5b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2026-08-17T08:46:22Z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b6d882ba-d2cd-42ae-a60b-04ac8a08f05f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</Properties>
</file>