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97202B32-96E6-4DFD-9F2F-FF2B442647D0}" xr6:coauthVersionLast="47" xr6:coauthVersionMax="47" xr10:uidLastSave="{00000000-0000-0000-0000-000000000000}"/>
  <bookViews>
    <workbookView xWindow="3855" yWindow="3855" windowWidth="21600" windowHeight="11295" activeTab="1" xr2:uid="{5F5CC35F-BF15-45E5-9914-AC224FD688BC}"/>
  </bookViews>
  <sheets>
    <sheet name="1. Inzet duurzaam materieel" sheetId="1" r:id="rId1"/>
    <sheet name="2. CO2 prestatieladder" sheetId="4" r:id="rId2"/>
    <sheet name="3. Inzet SROI" sheetId="5" r:id="rId3"/>
  </sheets>
  <definedNames>
    <definedName name="_xlnm.Print_Area" localSheetId="0">'1. Inzet duurzaam materieel'!$A$1:$I$31</definedName>
    <definedName name="_xlnm.Print_Area" localSheetId="1">'2. CO2 prestatieladder'!$A$1:$F$22</definedName>
    <definedName name="_xlnm.Print_Area" localSheetId="2">'3. Inzet SROI'!$A$1:$E$17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F14" i="1"/>
  <c r="E14" i="1"/>
  <c r="F6" i="1"/>
  <c r="E6" i="1"/>
  <c r="D10" i="1"/>
  <c r="H16" i="1" l="1"/>
  <c r="G7" i="5" l="1"/>
  <c r="G6" i="5"/>
  <c r="D5" i="5"/>
  <c r="D8" i="5" s="1"/>
  <c r="G14" i="1"/>
  <c r="G6" i="1"/>
  <c r="D18" i="1"/>
  <c r="H15" i="1" l="1"/>
  <c r="D5" i="4" l="1"/>
  <c r="D7" i="4"/>
  <c r="D10" i="4" l="1"/>
  <c r="H17" i="1"/>
  <c r="H8" i="1"/>
  <c r="H9" i="1"/>
  <c r="H18" i="1" l="1"/>
  <c r="H10" i="1"/>
  <c r="F10" i="1"/>
  <c r="G10" i="1"/>
  <c r="E10" i="1"/>
  <c r="C20" i="1" l="1"/>
  <c r="G18" i="1"/>
  <c r="F18" i="1"/>
  <c r="E18" i="1"/>
  <c r="C21" i="1" l="1"/>
  <c r="C22" i="1" s="1"/>
</calcChain>
</file>

<file path=xl/sharedStrings.xml><?xml version="1.0" encoding="utf-8"?>
<sst xmlns="http://schemas.openxmlformats.org/spreadsheetml/2006/main" count="90" uniqueCount="68">
  <si>
    <t>H2 = Waterstof</t>
  </si>
  <si>
    <t>BTL = Biomass To Liquid: basisgrondstof biomassa</t>
  </si>
  <si>
    <t>CNG = Compressed Natural Gass: samengeperst aardgas (methaan)</t>
  </si>
  <si>
    <t>Naam tekenbevoegde</t>
  </si>
  <si>
    <t>Handtekening</t>
  </si>
  <si>
    <t>Datum</t>
  </si>
  <si>
    <t>HVO = Hydrotreated Vegetable Oil: basisgrondstof afgewerkte plantaardige oliën</t>
  </si>
  <si>
    <t>alleen blauw gearceerde velden invullen</t>
  </si>
  <si>
    <t>Wegingsfactor</t>
  </si>
  <si>
    <t>Getekend voor akkoord:</t>
  </si>
  <si>
    <t>Alleen blauw gearceerde cellen invullen</t>
  </si>
  <si>
    <t>Toezegging 2027</t>
  </si>
  <si>
    <t>Kwaliteitscriteria 1. Inzet duurzaam materieel</t>
  </si>
  <si>
    <t>Kwaliteitscriteria 2. CO2-prestatieladder</t>
  </si>
  <si>
    <t>Kwaliteitscriteria 3. Inzet SROI</t>
  </si>
  <si>
    <t>Electrisch of H2 (zero emissie)</t>
  </si>
  <si>
    <t>LNG= Liquefied Natural Gas: vloeibaar gemaakt aardgas</t>
  </si>
  <si>
    <t>100% hernieuwbare brandstoffen
HVO100 of Bio-LNG/ Bio-CNG/ BTL</t>
  </si>
  <si>
    <t>100% hernieuwbare brandstoffen
(HVO100, BTL, Bio-LNG, Bio-CNG)</t>
  </si>
  <si>
    <t>Lage bijmenging biobrandstoffen ≤20% (zoals B7, B10, E10, HVO20)</t>
  </si>
  <si>
    <t>Lage bijmenging biobrandstoffen ≤20% (zoals B7, B10, HVO20, E10)</t>
  </si>
  <si>
    <t>Inzet SROI 5%</t>
  </si>
  <si>
    <t>Inzet SROI 3%</t>
  </si>
  <si>
    <t>Inzet SROI 4%</t>
  </si>
  <si>
    <t>Inzet percentage SROI
op inschrijvingsdatum</t>
  </si>
  <si>
    <t>Plug-in Hybride met brandstof</t>
  </si>
  <si>
    <t>Geen certificaat</t>
  </si>
  <si>
    <t>Trede 3 (v4.0) of Niveau 5 (v3.1)</t>
  </si>
  <si>
    <t>Trede 2 (v4.0) of Niveau 4 (v3.1)</t>
  </si>
  <si>
    <t>Trede 1 (v4.0) of Niveau 3 (v3.1)</t>
  </si>
  <si>
    <t>Niveau 1 (v3.1)</t>
  </si>
  <si>
    <t>Niveau 2 (v3.1)</t>
  </si>
  <si>
    <t>CO2-prestatieladder</t>
  </si>
  <si>
    <t>De certificering op inschrijvingsdatum wordt uitsluitend beoordeeld op basis van een geldig certificaat dat op de uiterste inschrijfdatum van kracht is.</t>
  </si>
  <si>
    <t>Indien de inschrijver voor de startdatum vanaf het tweede contractjaar een hogere certificering opgeeft dan op de inschrijvingsdatum aanwezig is, dient de inschrijver deze certificering uiterlijk per 1 januari 2028 middels een geldig certificaat aan te tonen.</t>
  </si>
  <si>
    <t>1. Bewijsmiddel</t>
  </si>
  <si>
    <t>2. Beoordeling op Inschrijvingdatum</t>
  </si>
  <si>
    <t>4. Gevolgen bij niet behalen</t>
  </si>
  <si>
    <t>Toelichting beoordeling</t>
  </si>
  <si>
    <t xml:space="preserve">
De inschrijver dient een kopie van een geldig CO₂-Prestatieladdercertificaat bij de inschrijving te voegen, waaruit het behaalde niveau of de behaalde trede blijkt. </t>
  </si>
  <si>
    <t>Certificering Inschrijver per 1-1-2028</t>
  </si>
  <si>
    <t>Certificering Inschrijver op inschrijvingsdatum</t>
  </si>
  <si>
    <t>3. Certificering per 1-1-2028</t>
  </si>
  <si>
    <t>Inzet SROI 2% (bestekseis)</t>
  </si>
  <si>
    <t>Fossiele brandstoffen/ 
overig</t>
  </si>
  <si>
    <t xml:space="preserve"> </t>
  </si>
  <si>
    <t>Punten</t>
  </si>
  <si>
    <t>Gedurende de overgangsperiode van de CO2-Prestatieladder (14 januari 2025 tot 14 januari 2028) worden geldige certificaten volgens de CO2-Prestatieladder versie 3.1 (niveaus 1 t/m 5) en de CO2-Prestatieladder versie 4.0 (treden 1 t/m 3) geaccepteerd. 
Punten wordt bepaald aan de hand van de scoretabel. 
De inschrijver dient een geldig CO₂-Prestatieladdercertificaat te overleggen waaruit het behaalde niveau of de behaalde trede blijkt.</t>
  </si>
  <si>
    <t>Punten verdeling bij 100% inzet</t>
  </si>
  <si>
    <t>Behaalde punten</t>
  </si>
  <si>
    <t>Naam onderneming</t>
  </si>
  <si>
    <t xml:space="preserve">Punten </t>
  </si>
  <si>
    <t>Punten Toezegging 2027</t>
  </si>
  <si>
    <t>Punten Toezegging 2028 t/m 2032 (jaarlijkse inzet)</t>
  </si>
  <si>
    <t>Toezegging 2028 t/m 2032 (jaarlijkse inzet)</t>
  </si>
  <si>
    <t xml:space="preserve">Totaal te behalen punten: 40 </t>
  </si>
  <si>
    <t>Totaal te behalen punten: 20</t>
  </si>
  <si>
    <t>Punten:
op basis van certificering op inschrijvingsdatum</t>
  </si>
  <si>
    <t>Punten: 
op basis van certificering 
per 1-1-2028</t>
  </si>
  <si>
    <t xml:space="preserve"> CO2-prestatieladder</t>
  </si>
  <si>
    <t>Inzet SROI</t>
  </si>
  <si>
    <t>Score tabel: Inzet SROI</t>
  </si>
  <si>
    <t>Score tabel: CO2-prestatieladder</t>
  </si>
  <si>
    <r>
      <rPr>
        <b/>
        <sz val="11"/>
        <rFont val="Calibri"/>
        <family val="2"/>
        <scheme val="minor"/>
      </rPr>
      <t>Toegezegde inzet tractor</t>
    </r>
    <r>
      <rPr>
        <sz val="11"/>
        <rFont val="Calibri"/>
        <family val="2"/>
        <scheme val="minor"/>
      </rPr>
      <t xml:space="preserve"> (percentage totale inzet)</t>
    </r>
  </si>
  <si>
    <r>
      <rPr>
        <b/>
        <sz val="11"/>
        <rFont val="Calibri"/>
        <family val="2"/>
        <scheme val="minor"/>
      </rPr>
      <t xml:space="preserve">Toegezegde inzet handgereedschap </t>
    </r>
    <r>
      <rPr>
        <sz val="11"/>
        <rFont val="Calibri"/>
        <family val="2"/>
        <scheme val="minor"/>
      </rPr>
      <t>(percentage totale inzet)</t>
    </r>
  </si>
  <si>
    <r>
      <rPr>
        <b/>
        <sz val="11"/>
        <rFont val="Calibri"/>
        <family val="2"/>
        <scheme val="minor"/>
      </rPr>
      <t>Toegezegde inzet personenvervoer/busje</t>
    </r>
    <r>
      <rPr>
        <sz val="11"/>
        <rFont val="Calibri"/>
        <family val="2"/>
        <scheme val="minor"/>
      </rPr>
      <t xml:space="preserve"> (percentage totale inzet)</t>
    </r>
  </si>
  <si>
    <t>Punten:</t>
  </si>
  <si>
    <t xml:space="preserve">Indien de opgegeven certificering voor de startdatum vanaf het tweede contractjaar niet tijdig wordt behaald, wordt een boete toegepast volgens beschrijving in de Aanbestedingsleidraad.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</si>
</sst>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7" fillId="0" borderId="1" xfId="1" applyNumberFormat="1" applyFont="1" applyFill="1" applyBorder="1" applyAlignment="1" applyProtection="1">
      <alignment horizontal="center" vertical="center"/>
    </xf>
    <xf numFmtId="10" fontId="8" fillId="2" borderId="1" xfId="2" applyNumberFormat="1" applyFont="1" applyFill="1" applyBorder="1" applyAlignment="1" applyProtection="1">
      <alignment horizontal="center" vertical="center"/>
      <protection locked="0"/>
    </xf>
    <xf numFmtId="10" fontId="8" fillId="0" borderId="1" xfId="2" applyNumberFormat="1" applyFont="1" applyBorder="1" applyAlignment="1" applyProtection="1">
      <alignment horizontal="center" vertical="center"/>
    </xf>
    <xf numFmtId="10" fontId="8" fillId="2" borderId="4" xfId="2" applyNumberFormat="1" applyFont="1" applyFill="1" applyBorder="1" applyAlignment="1" applyProtection="1">
      <alignment horizontal="center" vertical="center"/>
      <protection locked="0"/>
    </xf>
    <xf numFmtId="10" fontId="0" fillId="0" borderId="4" xfId="2" applyNumberFormat="1" applyFont="1" applyBorder="1" applyAlignment="1" applyProtection="1">
      <alignment horizontal="center" vertical="center"/>
    </xf>
    <xf numFmtId="10" fontId="8" fillId="2" borderId="14" xfId="2" applyNumberFormat="1" applyFont="1" applyFill="1" applyBorder="1" applyAlignment="1" applyProtection="1">
      <alignment horizontal="center" vertical="center"/>
      <protection locked="0"/>
    </xf>
    <xf numFmtId="10" fontId="0" fillId="0" borderId="14" xfId="2" applyNumberFormat="1" applyFont="1" applyBorder="1" applyAlignment="1" applyProtection="1">
      <alignment horizontal="center" vertical="center"/>
    </xf>
    <xf numFmtId="10" fontId="8" fillId="0" borderId="14" xfId="2" applyNumberFormat="1" applyFont="1" applyBorder="1" applyAlignment="1" applyProtection="1">
      <alignment horizontal="center" vertical="center"/>
    </xf>
    <xf numFmtId="0" fontId="14" fillId="0" borderId="15" xfId="0" applyFont="1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0" fontId="5" fillId="0" borderId="2" xfId="0" applyFont="1" applyBorder="1"/>
    <xf numFmtId="0" fontId="2" fillId="0" borderId="0" xfId="0" applyFont="1"/>
    <xf numFmtId="0" fontId="0" fillId="0" borderId="9" xfId="0" applyBorder="1"/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8" fillId="0" borderId="1" xfId="0" applyFont="1" applyBorder="1" applyAlignment="1">
      <alignment horizontal="right" vertical="center"/>
    </xf>
    <xf numFmtId="0" fontId="7" fillId="0" borderId="13" xfId="0" applyFont="1" applyBorder="1"/>
    <xf numFmtId="0" fontId="8" fillId="0" borderId="1" xfId="0" applyFont="1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/>
    <xf numFmtId="0" fontId="8" fillId="0" borderId="20" xfId="0" applyFont="1" applyBorder="1" applyAlignment="1">
      <alignment horizontal="center"/>
    </xf>
    <xf numFmtId="2" fontId="7" fillId="3" borderId="4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8" fillId="0" borderId="2" xfId="0" applyFont="1" applyBorder="1"/>
    <xf numFmtId="0" fontId="8" fillId="0" borderId="0" xfId="0" applyFont="1"/>
    <xf numFmtId="44" fontId="8" fillId="0" borderId="0" xfId="0" applyNumberFormat="1" applyFo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0" borderId="14" xfId="0" applyBorder="1" applyAlignment="1">
      <alignment horizontal="right"/>
    </xf>
    <xf numFmtId="2" fontId="0" fillId="0" borderId="14" xfId="0" applyNumberFormat="1" applyBorder="1"/>
    <xf numFmtId="0" fontId="4" fillId="3" borderId="3" xfId="0" applyFont="1" applyFill="1" applyBorder="1" applyAlignment="1">
      <alignment horizontal="right" vertical="center"/>
    </xf>
    <xf numFmtId="2" fontId="4" fillId="3" borderId="16" xfId="0" applyNumberFormat="1" applyFont="1" applyFill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13" fillId="0" borderId="15" xfId="0" applyFont="1" applyBorder="1"/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2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left" vertical="center"/>
    </xf>
    <xf numFmtId="9" fontId="11" fillId="0" borderId="0" xfId="0" applyNumberFormat="1" applyFont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2" fontId="2" fillId="0" borderId="17" xfId="0" applyNumberFormat="1" applyFont="1" applyBorder="1" applyAlignment="1">
      <alignment vertical="center"/>
    </xf>
    <xf numFmtId="2" fontId="2" fillId="3" borderId="19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right"/>
    </xf>
    <xf numFmtId="2" fontId="0" fillId="0" borderId="0" xfId="0" applyNumberFormat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12" fillId="0" borderId="0" xfId="0" applyFont="1"/>
    <xf numFmtId="0" fontId="2" fillId="0" borderId="1" xfId="0" applyFont="1" applyBorder="1" applyAlignment="1">
      <alignment vertical="center" wrapText="1"/>
    </xf>
    <xf numFmtId="0" fontId="11" fillId="0" borderId="0" xfId="0" applyFont="1" applyAlignment="1">
      <alignment horizontal="right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9" fontId="11" fillId="0" borderId="0" xfId="0" applyNumberFormat="1" applyFont="1"/>
    <xf numFmtId="0" fontId="0" fillId="0" borderId="23" xfId="0" applyBorder="1"/>
    <xf numFmtId="0" fontId="0" fillId="0" borderId="17" xfId="0" applyBorder="1"/>
    <xf numFmtId="0" fontId="0" fillId="0" borderId="1" xfId="0" applyBorder="1" applyAlignment="1">
      <alignment horizontal="left" vertical="top" wrapText="1"/>
    </xf>
    <xf numFmtId="9" fontId="9" fillId="0" borderId="0" xfId="0" applyNumberFormat="1" applyFont="1"/>
    <xf numFmtId="0" fontId="9" fillId="0" borderId="12" xfId="0" applyFont="1" applyBorder="1"/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right"/>
    </xf>
    <xf numFmtId="0" fontId="7" fillId="3" borderId="22" xfId="0" applyFont="1" applyFill="1" applyBorder="1" applyAlignment="1">
      <alignment horizontal="right"/>
    </xf>
    <xf numFmtId="0" fontId="2" fillId="3" borderId="21" xfId="0" applyFont="1" applyFill="1" applyBorder="1" applyAlignment="1">
      <alignment horizontal="right"/>
    </xf>
    <xf numFmtId="0" fontId="2" fillId="3" borderId="22" xfId="0" applyFont="1" applyFill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3CCFF"/>
      <color rgb="FFBFBFBF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FD54-266C-4003-A1D4-CB5DBEF864E9}">
  <dimension ref="B1:O31"/>
  <sheetViews>
    <sheetView showGridLines="0" zoomScaleNormal="100" zoomScaleSheetLayoutView="100" workbookViewId="0">
      <selection activeCell="L17" sqref="L17"/>
    </sheetView>
  </sheetViews>
  <sheetFormatPr defaultColWidth="9.140625" defaultRowHeight="15" x14ac:dyDescent="0.25"/>
  <cols>
    <col min="1" max="1" width="3" customWidth="1"/>
    <col min="2" max="2" width="61.28515625" customWidth="1"/>
    <col min="3" max="3" width="14.7109375" customWidth="1"/>
    <col min="4" max="5" width="15.7109375" customWidth="1"/>
    <col min="6" max="8" width="20.7109375" customWidth="1"/>
    <col min="9" max="9" width="5.42578125" customWidth="1"/>
    <col min="12" max="12" width="12.42578125" bestFit="1" customWidth="1"/>
    <col min="13" max="13" width="11.42578125" bestFit="1" customWidth="1"/>
  </cols>
  <sheetData>
    <row r="1" spans="2:13" ht="27.75" customHeight="1" x14ac:dyDescent="0.35">
      <c r="B1" s="11" t="s">
        <v>12</v>
      </c>
      <c r="C1" s="12"/>
      <c r="D1" s="13"/>
      <c r="E1" s="13"/>
      <c r="F1" s="13"/>
      <c r="G1" s="13"/>
      <c r="H1" s="13"/>
      <c r="I1" s="14"/>
    </row>
    <row r="2" spans="2:13" ht="16.5" customHeight="1" x14ac:dyDescent="0.3">
      <c r="B2" s="15" t="s">
        <v>56</v>
      </c>
      <c r="C2" s="16"/>
      <c r="I2" s="17"/>
    </row>
    <row r="3" spans="2:13" ht="9" customHeight="1" x14ac:dyDescent="0.25">
      <c r="B3" s="18"/>
      <c r="C3" s="16"/>
      <c r="I3" s="17"/>
    </row>
    <row r="4" spans="2:13" x14ac:dyDescent="0.25">
      <c r="B4" s="113" t="s">
        <v>11</v>
      </c>
      <c r="C4" s="114"/>
      <c r="D4" s="114"/>
      <c r="E4" s="114"/>
      <c r="F4" s="114"/>
      <c r="G4" s="114"/>
      <c r="H4" s="115"/>
      <c r="I4" s="17"/>
    </row>
    <row r="5" spans="2:13" ht="60" x14ac:dyDescent="0.25">
      <c r="B5" s="19"/>
      <c r="C5" s="20" t="s">
        <v>8</v>
      </c>
      <c r="D5" s="21" t="s">
        <v>15</v>
      </c>
      <c r="E5" s="21" t="s">
        <v>25</v>
      </c>
      <c r="F5" s="21" t="s">
        <v>18</v>
      </c>
      <c r="G5" s="21" t="s">
        <v>20</v>
      </c>
      <c r="H5" s="21" t="s">
        <v>44</v>
      </c>
      <c r="I5" s="22"/>
    </row>
    <row r="6" spans="2:13" x14ac:dyDescent="0.25">
      <c r="B6" s="23" t="s">
        <v>48</v>
      </c>
      <c r="C6" s="24"/>
      <c r="D6" s="3">
        <v>10</v>
      </c>
      <c r="E6" s="3">
        <f>D6*0.75</f>
        <v>7.5</v>
      </c>
      <c r="F6" s="3">
        <f>D6*0.5</f>
        <v>5</v>
      </c>
      <c r="G6" s="3">
        <f>D6*0.25</f>
        <v>2.5</v>
      </c>
      <c r="H6" s="3">
        <v>0</v>
      </c>
      <c r="I6" s="17"/>
    </row>
    <row r="7" spans="2:13" x14ac:dyDescent="0.25">
      <c r="B7" s="25" t="s">
        <v>63</v>
      </c>
      <c r="C7" s="26">
        <v>3</v>
      </c>
      <c r="D7" s="4"/>
      <c r="E7" s="4"/>
      <c r="F7" s="4"/>
      <c r="G7" s="4"/>
      <c r="H7" s="5">
        <f>1-G7-F7-E7-D7</f>
        <v>1</v>
      </c>
      <c r="I7" s="17"/>
    </row>
    <row r="8" spans="2:13" x14ac:dyDescent="0.25">
      <c r="B8" s="25" t="s">
        <v>64</v>
      </c>
      <c r="C8" s="26">
        <v>1</v>
      </c>
      <c r="D8" s="4"/>
      <c r="E8" s="4"/>
      <c r="F8" s="4"/>
      <c r="G8" s="4"/>
      <c r="H8" s="5">
        <f t="shared" ref="H8:H9" si="0">1-G8-F8-E8-D8</f>
        <v>1</v>
      </c>
      <c r="I8" s="17"/>
    </row>
    <row r="9" spans="2:13" ht="15.75" thickBot="1" x14ac:dyDescent="0.3">
      <c r="B9" s="27" t="s">
        <v>65</v>
      </c>
      <c r="C9" s="28">
        <v>1</v>
      </c>
      <c r="D9" s="8"/>
      <c r="E9" s="8"/>
      <c r="F9" s="8"/>
      <c r="G9" s="8"/>
      <c r="H9" s="10">
        <f t="shared" si="0"/>
        <v>1</v>
      </c>
      <c r="I9" s="17"/>
    </row>
    <row r="10" spans="2:13" ht="15.75" thickTop="1" x14ac:dyDescent="0.25">
      <c r="B10" s="119" t="s">
        <v>51</v>
      </c>
      <c r="C10" s="120"/>
      <c r="D10" s="29">
        <f>D9*D6*($C$9/SUM($C$7:$C$9))+D8*D6*($C$8/SUM($C$7:$C$9))+D7*D6*($C$7/SUM($C$7:$C$9))</f>
        <v>0</v>
      </c>
      <c r="E10" s="29">
        <f>E9*E6*($C$9/SUM($C$7:$C$9))+E8*E6*($C$8/SUM($C$7:$C$9))+E7*E6*($C$7/SUM($C$7:$C$9))</f>
        <v>0</v>
      </c>
      <c r="F10" s="29">
        <f>F9*F6*($C$9/SUM($C$7:$C$9))+F8*F6*($C$8/SUM($C$7:$C$9))+F7*F6*($C$7/SUM($C$7:$C$9))</f>
        <v>0</v>
      </c>
      <c r="G10" s="29">
        <f>G9*G6*($C$9/SUM($C$7:$C$9))+G8*G6*($C$8/SUM($C$7:$C$9))+G7*G6*($C$7/SUM($C$7:$C$9))</f>
        <v>0</v>
      </c>
      <c r="H10" s="29">
        <f>H9*H6*($C$9/SUM($C$7:$C$9))+H8*H6*($C$8/SUM($C$7:$C$9))+H7*H6*($C$7/SUM($C$7:$C$9))</f>
        <v>0</v>
      </c>
      <c r="I10" s="17"/>
      <c r="L10" s="30"/>
      <c r="M10" s="30"/>
    </row>
    <row r="11" spans="2:13" x14ac:dyDescent="0.25">
      <c r="B11" s="31"/>
      <c r="C11" s="32"/>
      <c r="D11" s="33"/>
      <c r="E11" s="33"/>
      <c r="F11" s="33"/>
      <c r="G11" s="33"/>
      <c r="H11" s="33"/>
      <c r="I11" s="17"/>
    </row>
    <row r="12" spans="2:13" x14ac:dyDescent="0.25">
      <c r="B12" s="116" t="s">
        <v>54</v>
      </c>
      <c r="C12" s="116"/>
      <c r="D12" s="116"/>
      <c r="E12" s="116"/>
      <c r="F12" s="116"/>
      <c r="G12" s="116"/>
      <c r="H12" s="116"/>
      <c r="I12" s="17"/>
    </row>
    <row r="13" spans="2:13" ht="60" x14ac:dyDescent="0.25">
      <c r="B13" s="34"/>
      <c r="C13" s="35" t="s">
        <v>8</v>
      </c>
      <c r="D13" s="36" t="s">
        <v>15</v>
      </c>
      <c r="E13" s="36" t="s">
        <v>25</v>
      </c>
      <c r="F13" s="36" t="s">
        <v>17</v>
      </c>
      <c r="G13" s="36" t="s">
        <v>19</v>
      </c>
      <c r="H13" s="36" t="s">
        <v>44</v>
      </c>
      <c r="I13" s="22"/>
    </row>
    <row r="14" spans="2:13" x14ac:dyDescent="0.25">
      <c r="B14" s="23" t="s">
        <v>48</v>
      </c>
      <c r="C14" s="24"/>
      <c r="D14" s="3">
        <v>10</v>
      </c>
      <c r="E14" s="3">
        <f>D14*0.75</f>
        <v>7.5</v>
      </c>
      <c r="F14" s="3">
        <f>D14*0.5</f>
        <v>5</v>
      </c>
      <c r="G14" s="3">
        <f>D14*0.25</f>
        <v>2.5</v>
      </c>
      <c r="H14" s="3">
        <v>0</v>
      </c>
      <c r="I14" s="17"/>
    </row>
    <row r="15" spans="2:13" x14ac:dyDescent="0.25">
      <c r="B15" s="25" t="s">
        <v>63</v>
      </c>
      <c r="C15" s="37">
        <v>3</v>
      </c>
      <c r="D15" s="4"/>
      <c r="E15" s="4"/>
      <c r="F15" s="4"/>
      <c r="G15" s="4"/>
      <c r="H15" s="5">
        <f>1-G15-F15-E15-D15</f>
        <v>1</v>
      </c>
      <c r="I15" s="17"/>
    </row>
    <row r="16" spans="2:13" x14ac:dyDescent="0.25">
      <c r="B16" s="25" t="s">
        <v>64</v>
      </c>
      <c r="C16" s="38">
        <v>1</v>
      </c>
      <c r="D16" s="6"/>
      <c r="E16" s="6"/>
      <c r="F16" s="6"/>
      <c r="G16" s="6"/>
      <c r="H16" s="7">
        <f>1-G16-F16-E16-D16</f>
        <v>1</v>
      </c>
      <c r="I16" s="17"/>
      <c r="L16" s="30"/>
    </row>
    <row r="17" spans="2:15" ht="15.75" thickBot="1" x14ac:dyDescent="0.3">
      <c r="B17" s="27" t="s">
        <v>65</v>
      </c>
      <c r="C17" s="39">
        <v>1</v>
      </c>
      <c r="D17" s="8"/>
      <c r="E17" s="8"/>
      <c r="F17" s="8"/>
      <c r="G17" s="8"/>
      <c r="H17" s="9">
        <f t="shared" ref="H17" si="1">1-G17-F17-E17-D17</f>
        <v>1</v>
      </c>
      <c r="I17" s="17"/>
    </row>
    <row r="18" spans="2:15" ht="15.75" thickTop="1" x14ac:dyDescent="0.25">
      <c r="B18" s="121" t="s">
        <v>46</v>
      </c>
      <c r="C18" s="122"/>
      <c r="D18" s="40">
        <f>D17*D14*($C$17/SUM($C$15:$C$17))+D16*D14*($C$16/SUM($C$15:$C$17))+D15*D14*($C$15/SUM($C$15:$C$17))</f>
        <v>0</v>
      </c>
      <c r="E18" s="40">
        <f>E17*E14*($C$17/SUM($C$15:$C$17))+E16*E14*($C$16/SUM($C$15:$C$17))+E15*E14*($C$15/SUM($C$15:$C$17))</f>
        <v>0</v>
      </c>
      <c r="F18" s="40">
        <f>F17*F14*($C$17/SUM($C$15:$C$17))+F16*F14*($C$16/SUM($C$15:$C$17))+F15*F14*($C$15/SUM($C$15:$C$17))</f>
        <v>0</v>
      </c>
      <c r="G18" s="40">
        <f>G17*G14*($C$17/SUM($C$15:$C$17))+G16*G14*($C$16/SUM($C$15:$C$17))+G15*G14*($C$15/SUM($C$15:$C$17))</f>
        <v>0</v>
      </c>
      <c r="H18" s="40">
        <f>H17*H14*($C$17/SUM($C$15:$C$17))+H16*H14*($C$16/SUM($C$15:$C$17))+H15*H14*($C$15/SUM($C$15:$C$17))</f>
        <v>0</v>
      </c>
      <c r="I18" s="17"/>
    </row>
    <row r="19" spans="2:15" x14ac:dyDescent="0.25">
      <c r="B19" s="18"/>
      <c r="I19" s="17"/>
    </row>
    <row r="20" spans="2:15" x14ac:dyDescent="0.25">
      <c r="B20" s="41" t="s">
        <v>52</v>
      </c>
      <c r="C20" s="42">
        <f>SUM(D10:H10)</f>
        <v>0</v>
      </c>
      <c r="E20" s="123" t="s">
        <v>9</v>
      </c>
      <c r="F20" s="124"/>
      <c r="G20" s="124"/>
      <c r="H20" s="125"/>
      <c r="I20" s="17"/>
    </row>
    <row r="21" spans="2:15" ht="15.75" thickBot="1" x14ac:dyDescent="0.3">
      <c r="B21" s="43" t="s">
        <v>53</v>
      </c>
      <c r="C21" s="44">
        <f>SUM(D18:H18)</f>
        <v>0</v>
      </c>
      <c r="E21" s="126" t="s">
        <v>50</v>
      </c>
      <c r="F21" s="127"/>
      <c r="G21" s="130"/>
      <c r="H21" s="131"/>
      <c r="I21" s="17"/>
    </row>
    <row r="22" spans="2:15" ht="23.25" customHeight="1" thickTop="1" thickBot="1" x14ac:dyDescent="0.3">
      <c r="B22" s="45" t="s">
        <v>49</v>
      </c>
      <c r="C22" s="46">
        <f>SUM(C20:C21)</f>
        <v>0</v>
      </c>
      <c r="E22" s="126" t="s">
        <v>3</v>
      </c>
      <c r="F22" s="127"/>
      <c r="G22" s="130"/>
      <c r="H22" s="131"/>
      <c r="I22" s="17"/>
      <c r="O22" t="s">
        <v>45</v>
      </c>
    </row>
    <row r="23" spans="2:15" ht="21.75" customHeight="1" x14ac:dyDescent="0.25">
      <c r="B23" s="18"/>
      <c r="E23" s="126" t="s">
        <v>4</v>
      </c>
      <c r="F23" s="127"/>
      <c r="G23" s="130"/>
      <c r="H23" s="131"/>
      <c r="I23" s="17"/>
    </row>
    <row r="24" spans="2:15" ht="22.5" customHeight="1" x14ac:dyDescent="0.25">
      <c r="B24" s="117" t="s">
        <v>7</v>
      </c>
      <c r="C24" s="118"/>
      <c r="E24" s="126" t="s">
        <v>5</v>
      </c>
      <c r="F24" s="127"/>
      <c r="G24" s="128"/>
      <c r="H24" s="129"/>
      <c r="I24" s="17"/>
    </row>
    <row r="25" spans="2:15" x14ac:dyDescent="0.25">
      <c r="B25" s="18"/>
      <c r="I25" s="17"/>
    </row>
    <row r="26" spans="2:15" x14ac:dyDescent="0.25">
      <c r="B26" s="47" t="s">
        <v>0</v>
      </c>
      <c r="C26" s="13"/>
      <c r="D26" s="13"/>
      <c r="E26" s="13"/>
      <c r="F26" s="13"/>
      <c r="G26" s="13"/>
      <c r="H26" s="13"/>
      <c r="I26" s="14"/>
    </row>
    <row r="27" spans="2:15" x14ac:dyDescent="0.25">
      <c r="B27" s="18" t="s">
        <v>6</v>
      </c>
      <c r="F27" s="48"/>
      <c r="G27" s="48"/>
      <c r="I27" s="17"/>
    </row>
    <row r="28" spans="2:15" x14ac:dyDescent="0.25">
      <c r="B28" s="49" t="s">
        <v>16</v>
      </c>
      <c r="C28" s="50"/>
      <c r="I28" s="17"/>
    </row>
    <row r="29" spans="2:15" x14ac:dyDescent="0.25">
      <c r="B29" s="18" t="s">
        <v>1</v>
      </c>
      <c r="I29" s="17"/>
    </row>
    <row r="30" spans="2:15" x14ac:dyDescent="0.25">
      <c r="B30" s="18" t="s">
        <v>2</v>
      </c>
      <c r="I30" s="17"/>
    </row>
    <row r="31" spans="2:15" x14ac:dyDescent="0.25">
      <c r="B31" s="51"/>
      <c r="C31" s="52"/>
      <c r="D31" s="53"/>
      <c r="E31" s="53"/>
      <c r="F31" s="53"/>
      <c r="G31" s="52"/>
      <c r="H31" s="52"/>
      <c r="I31" s="54"/>
    </row>
  </sheetData>
  <sheetProtection algorithmName="SHA-512" hashValue="hvmU6L0f+CDpiWniQ4M9O4jM0rDUgC6vqhlH0bK28+AHHaHwykzrnFQPIC3AbLvpyuwftYcS2ZYZwV1Q3xVsYg==" saltValue="dV1vo0gQkSUgr7/VMniAIQ==" spinCount="100000" sheet="1" objects="1" scenarios="1"/>
  <mergeCells count="14">
    <mergeCell ref="B4:H4"/>
    <mergeCell ref="B12:H12"/>
    <mergeCell ref="B24:C24"/>
    <mergeCell ref="B10:C10"/>
    <mergeCell ref="B18:C18"/>
    <mergeCell ref="E20:H20"/>
    <mergeCell ref="E24:F24"/>
    <mergeCell ref="E23:F23"/>
    <mergeCell ref="E22:F22"/>
    <mergeCell ref="E21:F21"/>
    <mergeCell ref="G24:H24"/>
    <mergeCell ref="G23:H23"/>
    <mergeCell ref="G22:H22"/>
    <mergeCell ref="G21:H21"/>
  </mergeCells>
  <dataValidations count="6">
    <dataValidation type="custom" allowBlank="1" showInputMessage="1" showErrorMessage="1" errorTitle="Niet mogelijk" error="De totale waarde komt boven de 100%." sqref="D7:G7" xr:uid="{7B548288-E60A-4412-8F5A-0D4EFB670564}">
      <formula1>SUM($D$7:$G$7)&lt;=100%</formula1>
    </dataValidation>
    <dataValidation type="custom" allowBlank="1" showInputMessage="1" showErrorMessage="1" errorTitle="Niet mogelijk" error="De totale waarde komt boven de 100%." sqref="D8:G8" xr:uid="{08004E3E-547B-41A0-B811-6694CD046ECE}">
      <formula1>SUM($D$8:$G$8)&lt;=100%</formula1>
    </dataValidation>
    <dataValidation type="custom" allowBlank="1" showInputMessage="1" showErrorMessage="1" errorTitle="Niet mogelijk" error="De totale waarde komt boven de 100%." sqref="D9:G9" xr:uid="{BC79F59F-8E37-49F4-9F15-AF2ECB17E8C6}">
      <formula1>SUM($D$9:$G$9)&lt;=100%</formula1>
    </dataValidation>
    <dataValidation type="custom" allowBlank="1" showInputMessage="1" showErrorMessage="1" errorTitle="Niet mogelijk" error="De totale waarde komt boven de 100%." sqref="D15:G15" xr:uid="{594CFBCD-156E-42F1-A5BC-A3806F6C6BD1}">
      <formula1>SUM($D$15:$G$15)&lt;=100%</formula1>
    </dataValidation>
    <dataValidation type="custom" allowBlank="1" showInputMessage="1" showErrorMessage="1" errorTitle="Niet mogelijk" error="De totale waarde komt boven de 100%." sqref="D16:G16" xr:uid="{8613C467-108A-4B7F-BD0D-34C9498DDB52}">
      <formula1>SUM($D$16:$G$16)&lt;=100%</formula1>
    </dataValidation>
    <dataValidation type="custom" allowBlank="1" showInputMessage="1" showErrorMessage="1" errorTitle="Niet mogelijk" error="De totale waarde komt boven de 100%." sqref="D17:G17" xr:uid="{ACCE607C-2E2B-4B01-A263-98D5CCA75906}">
      <formula1>SUM($D$17:$G$17)&lt;=100%</formula1>
    </dataValidation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C157-02E1-4868-A061-967A56DDF90F}">
  <dimension ref="B1:P28"/>
  <sheetViews>
    <sheetView showGridLines="0" tabSelected="1" zoomScaleNormal="100" zoomScaleSheetLayoutView="85" workbookViewId="0">
      <selection activeCell="K13" sqref="K13"/>
    </sheetView>
  </sheetViews>
  <sheetFormatPr defaultRowHeight="15" x14ac:dyDescent="0.25"/>
  <cols>
    <col min="1" max="1" width="4.28515625" customWidth="1"/>
    <col min="2" max="2" width="42.5703125" customWidth="1"/>
    <col min="3" max="3" width="30.5703125" customWidth="1"/>
    <col min="4" max="5" width="20.7109375" customWidth="1"/>
    <col min="6" max="6" width="6.140625" customWidth="1"/>
    <col min="7" max="7" width="32.5703125" customWidth="1"/>
    <col min="8" max="8" width="24.28515625" customWidth="1"/>
    <col min="9" max="9" width="32.7109375" customWidth="1"/>
    <col min="10" max="10" width="10.140625" customWidth="1"/>
    <col min="11" max="11" width="8.85546875" customWidth="1"/>
    <col min="15" max="15" width="10.5703125" bestFit="1" customWidth="1"/>
  </cols>
  <sheetData>
    <row r="1" spans="2:16" ht="25.5" customHeight="1" x14ac:dyDescent="0.35">
      <c r="B1" s="55" t="s">
        <v>13</v>
      </c>
      <c r="C1" s="56"/>
      <c r="D1" s="57"/>
      <c r="E1" s="13"/>
      <c r="F1" s="13"/>
      <c r="G1" s="13"/>
      <c r="H1" s="13"/>
      <c r="I1" s="14"/>
    </row>
    <row r="2" spans="2:16" ht="18.75" x14ac:dyDescent="0.3">
      <c r="B2" s="58" t="s">
        <v>55</v>
      </c>
      <c r="C2" s="59"/>
      <c r="D2" s="60"/>
      <c r="I2" s="17"/>
    </row>
    <row r="3" spans="2:16" ht="12" customHeight="1" x14ac:dyDescent="0.25">
      <c r="B3" s="18"/>
      <c r="C3" s="59"/>
      <c r="G3" t="s">
        <v>62</v>
      </c>
      <c r="H3" s="52"/>
      <c r="I3" s="54"/>
    </row>
    <row r="4" spans="2:16" ht="28.5" customHeight="1" x14ac:dyDescent="0.25">
      <c r="B4" s="112" t="s">
        <v>59</v>
      </c>
      <c r="C4" s="112"/>
      <c r="D4" s="112"/>
      <c r="E4" s="112"/>
      <c r="G4" s="106" t="s">
        <v>32</v>
      </c>
      <c r="H4" s="107" t="s">
        <v>57</v>
      </c>
      <c r="I4" s="107" t="s">
        <v>58</v>
      </c>
      <c r="J4" s="61"/>
      <c r="K4" s="61"/>
      <c r="L4" s="62"/>
      <c r="M4" s="62"/>
    </row>
    <row r="5" spans="2:16" ht="15" customHeight="1" x14ac:dyDescent="0.25">
      <c r="B5" s="109" t="s">
        <v>41</v>
      </c>
      <c r="C5" s="110"/>
      <c r="D5" s="111">
        <f>_xlfn.XLOOKUP(C5,G6:G11,H6:H11,0)</f>
        <v>0</v>
      </c>
      <c r="E5" s="111"/>
      <c r="G5" s="106"/>
      <c r="H5" s="108"/>
      <c r="I5" s="108"/>
      <c r="J5" s="63"/>
      <c r="K5" s="61"/>
      <c r="L5" s="62"/>
      <c r="M5" s="62"/>
    </row>
    <row r="6" spans="2:16" ht="15" customHeight="1" x14ac:dyDescent="0.25">
      <c r="B6" s="109"/>
      <c r="C6" s="110"/>
      <c r="D6" s="111"/>
      <c r="E6" s="111"/>
      <c r="G6" s="64" t="s">
        <v>27</v>
      </c>
      <c r="H6" s="65">
        <v>20</v>
      </c>
      <c r="I6" s="65">
        <v>20</v>
      </c>
      <c r="J6" s="66"/>
      <c r="K6" s="61"/>
      <c r="L6" s="62"/>
      <c r="M6" s="62"/>
    </row>
    <row r="7" spans="2:16" ht="15" customHeight="1" x14ac:dyDescent="0.25">
      <c r="B7" s="109" t="s">
        <v>40</v>
      </c>
      <c r="C7" s="110"/>
      <c r="D7" s="111">
        <f>_xlfn.XLOOKUP(C7,G6:G11,I6:I11,0)</f>
        <v>0</v>
      </c>
      <c r="E7" s="111"/>
      <c r="G7" s="64" t="s">
        <v>28</v>
      </c>
      <c r="H7" s="65">
        <v>12</v>
      </c>
      <c r="I7" s="65">
        <v>12</v>
      </c>
      <c r="J7" s="66"/>
      <c r="K7" s="61"/>
      <c r="L7" s="62"/>
      <c r="M7" s="62"/>
    </row>
    <row r="8" spans="2:16" ht="15" customHeight="1" x14ac:dyDescent="0.25">
      <c r="B8" s="109"/>
      <c r="C8" s="110"/>
      <c r="D8" s="111"/>
      <c r="E8" s="111"/>
      <c r="G8" s="64" t="s">
        <v>29</v>
      </c>
      <c r="H8" s="65">
        <v>8</v>
      </c>
      <c r="I8" s="65">
        <v>8</v>
      </c>
      <c r="J8" s="66"/>
      <c r="K8" s="61"/>
      <c r="L8" s="62"/>
      <c r="M8" s="62"/>
    </row>
    <row r="9" spans="2:16" ht="15" customHeight="1" thickBot="1" x14ac:dyDescent="0.3">
      <c r="B9" s="67"/>
      <c r="C9" s="68"/>
      <c r="D9" s="69"/>
      <c r="E9" s="69"/>
      <c r="G9" s="20" t="s">
        <v>31</v>
      </c>
      <c r="H9" s="65">
        <v>0</v>
      </c>
      <c r="I9" s="65">
        <v>0</v>
      </c>
      <c r="J9" s="66"/>
      <c r="K9" s="61"/>
      <c r="L9" s="62"/>
      <c r="M9" s="62"/>
    </row>
    <row r="10" spans="2:16" ht="23.25" customHeight="1" thickTop="1" thickBot="1" x14ac:dyDescent="0.3">
      <c r="B10" s="101" t="s">
        <v>49</v>
      </c>
      <c r="C10" s="102"/>
      <c r="D10" s="103">
        <f>D5+D7</f>
        <v>0</v>
      </c>
      <c r="E10" s="104"/>
      <c r="G10" s="20" t="s">
        <v>30</v>
      </c>
      <c r="H10" s="65">
        <v>0</v>
      </c>
      <c r="I10" s="65">
        <v>0</v>
      </c>
      <c r="J10" s="66"/>
      <c r="K10" s="61"/>
      <c r="L10" s="62"/>
      <c r="M10" s="62"/>
    </row>
    <row r="11" spans="2:16" ht="15" customHeight="1" x14ac:dyDescent="0.25">
      <c r="B11" s="18"/>
      <c r="D11" s="71"/>
      <c r="E11" s="71"/>
      <c r="G11" s="20" t="s">
        <v>26</v>
      </c>
      <c r="H11" s="65">
        <v>0</v>
      </c>
      <c r="I11" s="65">
        <v>0</v>
      </c>
      <c r="J11" s="66"/>
      <c r="K11" s="61"/>
      <c r="L11" s="62"/>
      <c r="M11" s="62"/>
      <c r="O11" s="72"/>
    </row>
    <row r="12" spans="2:16" x14ac:dyDescent="0.25">
      <c r="B12" s="105" t="s">
        <v>38</v>
      </c>
      <c r="C12" s="105"/>
      <c r="D12" s="105"/>
      <c r="E12" s="105"/>
      <c r="G12" s="73"/>
      <c r="H12" s="73"/>
      <c r="I12" s="17"/>
      <c r="J12" s="74"/>
      <c r="K12" s="74"/>
      <c r="P12" s="72"/>
    </row>
    <row r="13" spans="2:16" ht="96" customHeight="1" x14ac:dyDescent="0.25">
      <c r="B13" s="97" t="s">
        <v>47</v>
      </c>
      <c r="C13" s="98"/>
      <c r="D13" s="98"/>
      <c r="E13" s="99"/>
      <c r="H13" s="77"/>
      <c r="I13" s="17"/>
      <c r="J13" s="74"/>
      <c r="K13" s="74"/>
    </row>
    <row r="14" spans="2:16" ht="21.75" customHeight="1" x14ac:dyDescent="0.25">
      <c r="B14" s="75"/>
      <c r="I14" s="17"/>
    </row>
    <row r="15" spans="2:16" x14ac:dyDescent="0.25">
      <c r="B15" s="94" t="s">
        <v>9</v>
      </c>
      <c r="C15" s="95"/>
      <c r="D15" s="95"/>
      <c r="E15" s="96"/>
      <c r="I15" s="17"/>
    </row>
    <row r="16" spans="2:16" ht="24" customHeight="1" x14ac:dyDescent="0.25">
      <c r="B16" s="92" t="s">
        <v>50</v>
      </c>
      <c r="C16" s="92"/>
      <c r="D16" s="93"/>
      <c r="E16" s="93"/>
      <c r="I16" s="17"/>
    </row>
    <row r="17" spans="2:9" ht="25.5" customHeight="1" x14ac:dyDescent="0.25">
      <c r="B17" s="92" t="s">
        <v>3</v>
      </c>
      <c r="C17" s="92"/>
      <c r="D17" s="93"/>
      <c r="E17" s="93"/>
      <c r="I17" s="17"/>
    </row>
    <row r="18" spans="2:9" ht="27.75" customHeight="1" x14ac:dyDescent="0.25">
      <c r="B18" s="92" t="s">
        <v>4</v>
      </c>
      <c r="C18" s="92"/>
      <c r="D18" s="93"/>
      <c r="E18" s="93"/>
      <c r="I18" s="17"/>
    </row>
    <row r="19" spans="2:9" ht="29.25" customHeight="1" x14ac:dyDescent="0.25">
      <c r="B19" s="92" t="s">
        <v>5</v>
      </c>
      <c r="C19" s="92"/>
      <c r="D19" s="100"/>
      <c r="E19" s="100"/>
      <c r="I19" s="17"/>
    </row>
    <row r="20" spans="2:9" x14ac:dyDescent="0.25">
      <c r="B20" s="18"/>
      <c r="F20" s="76"/>
      <c r="I20" s="17"/>
    </row>
    <row r="21" spans="2:9" x14ac:dyDescent="0.25">
      <c r="B21" s="90" t="s">
        <v>10</v>
      </c>
      <c r="C21" s="91"/>
      <c r="D21" s="91"/>
      <c r="E21" s="91"/>
      <c r="I21" s="17"/>
    </row>
    <row r="22" spans="2:9" x14ac:dyDescent="0.25">
      <c r="B22" s="51"/>
      <c r="C22" s="52"/>
      <c r="D22" s="52"/>
      <c r="E22" s="52"/>
      <c r="F22" s="52"/>
      <c r="G22" s="52"/>
      <c r="H22" s="52"/>
      <c r="I22" s="54"/>
    </row>
    <row r="23" spans="2:9" x14ac:dyDescent="0.25">
      <c r="B23" t="s">
        <v>35</v>
      </c>
      <c r="C23" t="s">
        <v>39</v>
      </c>
    </row>
    <row r="24" spans="2:9" x14ac:dyDescent="0.25">
      <c r="B24" t="s">
        <v>36</v>
      </c>
      <c r="C24" t="s">
        <v>33</v>
      </c>
    </row>
    <row r="25" spans="2:9" x14ac:dyDescent="0.25">
      <c r="B25" t="s">
        <v>42</v>
      </c>
      <c r="C25" t="s">
        <v>34</v>
      </c>
    </row>
    <row r="26" spans="2:9" x14ac:dyDescent="0.25">
      <c r="B26" t="s">
        <v>37</v>
      </c>
      <c r="C26" t="s">
        <v>67</v>
      </c>
    </row>
    <row r="28" spans="2:9" x14ac:dyDescent="0.25">
      <c r="G28" s="72"/>
    </row>
  </sheetData>
  <sheetProtection algorithmName="SHA-512" hashValue="KpWX0J78Wc1mcsSpj6tYVclXCO6IAYrDEZOmggXuh9rwNone7xjbLH2Z7I0pFW2LgTuJJn+KJJ/GQ9LlVBtNxw==" saltValue="VJCt1sH5M5B+ATkt+p74dg==" spinCount="100000" sheet="1" objects="1" scenarios="1"/>
  <mergeCells count="24">
    <mergeCell ref="G4:G5"/>
    <mergeCell ref="D16:E16"/>
    <mergeCell ref="H4:H5"/>
    <mergeCell ref="I4:I5"/>
    <mergeCell ref="B7:B8"/>
    <mergeCell ref="C7:C8"/>
    <mergeCell ref="D7:E8"/>
    <mergeCell ref="B5:B6"/>
    <mergeCell ref="C5:C6"/>
    <mergeCell ref="D5:E6"/>
    <mergeCell ref="B4:E4"/>
    <mergeCell ref="B13:E13"/>
    <mergeCell ref="B19:C19"/>
    <mergeCell ref="D18:E18"/>
    <mergeCell ref="D19:E19"/>
    <mergeCell ref="B10:C10"/>
    <mergeCell ref="D10:E10"/>
    <mergeCell ref="B12:E12"/>
    <mergeCell ref="B16:C16"/>
    <mergeCell ref="B21:E21"/>
    <mergeCell ref="B17:C17"/>
    <mergeCell ref="D17:E17"/>
    <mergeCell ref="B15:E15"/>
    <mergeCell ref="B18:C18"/>
  </mergeCells>
  <conditionalFormatting sqref="D10">
    <cfRule type="expression" dxfId="3" priority="1">
      <formula>OR(C5="Maak keuze",C7="Maak keuze",C9="Maak keuze")</formula>
    </cfRule>
  </conditionalFormatting>
  <conditionalFormatting sqref="D5:E9">
    <cfRule type="expression" dxfId="2" priority="2">
      <formula>C5="Maak keuze"</formula>
    </cfRule>
  </conditionalFormatting>
  <dataValidations count="2">
    <dataValidation type="list" allowBlank="1" showInputMessage="1" showErrorMessage="1" sqref="C9" xr:uid="{61DD970A-3B73-4FD1-AFE4-B12E77AFBA8F}">
      <formula1>"Maak keuze,5,4,3,2,1,Geen"</formula1>
    </dataValidation>
    <dataValidation type="list" allowBlank="1" showInputMessage="1" showErrorMessage="1" sqref="C5:C8" xr:uid="{59EA6255-07DC-4484-8BAE-B790CD433D49}">
      <formula1>$G$6:$G$11</formula1>
    </dataValidation>
  </dataValidations>
  <pageMargins left="0.7" right="0.7" top="0.75" bottom="0.75" header="0.3" footer="0.3"/>
  <pageSetup paperSize="9" scale="37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B283-616D-4264-B74C-B9C7D1FE48EC}">
  <dimension ref="B1:H17"/>
  <sheetViews>
    <sheetView showGridLines="0" zoomScaleNormal="100" zoomScaleSheetLayoutView="100" workbookViewId="0">
      <selection activeCell="C26" sqref="C26"/>
    </sheetView>
  </sheetViews>
  <sheetFormatPr defaultRowHeight="15" x14ac:dyDescent="0.25"/>
  <cols>
    <col min="1" max="1" width="4.42578125" customWidth="1"/>
    <col min="2" max="2" width="30.140625" customWidth="1"/>
    <col min="3" max="3" width="27.85546875" customWidth="1"/>
    <col min="4" max="4" width="40.7109375" customWidth="1"/>
    <col min="5" max="5" width="6.85546875" customWidth="1"/>
    <col min="6" max="6" width="26.7109375" customWidth="1"/>
    <col min="7" max="7" width="13.7109375" customWidth="1"/>
  </cols>
  <sheetData>
    <row r="1" spans="2:8" ht="28.5" customHeight="1" x14ac:dyDescent="0.35">
      <c r="B1" s="11" t="s">
        <v>14</v>
      </c>
      <c r="C1" s="13"/>
      <c r="D1" s="13"/>
      <c r="E1" s="13"/>
      <c r="F1" s="13"/>
      <c r="G1" s="14"/>
    </row>
    <row r="2" spans="2:8" ht="18.75" x14ac:dyDescent="0.25">
      <c r="B2" s="78" t="s">
        <v>56</v>
      </c>
      <c r="G2" s="17"/>
    </row>
    <row r="3" spans="2:8" x14ac:dyDescent="0.25">
      <c r="B3" s="18"/>
      <c r="C3" s="79">
        <v>20</v>
      </c>
      <c r="G3" s="17"/>
    </row>
    <row r="4" spans="2:8" ht="22.5" customHeight="1" x14ac:dyDescent="0.25">
      <c r="B4" s="134" t="s">
        <v>60</v>
      </c>
      <c r="C4" s="135"/>
      <c r="D4" s="136"/>
      <c r="F4" s="80" t="s">
        <v>61</v>
      </c>
      <c r="G4" s="80" t="s">
        <v>66</v>
      </c>
      <c r="H4" s="81"/>
    </row>
    <row r="5" spans="2:8" x14ac:dyDescent="0.25">
      <c r="B5" s="109" t="s">
        <v>24</v>
      </c>
      <c r="C5" s="132"/>
      <c r="D5" s="111">
        <f>_xlfn.XLOOKUP(C5,F5:F8,G5:G8,0)</f>
        <v>0</v>
      </c>
      <c r="F5" s="82" t="s">
        <v>21</v>
      </c>
      <c r="G5" s="83">
        <v>20</v>
      </c>
      <c r="H5" s="84"/>
    </row>
    <row r="6" spans="2:8" x14ac:dyDescent="0.25">
      <c r="B6" s="109"/>
      <c r="C6" s="133"/>
      <c r="D6" s="111"/>
      <c r="F6" s="82" t="s">
        <v>23</v>
      </c>
      <c r="G6" s="83">
        <f>20*0.6</f>
        <v>12</v>
      </c>
      <c r="H6" s="84"/>
    </row>
    <row r="7" spans="2:8" ht="15.75" thickBot="1" x14ac:dyDescent="0.3">
      <c r="B7" s="85"/>
      <c r="C7" s="86"/>
      <c r="D7" s="86"/>
      <c r="F7" s="82" t="s">
        <v>22</v>
      </c>
      <c r="G7" s="83">
        <f>20*0.4</f>
        <v>8</v>
      </c>
      <c r="H7" s="84"/>
    </row>
    <row r="8" spans="2:8" ht="23.25" customHeight="1" thickTop="1" thickBot="1" x14ac:dyDescent="0.3">
      <c r="B8" s="101" t="s">
        <v>49</v>
      </c>
      <c r="C8" s="102"/>
      <c r="D8" s="70">
        <f>D5</f>
        <v>0</v>
      </c>
      <c r="F8" s="87" t="s">
        <v>43</v>
      </c>
      <c r="G8" s="83">
        <v>0</v>
      </c>
      <c r="H8" s="84"/>
    </row>
    <row r="9" spans="2:8" x14ac:dyDescent="0.25">
      <c r="B9" s="18"/>
      <c r="G9" s="17"/>
      <c r="H9" s="74"/>
    </row>
    <row r="10" spans="2:8" x14ac:dyDescent="0.25">
      <c r="B10" s="116" t="s">
        <v>9</v>
      </c>
      <c r="C10" s="116"/>
      <c r="D10" s="116"/>
      <c r="G10" s="17"/>
      <c r="H10" s="74"/>
    </row>
    <row r="11" spans="2:8" ht="24.75" customHeight="1" x14ac:dyDescent="0.25">
      <c r="B11" s="92" t="s">
        <v>50</v>
      </c>
      <c r="C11" s="92"/>
      <c r="D11" s="1"/>
      <c r="G11" s="17"/>
    </row>
    <row r="12" spans="2:8" ht="23.25" customHeight="1" x14ac:dyDescent="0.25">
      <c r="B12" s="92" t="s">
        <v>3</v>
      </c>
      <c r="C12" s="92"/>
      <c r="D12" s="1"/>
      <c r="G12" s="17"/>
    </row>
    <row r="13" spans="2:8" ht="24.75" customHeight="1" x14ac:dyDescent="0.25">
      <c r="B13" s="92" t="s">
        <v>4</v>
      </c>
      <c r="C13" s="92"/>
      <c r="D13" s="1"/>
      <c r="G13" s="17"/>
    </row>
    <row r="14" spans="2:8" ht="23.25" customHeight="1" x14ac:dyDescent="0.25">
      <c r="B14" s="92" t="s">
        <v>5</v>
      </c>
      <c r="C14" s="92"/>
      <c r="D14" s="2"/>
      <c r="G14" s="17"/>
    </row>
    <row r="15" spans="2:8" x14ac:dyDescent="0.25">
      <c r="B15" s="18"/>
      <c r="E15" s="88"/>
      <c r="F15" s="88"/>
      <c r="G15" s="17"/>
    </row>
    <row r="16" spans="2:8" x14ac:dyDescent="0.25">
      <c r="B16" s="90" t="s">
        <v>10</v>
      </c>
      <c r="C16" s="91"/>
      <c r="D16" s="91"/>
      <c r="E16" s="88"/>
      <c r="F16" s="88"/>
      <c r="G16" s="17"/>
    </row>
    <row r="17" spans="2:7" x14ac:dyDescent="0.25">
      <c r="B17" s="51"/>
      <c r="C17" s="52"/>
      <c r="D17" s="52"/>
      <c r="E17" s="89"/>
      <c r="F17" s="89"/>
      <c r="G17" s="54"/>
    </row>
  </sheetData>
  <sheetProtection algorithmName="SHA-512" hashValue="CkYf4vyI844wKcimz4Lum7c2l55rJHlRviZJ0mBRpcHiz1O4GOjTayINeBNaRFIIf75JiPXWuLI1mgr9/JBT5Q==" saltValue="zRnG6cyIpMz/W48vvg9Qtg==" spinCount="100000" sheet="1" objects="1" scenarios="1"/>
  <mergeCells count="11">
    <mergeCell ref="B16:D16"/>
    <mergeCell ref="B8:C8"/>
    <mergeCell ref="B11:C11"/>
    <mergeCell ref="B12:C12"/>
    <mergeCell ref="B13:C13"/>
    <mergeCell ref="B10:D10"/>
    <mergeCell ref="B5:B6"/>
    <mergeCell ref="C5:C6"/>
    <mergeCell ref="D5:D6"/>
    <mergeCell ref="B14:C14"/>
    <mergeCell ref="B4:D4"/>
  </mergeCells>
  <conditionalFormatting sqref="D5">
    <cfRule type="expression" dxfId="1" priority="1">
      <formula>C5="Maak keuze"</formula>
    </cfRule>
  </conditionalFormatting>
  <conditionalFormatting sqref="D8">
    <cfRule type="expression" dxfId="0" priority="2">
      <formula>OR(C5="Maak keuze",#REF!="Maak keuze",#REF!="Maak keuze")</formula>
    </cfRule>
  </conditionalFormatting>
  <dataValidations count="1">
    <dataValidation type="list" allowBlank="1" showInputMessage="1" showErrorMessage="1" sqref="C5:C6" xr:uid="{16A644D7-9789-4444-ADF4-9DBB098AAE8E}">
      <formula1>$F$5:$F$8</formula1>
    </dataValidation>
  </dataValidations>
  <pageMargins left="0.7" right="0.7" top="0.75" bottom="0.75" header="0.3" footer="0.3"/>
  <pageSetup paperSize="9" scale="71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1. Inzet duurzaam materieel</vt:lpstr>
      <vt:lpstr>2. CO2 prestatieladder</vt:lpstr>
      <vt:lpstr>3. Inzet SROI</vt:lpstr>
      <vt:lpstr>'1. Inzet duurzaam materieel'!Afdrukbereik</vt:lpstr>
      <vt:lpstr>'2. CO2 prestatieladder'!Afdrukbereik</vt:lpstr>
      <vt:lpstr>'3. Inzet SROI'!Afdrukbereik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2026-06-12T15:40:22Z</dcterms:created>
  <dcterms:modified xsi:type="dcterms:W3CDTF">2026-09-07T07:42:59Z</dcterms:modified>
</cp:coreProperties>
</file>