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oungfacilitybv.sharepoint.com/sites/Resonans/Gedeelde documenten/General/Aanbesteding Meubilair/2. Aanbestedingsdocumenten/V1.0/"/>
    </mc:Choice>
  </mc:AlternateContent>
  <xr:revisionPtr revIDLastSave="3554" documentId="11_2EAFC0A3B2C3D90601940B3BF7E5DA8A3773F567" xr6:coauthVersionLast="47" xr6:coauthVersionMax="47" xr10:uidLastSave="{EA8319F9-8FC9-46CF-B550-F00E3038F7D7}"/>
  <bookViews>
    <workbookView xWindow="-108" yWindow="-108" windowWidth="23256" windowHeight="12456" xr2:uid="{00000000-000D-0000-FFFF-FFFF00000000}"/>
  </bookViews>
  <sheets>
    <sheet name="Calculatie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4" i="5" l="1"/>
  <c r="F193" i="5"/>
  <c r="F220" i="5"/>
  <c r="F24" i="5"/>
  <c r="F179" i="5"/>
  <c r="F92" i="5"/>
  <c r="F100" i="5"/>
  <c r="F99" i="5"/>
  <c r="F98" i="5"/>
  <c r="F81" i="5"/>
  <c r="F44" i="5"/>
  <c r="F45" i="5"/>
  <c r="F46" i="5"/>
  <c r="F47" i="5"/>
  <c r="F48" i="5"/>
  <c r="F74" i="5"/>
  <c r="F219" i="5"/>
  <c r="F218" i="5"/>
  <c r="F28" i="5"/>
  <c r="F21" i="5"/>
  <c r="F43" i="5"/>
  <c r="F20" i="5"/>
  <c r="F204" i="5"/>
  <c r="F203" i="5"/>
  <c r="F30" i="5"/>
  <c r="F31" i="5"/>
  <c r="F32" i="5"/>
  <c r="F33" i="5"/>
  <c r="F63" i="5"/>
  <c r="F55" i="5"/>
  <c r="F58" i="5"/>
  <c r="F59" i="5"/>
  <c r="F60" i="5"/>
  <c r="F61" i="5"/>
  <c r="F62" i="5"/>
  <c r="F51" i="5"/>
  <c r="F52" i="5"/>
  <c r="F53" i="5"/>
  <c r="F54" i="5"/>
  <c r="F56" i="5"/>
  <c r="F205" i="5"/>
  <c r="F25" i="5" l="1"/>
  <c r="F248" i="5"/>
  <c r="F246" i="5"/>
  <c r="F247" i="5"/>
  <c r="F245" i="5"/>
  <c r="D157" i="5"/>
  <c r="F154" i="5"/>
  <c r="F153" i="5"/>
  <c r="C157" i="5" s="1"/>
  <c r="F115" i="5"/>
  <c r="F57" i="5"/>
  <c r="F145" i="5"/>
  <c r="F144" i="5"/>
  <c r="F143" i="5"/>
  <c r="F108" i="5"/>
  <c r="F29" i="5"/>
  <c r="D36" i="5"/>
  <c r="F41" i="5"/>
  <c r="F42" i="5"/>
  <c r="D66" i="5"/>
  <c r="F71" i="5"/>
  <c r="F72" i="5"/>
  <c r="F73" i="5"/>
  <c r="D84" i="5"/>
  <c r="D103" i="5" s="1"/>
  <c r="F89" i="5"/>
  <c r="F90" i="5"/>
  <c r="F91" i="5"/>
  <c r="F94" i="5"/>
  <c r="F93" i="5"/>
  <c r="F95" i="5"/>
  <c r="D118" i="5"/>
  <c r="F123" i="5"/>
  <c r="F124" i="5"/>
  <c r="D127" i="5"/>
  <c r="F132" i="5"/>
  <c r="F133" i="5"/>
  <c r="F134" i="5"/>
  <c r="D148" i="5"/>
  <c r="F162" i="5"/>
  <c r="F163" i="5"/>
  <c r="F164" i="5"/>
  <c r="D182" i="5"/>
  <c r="D197" i="5" s="1"/>
  <c r="F187" i="5"/>
  <c r="F188" i="5"/>
  <c r="F189" i="5"/>
  <c r="F190" i="5"/>
  <c r="F202" i="5"/>
  <c r="F206" i="5"/>
  <c r="F207" i="5"/>
  <c r="D223" i="5"/>
  <c r="C66" i="5" l="1"/>
  <c r="F66" i="5" s="1"/>
  <c r="C103" i="5"/>
  <c r="F77" i="5"/>
  <c r="C84" i="5" s="1"/>
  <c r="F78" i="5"/>
  <c r="C127" i="5"/>
  <c r="F127" i="5" s="1"/>
  <c r="C36" i="5"/>
  <c r="F36" i="5" s="1"/>
  <c r="F157" i="5"/>
  <c r="F112" i="5"/>
  <c r="F249" i="5"/>
  <c r="F176" i="5"/>
  <c r="F167" i="5"/>
  <c r="C182" i="5" s="1"/>
  <c r="F172" i="5"/>
  <c r="F169" i="5"/>
  <c r="F140" i="5"/>
  <c r="F138" i="5"/>
  <c r="F212" i="5"/>
  <c r="F211" i="5"/>
  <c r="F213" i="5"/>
  <c r="C197" i="5"/>
  <c r="F215" i="5"/>
  <c r="F137" i="5"/>
  <c r="F139" i="5"/>
  <c r="F175" i="5"/>
  <c r="F210" i="5"/>
  <c r="C223" i="5" s="1"/>
  <c r="F214" i="5"/>
  <c r="F170" i="5"/>
  <c r="F168" i="5"/>
  <c r="F171" i="5"/>
  <c r="F173" i="5"/>
  <c r="F174" i="5"/>
  <c r="F111" i="5"/>
  <c r="C118" i="5" s="1"/>
  <c r="F84" i="5" l="1"/>
  <c r="C148" i="5"/>
  <c r="F148" i="5" s="1"/>
  <c r="F118" i="5"/>
  <c r="F223" i="5"/>
  <c r="F103" i="5"/>
  <c r="F197" i="5"/>
  <c r="F182" i="5"/>
  <c r="F225" i="5" l="1"/>
  <c r="C228" i="5" s="1"/>
  <c r="C229" i="5" l="1"/>
  <c r="F231" i="5" s="1"/>
  <c r="F254" i="5" s="1"/>
</calcChain>
</file>

<file path=xl/sharedStrings.xml><?xml version="1.0" encoding="utf-8"?>
<sst xmlns="http://schemas.openxmlformats.org/spreadsheetml/2006/main" count="350" uniqueCount="172">
  <si>
    <t>Bijlage 6 Calculatieblad
Meubilair
Stichting Resonans</t>
  </si>
  <si>
    <t>Alleen de geel gemarkeerde velden invullen</t>
  </si>
  <si>
    <t>Meubilair</t>
  </si>
  <si>
    <t>Samenstelling</t>
  </si>
  <si>
    <t>Aantal</t>
  </si>
  <si>
    <t>Eenheid</t>
  </si>
  <si>
    <t>Leerlingen</t>
  </si>
  <si>
    <t>leerlingen</t>
  </si>
  <si>
    <t>Directie</t>
  </si>
  <si>
    <t>fte</t>
  </si>
  <si>
    <t>Onderwijzend personeel</t>
  </si>
  <si>
    <t>Onderwijsondersteunend personeel</t>
  </si>
  <si>
    <t>Niet-onderwijsondersteunend personeel</t>
  </si>
  <si>
    <t>De weergegeven aantallen hebben betrekking op het kalenderjaar 2025.</t>
  </si>
  <si>
    <t>Leerlingtafel</t>
  </si>
  <si>
    <t>Artikel</t>
  </si>
  <si>
    <t>Verwijzing producten-catalogus</t>
  </si>
  <si>
    <t>Brutoprijs (excl. BTW)</t>
  </si>
  <si>
    <t>Kortingspercentage</t>
  </si>
  <si>
    <t>Nettoprijs (excl. BTW)</t>
  </si>
  <si>
    <t>Leerlingtafel HPL/c-poot</t>
  </si>
  <si>
    <t>Leerlingtafel HPL/4-poot</t>
  </si>
  <si>
    <t>Meer- en minderprijzen</t>
  </si>
  <si>
    <t>Percentage</t>
  </si>
  <si>
    <t xml:space="preserve">Minderprijs tafelblad melamine </t>
  </si>
  <si>
    <t xml:space="preserve">Meerprijs tafelblad volkern </t>
  </si>
  <si>
    <t>Aanvullende opties</t>
  </si>
  <si>
    <t>1 lade, incl. ladegeleiders</t>
  </si>
  <si>
    <t>2 lades, incl. ladegeleiders</t>
  </si>
  <si>
    <t>Kantelbaar tafelblad</t>
  </si>
  <si>
    <t>Ronde uitsparing tafelblad</t>
  </si>
  <si>
    <t>Verstelbare zithoogte</t>
  </si>
  <si>
    <t>Wielen incl. remfunctie</t>
  </si>
  <si>
    <t>Resultaat</t>
  </si>
  <si>
    <t>Nettoprijs totaal (excl. BTW)</t>
  </si>
  <si>
    <t>Gemiddelde nettoprijs leerlingtafel</t>
  </si>
  <si>
    <t>Leerlingstoel</t>
  </si>
  <si>
    <t>Leerlingstoel hout/2-delen/slede (groep 1 en 2)</t>
  </si>
  <si>
    <t>Leerlingstoel hout/2-delen/4-poot (groep 1 en 2)</t>
  </si>
  <si>
    <t>Leerlingstoel hout/2-delen/slede (vanaf groep 3)</t>
  </si>
  <si>
    <t>Leerlingstoel hout/2-delen/4-poot (vanaf groep 3)</t>
  </si>
  <si>
    <t>Verstelbare zitdiepte</t>
  </si>
  <si>
    <t>Kantelbare zitting</t>
  </si>
  <si>
    <t>Verstelbare rugleuning</t>
  </si>
  <si>
    <t>Kantelbare rugleuning</t>
  </si>
  <si>
    <t>Verstelbare armleuningen</t>
  </si>
  <si>
    <t>Verstelbare voetensteun</t>
  </si>
  <si>
    <t>Lendensteun</t>
  </si>
  <si>
    <t>Bekkenband voor leerlingstoel</t>
  </si>
  <si>
    <t>Zijsteunen voor leerlingstoel</t>
  </si>
  <si>
    <t>Hoofdsteun voor leerlingstoel</t>
  </si>
  <si>
    <t>Rompsteunen voor leerlingstoel</t>
  </si>
  <si>
    <t>Gemiddelde nettoprijs leerlingstoel</t>
  </si>
  <si>
    <t>Groepstafel</t>
  </si>
  <si>
    <t>Groepstafel HPL/4-poot/rechthoek (160x90 cm)</t>
  </si>
  <si>
    <t>Groepstafel HPL/4-poot/vierkant (100x100cm)</t>
  </si>
  <si>
    <t>Groepstafel HPL/4-poot/rond (∅ 120 cm)</t>
  </si>
  <si>
    <t>Groepstafel HPL/4-poot/pacman (∅ 120 cm)</t>
  </si>
  <si>
    <t>Minderprijs tafelblad melamine</t>
  </si>
  <si>
    <t>Meerprijs tafelblad volkern</t>
  </si>
  <si>
    <t>Gemiddelde nettoprijs groepstafel</t>
  </si>
  <si>
    <t xml:space="preserve"> </t>
  </si>
  <si>
    <t>Kruk</t>
  </si>
  <si>
    <t>Kruk hout/4-poot met gelijke voetensteun</t>
  </si>
  <si>
    <t>Kruk hout/4-poot met ongelijke voetensteun</t>
  </si>
  <si>
    <t>Kruk hout/4-poot zonder voetensteun</t>
  </si>
  <si>
    <t>Zadelkruk</t>
  </si>
  <si>
    <t>Hoge kruk / barkruk</t>
  </si>
  <si>
    <t>Swopper</t>
  </si>
  <si>
    <t>Gemiddelde nettoprijs kruk</t>
  </si>
  <si>
    <t>Docentenbureau</t>
  </si>
  <si>
    <t>Docentenbureau HPL/4-poot/140x70 cm</t>
  </si>
  <si>
    <t>Minderprijs melamine</t>
  </si>
  <si>
    <t>Meerprijs volkern</t>
  </si>
  <si>
    <t>Vast ladeblok</t>
  </si>
  <si>
    <t>Gemiddelde nettoprijs docentenbureau</t>
  </si>
  <si>
    <t>Docentenbureaustoel</t>
  </si>
  <si>
    <t>Docentenbureaustoel open rug</t>
  </si>
  <si>
    <t>Docentenbureaustoel gesloten rug</t>
  </si>
  <si>
    <t>Gemiddelde nettoprijs docentenbureaustoel</t>
  </si>
  <si>
    <t>Kantoorbureau</t>
  </si>
  <si>
    <t>Kantoorbureau HPL/t-poot/niet-verstelbaar/160x80</t>
  </si>
  <si>
    <t>Kantoorbureau HPL/t-poot/handmatig verstelbaar/160x80</t>
  </si>
  <si>
    <t>Kantoorbureau HPL/t-poot/elektrisch verstelbaar/160x80</t>
  </si>
  <si>
    <t>Minderprijs 140x80 cm</t>
  </si>
  <si>
    <t>Meerprijs 180x80 cm</t>
  </si>
  <si>
    <t>Verrijdbaar ladeblok</t>
  </si>
  <si>
    <t>Separatiewand</t>
  </si>
  <si>
    <t>Schaamschot</t>
  </si>
  <si>
    <t>Gemiddelde nettoprijs kantoorbureau</t>
  </si>
  <si>
    <t>Kantoorbureaustoel</t>
  </si>
  <si>
    <t>Kantoorbureaustoel open rug</t>
  </si>
  <si>
    <t>Kantoorbureaustoel gesloten rug</t>
  </si>
  <si>
    <t>Gemiddelde nettoprijs kantoorbureaustoel</t>
  </si>
  <si>
    <t>(Vergader)tafel</t>
  </si>
  <si>
    <t>(Vergader)tafel HPL/4-poot/rechthoek (160x90 cm)</t>
  </si>
  <si>
    <t>(Vergader)tafel HPL/4-poot/vierkant (100x100cm)</t>
  </si>
  <si>
    <t>(Vergader)tafel HPL/4-poot/rond (∅ 120 cm)</t>
  </si>
  <si>
    <t>Meerprijs natuurlijk blad</t>
  </si>
  <si>
    <t>Minderprijs (vergader)tafel 140x80 cm</t>
  </si>
  <si>
    <t>Meerprijs (vergader)tafel 180x90 cm</t>
  </si>
  <si>
    <t>Minderprijs (vergader)tafel 80x80 cm</t>
  </si>
  <si>
    <t>Meerprijs (vergader)tafel 120x120 cm</t>
  </si>
  <si>
    <t>Meerprijs (vergader)tafel ∅ 140 cm</t>
  </si>
  <si>
    <t>Meerprijs (vergader)tafel ∅ 160 cm</t>
  </si>
  <si>
    <t>Meerprijs kolompoot</t>
  </si>
  <si>
    <t>Gemiddelde nettoprijs (vergader)tafel</t>
  </si>
  <si>
    <t>(Vergader)stoel</t>
  </si>
  <si>
    <t>(Vergader)stoel stoffering/4-poot</t>
  </si>
  <si>
    <t>(Vergader)stoel stoffering/slede</t>
  </si>
  <si>
    <t>(Vergader)stoel kunststof/4-poot</t>
  </si>
  <si>
    <t>(Vergader)stoel kunststof/slede</t>
  </si>
  <si>
    <t>Gemiddelde nettoprijs (vergader)stoel</t>
  </si>
  <si>
    <t>Opslag</t>
  </si>
  <si>
    <t>Kantoorkast draaideur (hoog, 100 cm breed)</t>
  </si>
  <si>
    <t>Kantoorkast schuifdeur (hoog, 160 cm breed)</t>
  </si>
  <si>
    <t>Kantoorkast roldeur (hoog, 100 cm breed)</t>
  </si>
  <si>
    <t>Boekenkast (210x100x35 cm)</t>
  </si>
  <si>
    <t>Stellingkast (208x100x40 cm)</t>
  </si>
  <si>
    <t>Minderprijs kantoorkast (drie/kwart hoog)</t>
  </si>
  <si>
    <t>Minderprijs kantoorkast (half hoog)</t>
  </si>
  <si>
    <t>Meerprijs kantoorkast 120 cm breed</t>
  </si>
  <si>
    <t>Minderprijs boekenkast 140 cm hoog</t>
  </si>
  <si>
    <t>Minderprijs stellingkast 188 cm hoog</t>
  </si>
  <si>
    <t>Meerprijs stellingkast 228 cm hoog</t>
  </si>
  <si>
    <t>Schuifdeuren vakkenkast (per twee stuks)</t>
  </si>
  <si>
    <t>Lade vakkenkast (per stuk)</t>
  </si>
  <si>
    <t>Gemiddelde nettoprijs opslag</t>
  </si>
  <si>
    <t>Subtotaal meubilair excl. kortingspercentages</t>
  </si>
  <si>
    <t>Omschrijving</t>
  </si>
  <si>
    <t>Fictieve waarde</t>
  </si>
  <si>
    <t>Bandbreedte</t>
  </si>
  <si>
    <t>Korting op brutoprijslijst buiten kernassortiment</t>
  </si>
  <si>
    <t>5% - 25%</t>
  </si>
  <si>
    <t>Subtotaal meubilair incl. kortingspercentages</t>
  </si>
  <si>
    <t>Koppeling Spend Cloud</t>
  </si>
  <si>
    <t>Totaalprijs (excl. BTW)</t>
  </si>
  <si>
    <t>Koppeling e-facturatie (Spend Cloud)</t>
  </si>
  <si>
    <t>eenmalig</t>
  </si>
  <si>
    <t>Aan opname en prijsstelling kunnen door Opdrachtnemer geen rechten op afname worden ontleend. Opdrachtgever is niet verplicht de betreffende dienst af te nemen.</t>
  </si>
  <si>
    <t>Vaste verrekentarieven inrichtingsontwerp</t>
  </si>
  <si>
    <t>Rol</t>
  </si>
  <si>
    <t>Uurtarief (€)</t>
  </si>
  <si>
    <t>Fictieve uren</t>
  </si>
  <si>
    <t>Projectmanager</t>
  </si>
  <si>
    <t>Coördinatie &amp; planning</t>
  </si>
  <si>
    <t>Interieurontwerper</t>
  </si>
  <si>
    <t>Inrichtingsontwerp / lay-out</t>
  </si>
  <si>
    <t>Werkplekconsultant</t>
  </si>
  <si>
    <t>Ergonomie &amp; werkplekadvisering</t>
  </si>
  <si>
    <t>Technisch tekenaar</t>
  </si>
  <si>
    <t>Plattegronden / 2D / 3D</t>
  </si>
  <si>
    <t>Totaal</t>
  </si>
  <si>
    <t>Voor opdrachten onder € 50.000 kan de inzet optioneel worden verrekend op basis van uurtarieven. Voor opdrachten vanaf €50.000 is het ontwerp inbegrepen in de opdracht en worden hiervoor geen afzonderlijke kosten in rekening gebracht.</t>
  </si>
  <si>
    <t>Fictieve inschrijfprijs (excl. BTW)</t>
  </si>
  <si>
    <t>Naam inschrijver</t>
  </si>
  <si>
    <t>Naam tekenbevoegde</t>
  </si>
  <si>
    <t>Handtekening</t>
  </si>
  <si>
    <t>Datum</t>
  </si>
  <si>
    <t>Leerlingstoel kunststof/1-deel/4-poot (vanaf groep 3)</t>
  </si>
  <si>
    <t>Leerlingstoel kunststof/1-deel/slede (vanaf groep 3)</t>
  </si>
  <si>
    <t>Leerlingstoel hout/1-deel/slede (vanaf groep 3)</t>
  </si>
  <si>
    <t>Leerlingstoel hout/1-deel/4-poot (vanaf groep 3)</t>
  </si>
  <si>
    <t>Kruk kunststof/4-poot zonder voetensteun</t>
  </si>
  <si>
    <t>Wielen incl. remfunctie (zadelkruk/swopper)</t>
  </si>
  <si>
    <t>In hoogte verstelbaar (zadelkruk/swopper)</t>
  </si>
  <si>
    <t>Rugleuning (zadelkruk)</t>
  </si>
  <si>
    <t>Armleuning</t>
  </si>
  <si>
    <t>Verrijdbare vakkenkast HPL (140x100x50 cm)</t>
  </si>
  <si>
    <t>Opslag op brutoprijslijst derdenlevering</t>
  </si>
  <si>
    <t>Aan de in dit calculatieblad opgenomen aantallen kunnen geen rechten worden ontleend.</t>
  </si>
  <si>
    <t>Meubilair, Stichting Resonans – Calculatieblad, PRJ-2603001, 07-09-2026. Commercieel vertrouwelijk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</si>
</sst>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theme="1"/>
      <name val="Segoe UI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6" tint="0.5999633777886288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E6E6E6"/>
      </left>
      <right/>
      <top style="medium">
        <color rgb="FFE6E6E6"/>
      </top>
      <bottom style="medium">
        <color rgb="FFE6E6E6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4" fillId="5" borderId="14" xfId="0" applyFont="1" applyFill="1" applyBorder="1" applyAlignment="1">
      <alignment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4" xfId="0" applyFont="1" applyFill="1" applyBorder="1" applyAlignment="1">
      <alignment vertical="top"/>
    </xf>
    <xf numFmtId="0" fontId="4" fillId="5" borderId="22" xfId="0" applyFont="1" applyFill="1" applyBorder="1" applyAlignment="1">
      <alignment vertical="top" wrapText="1"/>
    </xf>
    <xf numFmtId="0" fontId="5" fillId="4" borderId="24" xfId="0" applyFont="1" applyFill="1" applyBorder="1" applyAlignment="1">
      <alignment vertical="top"/>
    </xf>
    <xf numFmtId="0" fontId="4" fillId="5" borderId="15" xfId="0" applyFont="1" applyFill="1" applyBorder="1" applyAlignment="1">
      <alignment vertical="top"/>
    </xf>
    <xf numFmtId="0" fontId="4" fillId="5" borderId="16" xfId="0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4" borderId="1" xfId="0" applyFont="1" applyFill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1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4" fontId="3" fillId="0" borderId="0" xfId="1" applyFont="1" applyFill="1" applyBorder="1" applyAlignment="1">
      <alignment vertical="top"/>
    </xf>
    <xf numFmtId="9" fontId="3" fillId="0" borderId="0" xfId="2" applyFont="1" applyFill="1" applyBorder="1" applyAlignment="1">
      <alignment vertical="top"/>
    </xf>
    <xf numFmtId="44" fontId="4" fillId="0" borderId="0" xfId="0" applyNumberFormat="1" applyFont="1" applyAlignment="1">
      <alignment vertical="top"/>
    </xf>
    <xf numFmtId="0" fontId="3" fillId="0" borderId="26" xfId="0" applyFont="1" applyBorder="1" applyAlignment="1">
      <alignment vertical="top"/>
    </xf>
    <xf numFmtId="44" fontId="3" fillId="0" borderId="27" xfId="0" applyNumberFormat="1" applyFont="1" applyBorder="1" applyAlignment="1">
      <alignment vertical="top"/>
    </xf>
    <xf numFmtId="44" fontId="3" fillId="0" borderId="0" xfId="0" applyNumberFormat="1" applyFont="1" applyAlignment="1">
      <alignment vertical="top"/>
    </xf>
    <xf numFmtId="164" fontId="7" fillId="0" borderId="0" xfId="3" applyNumberFormat="1" applyFont="1" applyFill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44" fontId="7" fillId="0" borderId="0" xfId="1" applyFont="1" applyFill="1" applyBorder="1" applyAlignment="1">
      <alignment vertical="top"/>
    </xf>
    <xf numFmtId="0" fontId="4" fillId="5" borderId="14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44" fontId="7" fillId="0" borderId="0" xfId="1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/>
    </xf>
    <xf numFmtId="0" fontId="8" fillId="4" borderId="2" xfId="0" applyFont="1" applyFill="1" applyBorder="1" applyAlignment="1">
      <alignment vertical="top"/>
    </xf>
    <xf numFmtId="44" fontId="8" fillId="4" borderId="2" xfId="1" applyFont="1" applyFill="1" applyBorder="1" applyAlignment="1">
      <alignment vertical="top"/>
    </xf>
    <xf numFmtId="44" fontId="8" fillId="4" borderId="3" xfId="1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44" fontId="4" fillId="0" borderId="0" xfId="1" applyFont="1" applyFill="1" applyBorder="1" applyAlignment="1">
      <alignment vertical="top"/>
    </xf>
    <xf numFmtId="44" fontId="5" fillId="0" borderId="0" xfId="1" applyFont="1" applyFill="1" applyBorder="1" applyAlignment="1">
      <alignment vertical="top"/>
    </xf>
    <xf numFmtId="0" fontId="5" fillId="4" borderId="23" xfId="0" applyFont="1" applyFill="1" applyBorder="1" applyAlignment="1">
      <alignment vertical="top"/>
    </xf>
    <xf numFmtId="0" fontId="5" fillId="4" borderId="25" xfId="0" applyFont="1" applyFill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4" fillId="5" borderId="18" xfId="0" applyFont="1" applyFill="1" applyBorder="1" applyAlignment="1">
      <alignment vertical="top"/>
    </xf>
    <xf numFmtId="164" fontId="3" fillId="0" borderId="0" xfId="3" applyNumberFormat="1" applyFont="1" applyFill="1" applyAlignment="1">
      <alignment vertical="top"/>
    </xf>
    <xf numFmtId="164" fontId="3" fillId="0" borderId="0" xfId="3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0" fontId="4" fillId="5" borderId="28" xfId="0" applyFont="1" applyFill="1" applyBorder="1" applyAlignment="1">
      <alignment vertical="top" wrapText="1"/>
    </xf>
    <xf numFmtId="0" fontId="4" fillId="5" borderId="29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43" fontId="3" fillId="0" borderId="0" xfId="3" applyFont="1" applyFill="1" applyBorder="1" applyAlignment="1">
      <alignment vertical="top"/>
    </xf>
    <xf numFmtId="164" fontId="3" fillId="0" borderId="17" xfId="3" applyNumberFormat="1" applyFont="1" applyFill="1" applyBorder="1" applyAlignment="1">
      <alignment vertical="top"/>
    </xf>
    <xf numFmtId="44" fontId="5" fillId="4" borderId="3" xfId="1" applyFont="1" applyFill="1" applyBorder="1" applyAlignment="1">
      <alignment vertical="top"/>
    </xf>
    <xf numFmtId="44" fontId="4" fillId="0" borderId="31" xfId="1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4" fillId="5" borderId="15" xfId="0" applyFont="1" applyFill="1" applyBorder="1" applyAlignment="1">
      <alignment horizontal="left" vertical="top"/>
    </xf>
    <xf numFmtId="164" fontId="3" fillId="0" borderId="12" xfId="3" applyNumberFormat="1" applyFont="1" applyFill="1" applyBorder="1" applyAlignment="1">
      <alignment horizontal="left" vertical="top"/>
    </xf>
    <xf numFmtId="164" fontId="3" fillId="0" borderId="5" xfId="3" applyNumberFormat="1" applyFont="1" applyFill="1" applyBorder="1" applyAlignment="1">
      <alignment horizontal="left" vertical="top"/>
    </xf>
    <xf numFmtId="164" fontId="3" fillId="0" borderId="9" xfId="3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4" fillId="5" borderId="2" xfId="0" applyFont="1" applyFill="1" applyBorder="1" applyAlignment="1">
      <alignment vertical="top"/>
    </xf>
    <xf numFmtId="44" fontId="4" fillId="5" borderId="2" xfId="1" applyFont="1" applyFill="1" applyBorder="1" applyAlignment="1">
      <alignment horizontal="left" vertical="top"/>
    </xf>
    <xf numFmtId="164" fontId="4" fillId="5" borderId="2" xfId="3" applyNumberFormat="1" applyFont="1" applyFill="1" applyBorder="1" applyAlignment="1">
      <alignment horizontal="left" vertical="top"/>
    </xf>
    <xf numFmtId="44" fontId="4" fillId="5" borderId="3" xfId="1" applyFont="1" applyFill="1" applyBorder="1" applyAlignment="1">
      <alignment vertical="top"/>
    </xf>
    <xf numFmtId="44" fontId="3" fillId="0" borderId="20" xfId="1" applyFont="1" applyBorder="1" applyAlignment="1">
      <alignment vertical="top"/>
    </xf>
    <xf numFmtId="44" fontId="3" fillId="0" borderId="27" xfId="1" applyFont="1" applyBorder="1" applyAlignment="1">
      <alignment vertical="top"/>
    </xf>
    <xf numFmtId="0" fontId="4" fillId="5" borderId="22" xfId="0" applyFont="1" applyFill="1" applyBorder="1" applyAlignment="1">
      <alignment vertical="top"/>
    </xf>
    <xf numFmtId="0" fontId="10" fillId="0" borderId="3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19" xfId="0" applyFont="1" applyBorder="1" applyAlignment="1">
      <alignment vertical="top"/>
    </xf>
    <xf numFmtId="0" fontId="11" fillId="0" borderId="6" xfId="0" applyFont="1" applyBorder="1" applyAlignment="1">
      <alignment vertical="top"/>
    </xf>
    <xf numFmtId="44" fontId="4" fillId="0" borderId="0" xfId="1" applyFont="1" applyAlignment="1">
      <alignment horizontal="center" vertical="top"/>
    </xf>
    <xf numFmtId="44" fontId="5" fillId="0" borderId="0" xfId="1" applyFont="1" applyAlignment="1">
      <alignment horizontal="left" vertical="top"/>
    </xf>
    <xf numFmtId="44" fontId="4" fillId="5" borderId="29" xfId="1" applyFont="1" applyFill="1" applyBorder="1" applyAlignment="1">
      <alignment vertical="top"/>
    </xf>
    <xf numFmtId="44" fontId="4" fillId="0" borderId="7" xfId="1" applyFont="1" applyBorder="1" applyAlignment="1">
      <alignment vertical="top"/>
    </xf>
    <xf numFmtId="44" fontId="4" fillId="0" borderId="10" xfId="1" applyFont="1" applyBorder="1" applyAlignment="1">
      <alignment vertical="top"/>
    </xf>
    <xf numFmtId="44" fontId="4" fillId="0" borderId="0" xfId="1" applyFont="1" applyAlignment="1">
      <alignment vertical="top"/>
    </xf>
    <xf numFmtId="44" fontId="4" fillId="5" borderId="35" xfId="1" applyFont="1" applyFill="1" applyBorder="1" applyAlignment="1">
      <alignment vertical="top"/>
    </xf>
    <xf numFmtId="44" fontId="4" fillId="0" borderId="21" xfId="1" applyFont="1" applyBorder="1" applyAlignment="1">
      <alignment vertical="top"/>
    </xf>
    <xf numFmtId="44" fontId="4" fillId="5" borderId="30" xfId="1" applyFont="1" applyFill="1" applyBorder="1" applyAlignment="1">
      <alignment vertical="top"/>
    </xf>
    <xf numFmtId="44" fontId="4" fillId="5" borderId="16" xfId="1" applyFont="1" applyFill="1" applyBorder="1" applyAlignment="1">
      <alignment vertical="top"/>
    </xf>
    <xf numFmtId="44" fontId="4" fillId="0" borderId="0" xfId="1" applyFont="1" applyAlignment="1">
      <alignment vertical="top" wrapText="1"/>
    </xf>
    <xf numFmtId="44" fontId="4" fillId="0" borderId="0" xfId="1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44" fontId="4" fillId="0" borderId="16" xfId="1" applyFont="1" applyBorder="1" applyAlignment="1">
      <alignment vertical="top"/>
    </xf>
    <xf numFmtId="44" fontId="4" fillId="0" borderId="33" xfId="1" applyFont="1" applyBorder="1" applyAlignment="1">
      <alignment vertical="top"/>
    </xf>
    <xf numFmtId="44" fontId="4" fillId="0" borderId="32" xfId="1" applyFont="1" applyBorder="1" applyAlignment="1">
      <alignment vertical="top"/>
    </xf>
    <xf numFmtId="44" fontId="4" fillId="0" borderId="13" xfId="1" applyFont="1" applyBorder="1" applyAlignment="1">
      <alignment vertical="top"/>
    </xf>
    <xf numFmtId="44" fontId="4" fillId="0" borderId="17" xfId="1" applyFont="1" applyBorder="1" applyAlignment="1">
      <alignment vertical="top"/>
    </xf>
    <xf numFmtId="44" fontId="4" fillId="0" borderId="34" xfId="1" applyFont="1" applyBorder="1" applyAlignment="1">
      <alignment vertical="top"/>
    </xf>
    <xf numFmtId="44" fontId="12" fillId="0" borderId="0" xfId="1" applyFont="1" applyAlignment="1">
      <alignment vertical="top"/>
    </xf>
    <xf numFmtId="0" fontId="3" fillId="0" borderId="6" xfId="0" applyFont="1" applyBorder="1" applyAlignment="1">
      <alignment vertical="center" wrapText="1"/>
    </xf>
    <xf numFmtId="14" fontId="3" fillId="3" borderId="25" xfId="0" applyNumberFormat="1" applyFont="1" applyFill="1" applyBorder="1" applyAlignment="1" applyProtection="1">
      <alignment horizontal="center" vertical="top"/>
      <protection locked="0"/>
    </xf>
    <xf numFmtId="14" fontId="3" fillId="3" borderId="3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3" borderId="23" xfId="0" applyFont="1" applyFill="1" applyBorder="1" applyAlignment="1" applyProtection="1">
      <alignment horizontal="center" vertical="top"/>
      <protection locked="0"/>
    </xf>
    <xf numFmtId="0" fontId="3" fillId="3" borderId="37" xfId="0" applyFont="1" applyFill="1" applyBorder="1" applyAlignment="1" applyProtection="1">
      <alignment horizontal="center" vertical="top"/>
      <protection locked="0"/>
    </xf>
    <xf numFmtId="0" fontId="3" fillId="3" borderId="24" xfId="0" applyFont="1" applyFill="1" applyBorder="1" applyAlignment="1" applyProtection="1">
      <alignment horizontal="center" vertical="top"/>
      <protection locked="0"/>
    </xf>
    <xf numFmtId="0" fontId="3" fillId="3" borderId="36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44" fontId="3" fillId="0" borderId="0" xfId="0" applyNumberFormat="1" applyFont="1" applyFill="1" applyAlignment="1">
      <alignment vertical="top"/>
    </xf>
    <xf numFmtId="0" fontId="13" fillId="0" borderId="0" xfId="0" applyFont="1" applyAlignment="1">
      <alignment horizontal="left" vertical="top"/>
    </xf>
    <xf numFmtId="0" fontId="3" fillId="3" borderId="5" xfId="0" applyFont="1" applyFill="1" applyBorder="1" applyAlignment="1" applyProtection="1">
      <alignment vertical="top"/>
      <protection locked="0"/>
    </xf>
    <xf numFmtId="44" fontId="3" fillId="3" borderId="5" xfId="1" applyFont="1" applyFill="1" applyBorder="1" applyAlignment="1" applyProtection="1">
      <alignment vertical="top"/>
      <protection locked="0"/>
    </xf>
    <xf numFmtId="9" fontId="3" fillId="3" borderId="5" xfId="2" applyFont="1" applyFill="1" applyBorder="1" applyAlignment="1" applyProtection="1">
      <alignment vertical="top"/>
      <protection locked="0"/>
    </xf>
    <xf numFmtId="0" fontId="3" fillId="3" borderId="9" xfId="0" applyFont="1" applyFill="1" applyBorder="1" applyAlignment="1" applyProtection="1">
      <alignment vertical="top"/>
      <protection locked="0"/>
    </xf>
    <xf numFmtId="44" fontId="3" fillId="3" borderId="9" xfId="1" applyFont="1" applyFill="1" applyBorder="1" applyAlignment="1" applyProtection="1">
      <alignment vertical="top"/>
      <protection locked="0"/>
    </xf>
    <xf numFmtId="9" fontId="3" fillId="3" borderId="9" xfId="2" applyFont="1" applyFill="1" applyBorder="1" applyAlignment="1" applyProtection="1">
      <alignment vertical="top"/>
      <protection locked="0"/>
    </xf>
    <xf numFmtId="0" fontId="3" fillId="3" borderId="20" xfId="0" applyFont="1" applyFill="1" applyBorder="1" applyAlignment="1" applyProtection="1">
      <alignment vertical="top"/>
      <protection locked="0"/>
    </xf>
    <xf numFmtId="9" fontId="3" fillId="3" borderId="21" xfId="2" applyFont="1" applyFill="1" applyBorder="1" applyAlignment="1" applyProtection="1">
      <alignment vertical="top"/>
      <protection locked="0"/>
    </xf>
    <xf numFmtId="9" fontId="3" fillId="3" borderId="10" xfId="2" applyFont="1" applyFill="1" applyBorder="1" applyAlignment="1" applyProtection="1">
      <alignment vertical="top"/>
      <protection locked="0"/>
    </xf>
    <xf numFmtId="44" fontId="3" fillId="3" borderId="20" xfId="1" applyFont="1" applyFill="1" applyBorder="1" applyAlignment="1" applyProtection="1">
      <alignment vertical="top"/>
      <protection locked="0"/>
    </xf>
    <xf numFmtId="9" fontId="3" fillId="3" borderId="20" xfId="2" applyFont="1" applyFill="1" applyBorder="1" applyAlignment="1" applyProtection="1">
      <alignment vertical="top"/>
      <protection locked="0"/>
    </xf>
    <xf numFmtId="0" fontId="3" fillId="3" borderId="15" xfId="0" applyFont="1" applyFill="1" applyBorder="1" applyAlignment="1" applyProtection="1">
      <alignment vertical="top"/>
      <protection locked="0"/>
    </xf>
    <xf numFmtId="44" fontId="3" fillId="3" borderId="15" xfId="1" applyFont="1" applyFill="1" applyBorder="1" applyAlignment="1" applyProtection="1">
      <alignment vertical="top"/>
      <protection locked="0"/>
    </xf>
    <xf numFmtId="9" fontId="3" fillId="3" borderId="15" xfId="2" applyFont="1" applyFill="1" applyBorder="1" applyAlignment="1" applyProtection="1">
      <alignment vertical="top"/>
      <protection locked="0"/>
    </xf>
    <xf numFmtId="0" fontId="3" fillId="3" borderId="27" xfId="0" applyFont="1" applyFill="1" applyBorder="1" applyAlignment="1" applyProtection="1">
      <alignment vertical="top"/>
      <protection locked="0"/>
    </xf>
    <xf numFmtId="44" fontId="3" fillId="3" borderId="27" xfId="1" applyFont="1" applyFill="1" applyBorder="1" applyAlignment="1" applyProtection="1">
      <alignment vertical="top"/>
      <protection locked="0"/>
    </xf>
    <xf numFmtId="9" fontId="3" fillId="3" borderId="27" xfId="2" applyFont="1" applyFill="1" applyBorder="1" applyAlignment="1" applyProtection="1">
      <alignment vertical="top"/>
      <protection locked="0"/>
    </xf>
    <xf numFmtId="9" fontId="3" fillId="3" borderId="7" xfId="2" applyFont="1" applyFill="1" applyBorder="1" applyAlignment="1" applyProtection="1">
      <alignment vertical="top"/>
      <protection locked="0"/>
    </xf>
    <xf numFmtId="0" fontId="3" fillId="3" borderId="12" xfId="0" applyFont="1" applyFill="1" applyBorder="1" applyAlignment="1" applyProtection="1">
      <alignment vertical="top"/>
      <protection locked="0"/>
    </xf>
    <xf numFmtId="44" fontId="3" fillId="3" borderId="12" xfId="1" applyFont="1" applyFill="1" applyBorder="1" applyAlignment="1" applyProtection="1">
      <alignment vertical="top"/>
      <protection locked="0"/>
    </xf>
    <xf numFmtId="9" fontId="3" fillId="3" borderId="12" xfId="2" applyFont="1" applyFill="1" applyBorder="1" applyAlignment="1" applyProtection="1">
      <alignment vertical="top"/>
      <protection locked="0"/>
    </xf>
    <xf numFmtId="44" fontId="3" fillId="3" borderId="10" xfId="1" applyFont="1" applyFill="1" applyBorder="1" applyAlignment="1" applyProtection="1">
      <alignment vertical="top"/>
      <protection locked="0"/>
    </xf>
    <xf numFmtId="44" fontId="3" fillId="3" borderId="12" xfId="1" applyFont="1" applyFill="1" applyBorder="1" applyAlignment="1" applyProtection="1">
      <alignment horizontal="left" vertical="top"/>
      <protection locked="0"/>
    </xf>
    <xf numFmtId="44" fontId="3" fillId="3" borderId="5" xfId="1" applyFont="1" applyFill="1" applyBorder="1" applyAlignment="1" applyProtection="1">
      <alignment horizontal="left" vertical="top"/>
      <protection locked="0"/>
    </xf>
    <xf numFmtId="44" fontId="3" fillId="3" borderId="9" xfId="1" applyFont="1" applyFill="1" applyBorder="1" applyAlignment="1" applyProtection="1">
      <alignment horizontal="left" vertical="top"/>
      <protection locked="0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1</xdr:row>
      <xdr:rowOff>142875</xdr:rowOff>
    </xdr:from>
    <xdr:to>
      <xdr:col>5</xdr:col>
      <xdr:colOff>1775132</xdr:colOff>
      <xdr:row>1</xdr:row>
      <xdr:rowOff>518115</xdr:rowOff>
    </xdr:to>
    <xdr:pic>
      <xdr:nvPicPr>
        <xdr:cNvPr id="2" name="Afbeelding 1" descr="Resonans Onderwijs · Home">
          <a:extLst>
            <a:ext uri="{FF2B5EF4-FFF2-40B4-BE49-F238E27FC236}">
              <a16:creationId xmlns:a16="http://schemas.microsoft.com/office/drawing/2014/main" id="{489B693D-43DF-4CE4-B8D5-6F30E33B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1180" y="318135"/>
          <a:ext cx="1695122" cy="37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B738-07FE-4563-B892-32AEBA951D73}">
  <dimension ref="A1:K261"/>
  <sheetViews>
    <sheetView tabSelected="1" zoomScaleNormal="100" workbookViewId="0">
      <selection activeCell="B2" sqref="B2:F2"/>
    </sheetView>
  </sheetViews>
  <sheetFormatPr defaultColWidth="8.6640625" defaultRowHeight="13.2" x14ac:dyDescent="0.3"/>
  <cols>
    <col min="1" max="1" width="2.6640625" style="10" customWidth="1"/>
    <col min="2" max="2" width="47.109375" style="10" customWidth="1"/>
    <col min="3" max="5" width="27.44140625" style="10" customWidth="1"/>
    <col min="6" max="6" width="27.44140625" style="92" customWidth="1"/>
    <col min="7" max="8" width="8.6640625" style="10" customWidth="1"/>
    <col min="9" max="9" width="6" style="10" customWidth="1"/>
    <col min="10" max="10" width="8.6640625" style="10" customWidth="1"/>
    <col min="11" max="16384" width="8.6640625" style="10"/>
  </cols>
  <sheetData>
    <row r="1" spans="2:9" ht="13.8" thickBot="1" x14ac:dyDescent="0.35"/>
    <row r="2" spans="2:9" ht="51" customHeight="1" thickBot="1" x14ac:dyDescent="0.35">
      <c r="B2" s="112" t="s">
        <v>0</v>
      </c>
      <c r="C2" s="113"/>
      <c r="D2" s="113"/>
      <c r="E2" s="113"/>
      <c r="F2" s="114"/>
      <c r="G2" s="11"/>
    </row>
    <row r="3" spans="2:9" ht="13.8" thickBot="1" x14ac:dyDescent="0.35">
      <c r="B3" s="12"/>
      <c r="C3" s="12"/>
      <c r="D3" s="12"/>
      <c r="E3" s="12"/>
      <c r="F3" s="87"/>
    </row>
    <row r="4" spans="2:9" ht="13.8" thickBot="1" x14ac:dyDescent="0.35">
      <c r="B4" s="115" t="s">
        <v>1</v>
      </c>
      <c r="C4" s="116"/>
      <c r="D4" s="116"/>
      <c r="E4" s="116"/>
      <c r="F4" s="117"/>
    </row>
    <row r="5" spans="2:9" ht="13.8" thickBot="1" x14ac:dyDescent="0.35">
      <c r="B5" s="13"/>
      <c r="C5" s="13"/>
      <c r="D5" s="13"/>
      <c r="E5" s="13"/>
      <c r="F5" s="87"/>
    </row>
    <row r="6" spans="2:9" ht="15" customHeight="1" thickBot="1" x14ac:dyDescent="0.35">
      <c r="B6" s="118" t="s">
        <v>2</v>
      </c>
      <c r="C6" s="119"/>
      <c r="D6" s="119"/>
      <c r="E6" s="119"/>
      <c r="F6" s="120"/>
    </row>
    <row r="7" spans="2:9" ht="13.8" thickBot="1" x14ac:dyDescent="0.35"/>
    <row r="8" spans="2:9" ht="13.8" thickBot="1" x14ac:dyDescent="0.35">
      <c r="B8" s="4" t="s">
        <v>3</v>
      </c>
      <c r="C8" s="7" t="s">
        <v>4</v>
      </c>
      <c r="D8" s="8" t="s">
        <v>5</v>
      </c>
      <c r="I8" s="59"/>
    </row>
    <row r="9" spans="2:9" x14ac:dyDescent="0.3">
      <c r="B9" s="29" t="s">
        <v>6</v>
      </c>
      <c r="C9" s="63">
        <v>1228</v>
      </c>
      <c r="D9" s="60" t="s">
        <v>7</v>
      </c>
      <c r="I9" s="59"/>
    </row>
    <row r="10" spans="2:9" x14ac:dyDescent="0.3">
      <c r="B10" s="19" t="s">
        <v>8</v>
      </c>
      <c r="C10" s="64">
        <v>18.27</v>
      </c>
      <c r="D10" s="61" t="s">
        <v>9</v>
      </c>
      <c r="I10" s="59"/>
    </row>
    <row r="11" spans="2:9" x14ac:dyDescent="0.3">
      <c r="B11" s="19" t="s">
        <v>10</v>
      </c>
      <c r="C11" s="64">
        <v>142.37</v>
      </c>
      <c r="D11" s="61" t="s">
        <v>9</v>
      </c>
      <c r="I11" s="59"/>
    </row>
    <row r="12" spans="2:9" x14ac:dyDescent="0.3">
      <c r="B12" s="19" t="s">
        <v>11</v>
      </c>
      <c r="C12" s="64">
        <v>239.4</v>
      </c>
      <c r="D12" s="61" t="s">
        <v>9</v>
      </c>
      <c r="I12" s="59"/>
    </row>
    <row r="13" spans="2:9" ht="13.8" thickBot="1" x14ac:dyDescent="0.35">
      <c r="B13" s="20" t="s">
        <v>12</v>
      </c>
      <c r="C13" s="65">
        <v>30.63</v>
      </c>
      <c r="D13" s="62" t="s">
        <v>9</v>
      </c>
      <c r="I13" s="59"/>
    </row>
    <row r="14" spans="2:9" x14ac:dyDescent="0.3">
      <c r="I14" s="59"/>
    </row>
    <row r="15" spans="2:9" x14ac:dyDescent="0.3">
      <c r="B15" s="10" t="s">
        <v>13</v>
      </c>
      <c r="I15" s="59"/>
    </row>
    <row r="16" spans="2:9" ht="13.8" thickBot="1" x14ac:dyDescent="0.35">
      <c r="I16" s="59"/>
    </row>
    <row r="17" spans="2:8" ht="13.8" thickBot="1" x14ac:dyDescent="0.35">
      <c r="B17" s="14" t="s">
        <v>14</v>
      </c>
      <c r="C17" s="15"/>
      <c r="D17" s="15"/>
      <c r="E17" s="15"/>
      <c r="F17" s="68"/>
      <c r="H17" s="11"/>
    </row>
    <row r="18" spans="2:8" ht="13.8" thickBot="1" x14ac:dyDescent="0.35">
      <c r="B18" s="16"/>
      <c r="C18" s="16"/>
      <c r="D18" s="16"/>
      <c r="E18" s="16"/>
      <c r="F18" s="88"/>
    </row>
    <row r="19" spans="2:8" ht="27" customHeight="1" x14ac:dyDescent="0.3">
      <c r="B19" s="5" t="s">
        <v>15</v>
      </c>
      <c r="C19" s="56" t="s">
        <v>16</v>
      </c>
      <c r="D19" s="56" t="s">
        <v>17</v>
      </c>
      <c r="E19" s="56" t="s">
        <v>18</v>
      </c>
      <c r="F19" s="89" t="s">
        <v>19</v>
      </c>
      <c r="G19" s="17"/>
    </row>
    <row r="20" spans="2:8" x14ac:dyDescent="0.3">
      <c r="B20" s="19" t="s">
        <v>20</v>
      </c>
      <c r="C20" s="130"/>
      <c r="D20" s="131">
        <v>0</v>
      </c>
      <c r="E20" s="132">
        <v>0</v>
      </c>
      <c r="F20" s="90">
        <f>D20-(D20/1*E20)</f>
        <v>0</v>
      </c>
    </row>
    <row r="21" spans="2:8" ht="13.8" thickBot="1" x14ac:dyDescent="0.35">
      <c r="B21" s="20" t="s">
        <v>21</v>
      </c>
      <c r="C21" s="133"/>
      <c r="D21" s="134">
        <v>0</v>
      </c>
      <c r="E21" s="135">
        <v>0</v>
      </c>
      <c r="F21" s="91">
        <f>D21-(D21/1*E21)</f>
        <v>0</v>
      </c>
    </row>
    <row r="22" spans="2:8" ht="13.8" thickBot="1" x14ac:dyDescent="0.35">
      <c r="D22" s="21"/>
      <c r="E22" s="22"/>
    </row>
    <row r="23" spans="2:8" ht="27" thickBot="1" x14ac:dyDescent="0.35">
      <c r="B23" s="52" t="s">
        <v>22</v>
      </c>
      <c r="C23" s="56" t="s">
        <v>16</v>
      </c>
      <c r="D23" s="57" t="s">
        <v>23</v>
      </c>
      <c r="E23" s="9"/>
      <c r="F23" s="93" t="s">
        <v>19</v>
      </c>
    </row>
    <row r="24" spans="2:8" x14ac:dyDescent="0.3">
      <c r="B24" s="29" t="s">
        <v>24</v>
      </c>
      <c r="C24" s="136"/>
      <c r="D24" s="137">
        <v>0</v>
      </c>
      <c r="E24" s="22"/>
      <c r="F24" s="102" t="e">
        <f>AVERAGEIF(F20:F21,"&lt;&gt;0")/1*(1-D24)</f>
        <v>#DIV/0!</v>
      </c>
    </row>
    <row r="25" spans="2:8" ht="13.8" thickBot="1" x14ac:dyDescent="0.35">
      <c r="B25" s="20" t="s">
        <v>25</v>
      </c>
      <c r="C25" s="133"/>
      <c r="D25" s="138">
        <v>0</v>
      </c>
      <c r="E25" s="22"/>
      <c r="F25" s="103" t="e">
        <f>AVERAGEIF(F20:F21,"&lt;&gt;0")/1*(1+D25)</f>
        <v>#DIV/0!</v>
      </c>
    </row>
    <row r="26" spans="2:8" ht="13.8" thickBot="1" x14ac:dyDescent="0.35">
      <c r="D26" s="21"/>
      <c r="E26" s="22"/>
    </row>
    <row r="27" spans="2:8" ht="27" thickBot="1" x14ac:dyDescent="0.35">
      <c r="B27" s="82" t="s">
        <v>26</v>
      </c>
      <c r="C27" s="56" t="s">
        <v>16</v>
      </c>
      <c r="D27" s="56" t="s">
        <v>17</v>
      </c>
      <c r="E27" s="56" t="s">
        <v>18</v>
      </c>
      <c r="F27" s="89" t="s">
        <v>19</v>
      </c>
    </row>
    <row r="28" spans="2:8" x14ac:dyDescent="0.3">
      <c r="B28" s="29" t="s">
        <v>27</v>
      </c>
      <c r="C28" s="136"/>
      <c r="D28" s="139">
        <v>0</v>
      </c>
      <c r="E28" s="140">
        <v>0</v>
      </c>
      <c r="F28" s="94">
        <f>D28-(D28/1*E28)</f>
        <v>0</v>
      </c>
    </row>
    <row r="29" spans="2:8" x14ac:dyDescent="0.3">
      <c r="B29" s="19" t="s">
        <v>28</v>
      </c>
      <c r="C29" s="130"/>
      <c r="D29" s="131">
        <v>0</v>
      </c>
      <c r="E29" s="132">
        <v>0</v>
      </c>
      <c r="F29" s="90">
        <f t="shared" ref="F29:F30" si="0">D29-(D29/1*E29)</f>
        <v>0</v>
      </c>
    </row>
    <row r="30" spans="2:8" x14ac:dyDescent="0.3">
      <c r="B30" s="19" t="s">
        <v>29</v>
      </c>
      <c r="C30" s="130"/>
      <c r="D30" s="131">
        <v>0</v>
      </c>
      <c r="E30" s="132">
        <v>0</v>
      </c>
      <c r="F30" s="90">
        <f t="shared" si="0"/>
        <v>0</v>
      </c>
    </row>
    <row r="31" spans="2:8" x14ac:dyDescent="0.3">
      <c r="B31" s="19" t="s">
        <v>30</v>
      </c>
      <c r="C31" s="130"/>
      <c r="D31" s="131">
        <v>0</v>
      </c>
      <c r="E31" s="132">
        <v>0</v>
      </c>
      <c r="F31" s="90">
        <f t="shared" ref="F31:F33" si="1">D31-(D31/1*E31)</f>
        <v>0</v>
      </c>
    </row>
    <row r="32" spans="2:8" x14ac:dyDescent="0.3">
      <c r="B32" s="19" t="s">
        <v>31</v>
      </c>
      <c r="C32" s="130"/>
      <c r="D32" s="131">
        <v>0</v>
      </c>
      <c r="E32" s="132">
        <v>0</v>
      </c>
      <c r="F32" s="90">
        <f t="shared" si="1"/>
        <v>0</v>
      </c>
    </row>
    <row r="33" spans="2:11" ht="13.8" thickBot="1" x14ac:dyDescent="0.35">
      <c r="B33" s="20" t="s">
        <v>32</v>
      </c>
      <c r="C33" s="133"/>
      <c r="D33" s="134">
        <v>0</v>
      </c>
      <c r="E33" s="135">
        <v>0</v>
      </c>
      <c r="F33" s="91">
        <f t="shared" si="1"/>
        <v>0</v>
      </c>
    </row>
    <row r="34" spans="2:11" ht="13.8" thickBot="1" x14ac:dyDescent="0.35">
      <c r="D34" s="21"/>
      <c r="E34" s="22"/>
      <c r="F34" s="46"/>
    </row>
    <row r="35" spans="2:11" ht="13.8" thickBot="1" x14ac:dyDescent="0.35">
      <c r="B35" s="4" t="s">
        <v>33</v>
      </c>
      <c r="C35" s="7" t="s">
        <v>19</v>
      </c>
      <c r="D35" s="8" t="s">
        <v>4</v>
      </c>
      <c r="F35" s="95" t="s">
        <v>34</v>
      </c>
    </row>
    <row r="36" spans="2:11" ht="13.8" thickBot="1" x14ac:dyDescent="0.35">
      <c r="B36" s="24" t="s">
        <v>35</v>
      </c>
      <c r="C36" s="25" t="e">
        <f>AVERAGEIF(F20:F25,"&lt;&gt;0")+AVERAGEIF(F28:F33,"&lt;&gt;0")</f>
        <v>#DIV/0!</v>
      </c>
      <c r="D36" s="67">
        <f>C9</f>
        <v>1228</v>
      </c>
      <c r="F36" s="69" t="e">
        <f>C36*D36</f>
        <v>#DIV/0!</v>
      </c>
      <c r="J36" s="26"/>
    </row>
    <row r="37" spans="2:11" ht="13.8" thickBot="1" x14ac:dyDescent="0.35">
      <c r="J37" s="53"/>
      <c r="K37" s="53"/>
    </row>
    <row r="38" spans="2:11" ht="13.8" thickBot="1" x14ac:dyDescent="0.35">
      <c r="B38" s="14" t="s">
        <v>36</v>
      </c>
      <c r="C38" s="15"/>
      <c r="D38" s="15"/>
      <c r="E38" s="15"/>
      <c r="F38" s="68"/>
      <c r="J38" s="53"/>
      <c r="K38" s="53"/>
    </row>
    <row r="39" spans="2:11" ht="13.8" thickBot="1" x14ac:dyDescent="0.35">
      <c r="B39" s="16"/>
      <c r="C39" s="16"/>
      <c r="D39" s="16"/>
      <c r="E39" s="16"/>
      <c r="F39" s="88"/>
      <c r="J39" s="53"/>
      <c r="K39" s="53"/>
    </row>
    <row r="40" spans="2:11" ht="27" customHeight="1" thickBot="1" x14ac:dyDescent="0.35">
      <c r="B40" s="5" t="s">
        <v>15</v>
      </c>
      <c r="C40" s="56" t="s">
        <v>16</v>
      </c>
      <c r="D40" s="56" t="s">
        <v>17</v>
      </c>
      <c r="E40" s="56" t="s">
        <v>18</v>
      </c>
      <c r="F40" s="89" t="s">
        <v>19</v>
      </c>
      <c r="J40" s="54"/>
      <c r="K40" s="54"/>
    </row>
    <row r="41" spans="2:11" x14ac:dyDescent="0.3">
      <c r="B41" s="29" t="s">
        <v>37</v>
      </c>
      <c r="C41" s="136"/>
      <c r="D41" s="139">
        <v>0</v>
      </c>
      <c r="E41" s="140">
        <v>0</v>
      </c>
      <c r="F41" s="94">
        <f t="shared" ref="F41" si="2">D41-(D41/1*E41)</f>
        <v>0</v>
      </c>
      <c r="J41" s="54"/>
      <c r="K41" s="54"/>
    </row>
    <row r="42" spans="2:11" x14ac:dyDescent="0.3">
      <c r="B42" s="19" t="s">
        <v>38</v>
      </c>
      <c r="C42" s="130"/>
      <c r="D42" s="131">
        <v>0</v>
      </c>
      <c r="E42" s="132">
        <v>0</v>
      </c>
      <c r="F42" s="90">
        <f>D42-(D42/1*E42)</f>
        <v>0</v>
      </c>
      <c r="J42" s="55"/>
      <c r="K42" s="55"/>
    </row>
    <row r="43" spans="2:11" x14ac:dyDescent="0.3">
      <c r="B43" s="19" t="s">
        <v>39</v>
      </c>
      <c r="C43" s="130"/>
      <c r="D43" s="131">
        <v>0</v>
      </c>
      <c r="E43" s="132">
        <v>0</v>
      </c>
      <c r="F43" s="90">
        <f t="shared" ref="F43:F44" si="3">D43-(D43/1*E43)</f>
        <v>0</v>
      </c>
      <c r="J43" s="54"/>
      <c r="K43" s="54"/>
    </row>
    <row r="44" spans="2:11" x14ac:dyDescent="0.3">
      <c r="B44" s="19" t="s">
        <v>40</v>
      </c>
      <c r="C44" s="130"/>
      <c r="D44" s="131">
        <v>0</v>
      </c>
      <c r="E44" s="132">
        <v>0</v>
      </c>
      <c r="F44" s="90">
        <f t="shared" si="3"/>
        <v>0</v>
      </c>
      <c r="J44" s="55"/>
      <c r="K44" s="55"/>
    </row>
    <row r="45" spans="2:11" x14ac:dyDescent="0.3">
      <c r="B45" s="86" t="s">
        <v>161</v>
      </c>
      <c r="C45" s="130"/>
      <c r="D45" s="131">
        <v>0</v>
      </c>
      <c r="E45" s="132">
        <v>0</v>
      </c>
      <c r="F45" s="90">
        <f t="shared" ref="F45:F48" si="4">D45-(D45/1*E45)</f>
        <v>0</v>
      </c>
      <c r="J45" s="55"/>
      <c r="K45" s="55"/>
    </row>
    <row r="46" spans="2:11" x14ac:dyDescent="0.3">
      <c r="B46" s="86" t="s">
        <v>162</v>
      </c>
      <c r="C46" s="130"/>
      <c r="D46" s="131">
        <v>0</v>
      </c>
      <c r="E46" s="132">
        <v>0</v>
      </c>
      <c r="F46" s="90">
        <f t="shared" si="4"/>
        <v>0</v>
      </c>
      <c r="J46" s="55"/>
      <c r="K46" s="55"/>
    </row>
    <row r="47" spans="2:11" x14ac:dyDescent="0.3">
      <c r="B47" s="86" t="s">
        <v>160</v>
      </c>
      <c r="C47" s="130"/>
      <c r="D47" s="131">
        <v>0</v>
      </c>
      <c r="E47" s="132">
        <v>0</v>
      </c>
      <c r="F47" s="90">
        <f t="shared" si="4"/>
        <v>0</v>
      </c>
      <c r="J47" s="55"/>
      <c r="K47" s="55"/>
    </row>
    <row r="48" spans="2:11" ht="13.8" thickBot="1" x14ac:dyDescent="0.35">
      <c r="B48" s="99" t="s">
        <v>159</v>
      </c>
      <c r="C48" s="133"/>
      <c r="D48" s="134">
        <v>0</v>
      </c>
      <c r="E48" s="135">
        <v>0</v>
      </c>
      <c r="F48" s="91">
        <f t="shared" si="4"/>
        <v>0</v>
      </c>
      <c r="J48" s="55"/>
      <c r="K48" s="55"/>
    </row>
    <row r="49" spans="1:11" ht="13.8" thickBot="1" x14ac:dyDescent="0.35">
      <c r="D49" s="21"/>
      <c r="E49" s="22"/>
      <c r="F49" s="46"/>
      <c r="J49" s="55"/>
      <c r="K49" s="55"/>
    </row>
    <row r="50" spans="1:11" ht="27" thickBot="1" x14ac:dyDescent="0.35">
      <c r="B50" s="82" t="s">
        <v>26</v>
      </c>
      <c r="C50" s="56" t="s">
        <v>16</v>
      </c>
      <c r="D50" s="56" t="s">
        <v>17</v>
      </c>
      <c r="E50" s="56" t="s">
        <v>18</v>
      </c>
      <c r="F50" s="89" t="s">
        <v>19</v>
      </c>
    </row>
    <row r="51" spans="1:11" ht="13.2" customHeight="1" x14ac:dyDescent="0.3">
      <c r="B51" s="29" t="s">
        <v>31</v>
      </c>
      <c r="C51" s="136"/>
      <c r="D51" s="139">
        <v>0</v>
      </c>
      <c r="E51" s="140">
        <v>0</v>
      </c>
      <c r="F51" s="94">
        <f t="shared" ref="F51:F54" si="5">D51-(D51/1*E51)</f>
        <v>0</v>
      </c>
    </row>
    <row r="52" spans="1:11" ht="13.2" customHeight="1" x14ac:dyDescent="0.3">
      <c r="B52" s="19" t="s">
        <v>41</v>
      </c>
      <c r="C52" s="130"/>
      <c r="D52" s="131">
        <v>0</v>
      </c>
      <c r="E52" s="132">
        <v>0</v>
      </c>
      <c r="F52" s="90">
        <f t="shared" si="5"/>
        <v>0</v>
      </c>
    </row>
    <row r="53" spans="1:11" ht="13.2" customHeight="1" x14ac:dyDescent="0.3">
      <c r="B53" s="19" t="s">
        <v>42</v>
      </c>
      <c r="C53" s="130"/>
      <c r="D53" s="131">
        <v>0</v>
      </c>
      <c r="E53" s="132">
        <v>0</v>
      </c>
      <c r="F53" s="90">
        <f t="shared" si="5"/>
        <v>0</v>
      </c>
    </row>
    <row r="54" spans="1:11" ht="13.2" customHeight="1" x14ac:dyDescent="0.3">
      <c r="B54" s="19" t="s">
        <v>43</v>
      </c>
      <c r="C54" s="130"/>
      <c r="D54" s="131">
        <v>0</v>
      </c>
      <c r="E54" s="132">
        <v>0</v>
      </c>
      <c r="F54" s="90">
        <f t="shared" si="5"/>
        <v>0</v>
      </c>
    </row>
    <row r="55" spans="1:11" ht="13.2" customHeight="1" x14ac:dyDescent="0.3">
      <c r="B55" s="19" t="s">
        <v>44</v>
      </c>
      <c r="C55" s="130"/>
      <c r="D55" s="131">
        <v>0</v>
      </c>
      <c r="E55" s="132">
        <v>0</v>
      </c>
      <c r="F55" s="90">
        <f>D55-(D55/1*E55)</f>
        <v>0</v>
      </c>
    </row>
    <row r="56" spans="1:11" ht="13.2" customHeight="1" x14ac:dyDescent="0.3">
      <c r="B56" s="19" t="s">
        <v>45</v>
      </c>
      <c r="C56" s="130"/>
      <c r="D56" s="131">
        <v>0</v>
      </c>
      <c r="E56" s="132">
        <v>0</v>
      </c>
      <c r="F56" s="90">
        <f>D56-(D56/1*E56)</f>
        <v>0</v>
      </c>
    </row>
    <row r="57" spans="1:11" ht="13.2" customHeight="1" x14ac:dyDescent="0.3">
      <c r="B57" s="19" t="s">
        <v>46</v>
      </c>
      <c r="C57" s="130"/>
      <c r="D57" s="131">
        <v>0</v>
      </c>
      <c r="E57" s="132">
        <v>0</v>
      </c>
      <c r="F57" s="90">
        <f>D57-(D57/1*E57)</f>
        <v>0</v>
      </c>
    </row>
    <row r="58" spans="1:11" ht="13.2" customHeight="1" thickBot="1" x14ac:dyDescent="0.35">
      <c r="B58" s="19" t="s">
        <v>47</v>
      </c>
      <c r="C58" s="130"/>
      <c r="D58" s="131">
        <v>0</v>
      </c>
      <c r="E58" s="132">
        <v>0</v>
      </c>
      <c r="F58" s="90">
        <f t="shared" ref="F58:F61" si="6">D58-(D58/1*E58)</f>
        <v>0</v>
      </c>
    </row>
    <row r="59" spans="1:11" ht="13.2" customHeight="1" thickBot="1" x14ac:dyDescent="0.35">
      <c r="A59" s="83"/>
      <c r="B59" s="108" t="s">
        <v>48</v>
      </c>
      <c r="C59" s="130"/>
      <c r="D59" s="131">
        <v>0</v>
      </c>
      <c r="E59" s="132">
        <v>0</v>
      </c>
      <c r="F59" s="90">
        <f t="shared" si="6"/>
        <v>0</v>
      </c>
    </row>
    <row r="60" spans="1:11" ht="13.2" customHeight="1" thickBot="1" x14ac:dyDescent="0.35">
      <c r="A60" s="83"/>
      <c r="B60" s="108" t="s">
        <v>49</v>
      </c>
      <c r="C60" s="130"/>
      <c r="D60" s="131">
        <v>0</v>
      </c>
      <c r="E60" s="132">
        <v>0</v>
      </c>
      <c r="F60" s="90">
        <f t="shared" si="6"/>
        <v>0</v>
      </c>
    </row>
    <row r="61" spans="1:11" ht="13.2" customHeight="1" thickBot="1" x14ac:dyDescent="0.35">
      <c r="A61" s="83"/>
      <c r="B61" s="108" t="s">
        <v>50</v>
      </c>
      <c r="C61" s="130"/>
      <c r="D61" s="131">
        <v>0</v>
      </c>
      <c r="E61" s="132">
        <v>0</v>
      </c>
      <c r="F61" s="90">
        <f t="shared" si="6"/>
        <v>0</v>
      </c>
    </row>
    <row r="62" spans="1:11" ht="13.2" customHeight="1" thickBot="1" x14ac:dyDescent="0.35">
      <c r="A62" s="83"/>
      <c r="B62" s="108" t="s">
        <v>51</v>
      </c>
      <c r="C62" s="130"/>
      <c r="D62" s="131">
        <v>0</v>
      </c>
      <c r="E62" s="132">
        <v>0</v>
      </c>
      <c r="F62" s="90">
        <f>D62-(D62/1*E62)</f>
        <v>0</v>
      </c>
    </row>
    <row r="63" spans="1:11" ht="13.2" customHeight="1" thickBot="1" x14ac:dyDescent="0.35">
      <c r="A63" s="84"/>
      <c r="B63" s="20" t="s">
        <v>32</v>
      </c>
      <c r="C63" s="133"/>
      <c r="D63" s="134">
        <v>0</v>
      </c>
      <c r="E63" s="135">
        <v>0</v>
      </c>
      <c r="F63" s="91">
        <f>D63-(D63/1*E63)</f>
        <v>0</v>
      </c>
    </row>
    <row r="64" spans="1:11" ht="13.2" customHeight="1" thickBot="1" x14ac:dyDescent="0.35">
      <c r="D64" s="21"/>
      <c r="E64" s="22"/>
    </row>
    <row r="65" spans="2:7" ht="13.8" thickBot="1" x14ac:dyDescent="0.35">
      <c r="B65" s="4" t="s">
        <v>33</v>
      </c>
      <c r="C65" s="7" t="s">
        <v>19</v>
      </c>
      <c r="D65" s="8" t="s">
        <v>4</v>
      </c>
      <c r="F65" s="95" t="s">
        <v>34</v>
      </c>
    </row>
    <row r="66" spans="2:7" ht="13.8" thickBot="1" x14ac:dyDescent="0.35">
      <c r="B66" s="24" t="s">
        <v>52</v>
      </c>
      <c r="C66" s="25" t="e">
        <f>AVERAGEIF(F41:F48,"&lt;&gt;0")+AVERAGEIF(F51:F63,"&lt;&gt;0")</f>
        <v>#DIV/0!</v>
      </c>
      <c r="D66" s="67">
        <f>C9</f>
        <v>1228</v>
      </c>
      <c r="F66" s="69" t="e">
        <f>C66*D66</f>
        <v>#DIV/0!</v>
      </c>
    </row>
    <row r="67" spans="2:7" ht="13.8" thickBot="1" x14ac:dyDescent="0.35">
      <c r="C67" s="26"/>
      <c r="D67" s="27"/>
      <c r="E67" s="21"/>
    </row>
    <row r="68" spans="2:7" ht="13.8" thickBot="1" x14ac:dyDescent="0.35">
      <c r="B68" s="14" t="s">
        <v>53</v>
      </c>
      <c r="C68" s="15"/>
      <c r="D68" s="15"/>
      <c r="E68" s="15"/>
      <c r="F68" s="68"/>
      <c r="G68" s="11"/>
    </row>
    <row r="69" spans="2:7" ht="13.8" thickBot="1" x14ac:dyDescent="0.35">
      <c r="B69" s="16"/>
      <c r="C69" s="16"/>
      <c r="D69" s="16"/>
      <c r="E69" s="16"/>
      <c r="F69" s="88"/>
      <c r="G69" s="11"/>
    </row>
    <row r="70" spans="2:7" ht="27" customHeight="1" thickBot="1" x14ac:dyDescent="0.35">
      <c r="B70" s="5" t="s">
        <v>15</v>
      </c>
      <c r="C70" s="56" t="s">
        <v>16</v>
      </c>
      <c r="D70" s="56" t="s">
        <v>17</v>
      </c>
      <c r="E70" s="56" t="s">
        <v>18</v>
      </c>
      <c r="F70" s="89" t="s">
        <v>19</v>
      </c>
      <c r="G70" s="11"/>
    </row>
    <row r="71" spans="2:7" x14ac:dyDescent="0.3">
      <c r="B71" s="29" t="s">
        <v>54</v>
      </c>
      <c r="C71" s="136"/>
      <c r="D71" s="139">
        <v>0</v>
      </c>
      <c r="E71" s="140">
        <v>0</v>
      </c>
      <c r="F71" s="94">
        <f>D71-(D71/1*E71)</f>
        <v>0</v>
      </c>
    </row>
    <row r="72" spans="2:7" x14ac:dyDescent="0.3">
      <c r="B72" s="19" t="s">
        <v>55</v>
      </c>
      <c r="C72" s="130"/>
      <c r="D72" s="131">
        <v>0</v>
      </c>
      <c r="E72" s="132">
        <v>0</v>
      </c>
      <c r="F72" s="90">
        <f t="shared" ref="F72" si="7">D72-(D72/1*E72)</f>
        <v>0</v>
      </c>
    </row>
    <row r="73" spans="2:7" x14ac:dyDescent="0.3">
      <c r="B73" s="19" t="s">
        <v>56</v>
      </c>
      <c r="C73" s="130"/>
      <c r="D73" s="131">
        <v>0</v>
      </c>
      <c r="E73" s="132">
        <v>0</v>
      </c>
      <c r="F73" s="90">
        <f t="shared" ref="F73" si="8">D73-(D73/1*E73)</f>
        <v>0</v>
      </c>
    </row>
    <row r="74" spans="2:7" ht="13.8" thickBot="1" x14ac:dyDescent="0.35">
      <c r="B74" s="20" t="s">
        <v>57</v>
      </c>
      <c r="C74" s="133"/>
      <c r="D74" s="134">
        <v>0</v>
      </c>
      <c r="E74" s="135">
        <v>0</v>
      </c>
      <c r="F74" s="91">
        <f t="shared" ref="F74" si="9">D74-(D74/1*E74)</f>
        <v>0</v>
      </c>
    </row>
    <row r="75" spans="2:7" ht="13.8" thickBot="1" x14ac:dyDescent="0.35">
      <c r="D75" s="21"/>
      <c r="E75" s="22"/>
    </row>
    <row r="76" spans="2:7" ht="27" thickBot="1" x14ac:dyDescent="0.35">
      <c r="B76" s="52" t="s">
        <v>22</v>
      </c>
      <c r="C76" s="56" t="s">
        <v>16</v>
      </c>
      <c r="D76" s="57" t="s">
        <v>23</v>
      </c>
      <c r="E76" s="9"/>
      <c r="F76" s="95" t="s">
        <v>19</v>
      </c>
    </row>
    <row r="77" spans="2:7" x14ac:dyDescent="0.3">
      <c r="B77" s="29" t="s">
        <v>58</v>
      </c>
      <c r="C77" s="136"/>
      <c r="D77" s="137">
        <v>0</v>
      </c>
      <c r="E77" s="22"/>
      <c r="F77" s="102" t="e">
        <f>AVERAGEIF(F71:F74,"&lt;&gt;0")/1*(1-D77)</f>
        <v>#DIV/0!</v>
      </c>
    </row>
    <row r="78" spans="2:7" ht="13.8" thickBot="1" x14ac:dyDescent="0.35">
      <c r="B78" s="20" t="s">
        <v>59</v>
      </c>
      <c r="C78" s="133"/>
      <c r="D78" s="138">
        <v>0</v>
      </c>
      <c r="E78" s="22"/>
      <c r="F78" s="103" t="e">
        <f>AVERAGEIF(F71:F74,"&lt;&gt;0")/1*(1+D78)</f>
        <v>#DIV/0!</v>
      </c>
    </row>
    <row r="79" spans="2:7" ht="13.8" thickBot="1" x14ac:dyDescent="0.35">
      <c r="D79" s="22"/>
      <c r="E79" s="22"/>
      <c r="F79" s="46"/>
    </row>
    <row r="80" spans="2:7" ht="27" thickBot="1" x14ac:dyDescent="0.35">
      <c r="B80" s="82" t="s">
        <v>26</v>
      </c>
      <c r="C80" s="56" t="s">
        <v>16</v>
      </c>
      <c r="D80" s="56" t="s">
        <v>17</v>
      </c>
      <c r="E80" s="56" t="s">
        <v>18</v>
      </c>
      <c r="F80" s="89" t="s">
        <v>19</v>
      </c>
    </row>
    <row r="81" spans="2:6" ht="13.8" thickBot="1" x14ac:dyDescent="0.35">
      <c r="B81" s="28" t="s">
        <v>32</v>
      </c>
      <c r="C81" s="141"/>
      <c r="D81" s="142">
        <v>0</v>
      </c>
      <c r="E81" s="143">
        <v>0</v>
      </c>
      <c r="F81" s="101">
        <f t="shared" ref="F81" si="10">D81-(D81/1*E81)</f>
        <v>0</v>
      </c>
    </row>
    <row r="82" spans="2:6" ht="13.8" thickBot="1" x14ac:dyDescent="0.35">
      <c r="D82" s="22"/>
      <c r="E82" s="22"/>
      <c r="F82" s="46"/>
    </row>
    <row r="83" spans="2:6" ht="13.8" thickBot="1" x14ac:dyDescent="0.35">
      <c r="B83" s="4" t="s">
        <v>33</v>
      </c>
      <c r="C83" s="7" t="s">
        <v>19</v>
      </c>
      <c r="D83" s="8" t="s">
        <v>4</v>
      </c>
      <c r="F83" s="95" t="s">
        <v>34</v>
      </c>
    </row>
    <row r="84" spans="2:6" ht="13.8" thickBot="1" x14ac:dyDescent="0.35">
      <c r="B84" s="24" t="s">
        <v>60</v>
      </c>
      <c r="C84" s="25" t="e">
        <f>AVERAGEIF(F70:F78,"&lt;&gt;0")+AVERAGEIF(F81,"&lt;&gt;0")</f>
        <v>#DIV/0!</v>
      </c>
      <c r="D84" s="67">
        <f>11*3</f>
        <v>33</v>
      </c>
      <c r="F84" s="69" t="e">
        <f>C84*D84</f>
        <v>#DIV/0!</v>
      </c>
    </row>
    <row r="85" spans="2:6" ht="13.8" thickBot="1" x14ac:dyDescent="0.35">
      <c r="D85" s="10" t="s">
        <v>61</v>
      </c>
    </row>
    <row r="86" spans="2:6" ht="13.8" thickBot="1" x14ac:dyDescent="0.35">
      <c r="B86" s="14" t="s">
        <v>62</v>
      </c>
      <c r="C86" s="15"/>
      <c r="D86" s="15"/>
      <c r="E86" s="15"/>
      <c r="F86" s="68"/>
    </row>
    <row r="87" spans="2:6" ht="13.8" thickBot="1" x14ac:dyDescent="0.35">
      <c r="B87" s="16"/>
      <c r="C87" s="16"/>
      <c r="D87" s="16"/>
      <c r="E87" s="16"/>
      <c r="F87" s="88"/>
    </row>
    <row r="88" spans="2:6" ht="27" customHeight="1" thickBot="1" x14ac:dyDescent="0.35">
      <c r="B88" s="5" t="s">
        <v>15</v>
      </c>
      <c r="C88" s="2" t="s">
        <v>16</v>
      </c>
      <c r="D88" s="2" t="s">
        <v>17</v>
      </c>
      <c r="E88" s="2" t="s">
        <v>18</v>
      </c>
      <c r="F88" s="96" t="s">
        <v>19</v>
      </c>
    </row>
    <row r="89" spans="2:6" x14ac:dyDescent="0.3">
      <c r="B89" s="29" t="s">
        <v>63</v>
      </c>
      <c r="C89" s="136"/>
      <c r="D89" s="139">
        <v>0</v>
      </c>
      <c r="E89" s="140">
        <v>0</v>
      </c>
      <c r="F89" s="104">
        <f>D89-(D89/1*E89)</f>
        <v>0</v>
      </c>
    </row>
    <row r="90" spans="2:6" x14ac:dyDescent="0.3">
      <c r="B90" s="19" t="s">
        <v>64</v>
      </c>
      <c r="C90" s="130"/>
      <c r="D90" s="131">
        <v>0</v>
      </c>
      <c r="E90" s="132">
        <v>0</v>
      </c>
      <c r="F90" s="104">
        <f t="shared" ref="F90:F95" si="11">D90-(D90/1*E90)</f>
        <v>0</v>
      </c>
    </row>
    <row r="91" spans="2:6" x14ac:dyDescent="0.3">
      <c r="B91" s="19" t="s">
        <v>65</v>
      </c>
      <c r="C91" s="130"/>
      <c r="D91" s="131">
        <v>0</v>
      </c>
      <c r="E91" s="132">
        <v>0</v>
      </c>
      <c r="F91" s="104">
        <f t="shared" si="11"/>
        <v>0</v>
      </c>
    </row>
    <row r="92" spans="2:6" x14ac:dyDescent="0.3">
      <c r="B92" s="19" t="s">
        <v>163</v>
      </c>
      <c r="C92" s="130"/>
      <c r="D92" s="131">
        <v>0</v>
      </c>
      <c r="E92" s="132">
        <v>0</v>
      </c>
      <c r="F92" s="104">
        <f t="shared" ref="F92" si="12">D92-(D92/1*E92)</f>
        <v>0</v>
      </c>
    </row>
    <row r="93" spans="2:6" x14ac:dyDescent="0.3">
      <c r="B93" s="19" t="s">
        <v>67</v>
      </c>
      <c r="C93" s="130"/>
      <c r="D93" s="131">
        <v>0</v>
      </c>
      <c r="E93" s="132">
        <v>0</v>
      </c>
      <c r="F93" s="104">
        <f t="shared" si="11"/>
        <v>0</v>
      </c>
    </row>
    <row r="94" spans="2:6" x14ac:dyDescent="0.3">
      <c r="B94" s="19" t="s">
        <v>66</v>
      </c>
      <c r="C94" s="130"/>
      <c r="D94" s="131">
        <v>0</v>
      </c>
      <c r="E94" s="132">
        <v>0</v>
      </c>
      <c r="F94" s="104">
        <f>D94-(D94/1*E94)</f>
        <v>0</v>
      </c>
    </row>
    <row r="95" spans="2:6" ht="13.8" thickBot="1" x14ac:dyDescent="0.35">
      <c r="B95" s="20" t="s">
        <v>68</v>
      </c>
      <c r="C95" s="133"/>
      <c r="D95" s="134">
        <v>0</v>
      </c>
      <c r="E95" s="135">
        <v>0</v>
      </c>
      <c r="F95" s="105">
        <f t="shared" si="11"/>
        <v>0</v>
      </c>
    </row>
    <row r="96" spans="2:6" ht="13.8" thickBot="1" x14ac:dyDescent="0.35">
      <c r="D96" s="21"/>
      <c r="E96" s="22"/>
    </row>
    <row r="97" spans="2:6" ht="27" thickBot="1" x14ac:dyDescent="0.35">
      <c r="B97" s="82" t="s">
        <v>26</v>
      </c>
      <c r="C97" s="56" t="s">
        <v>16</v>
      </c>
      <c r="D97" s="56" t="s">
        <v>17</v>
      </c>
      <c r="E97" s="56" t="s">
        <v>18</v>
      </c>
      <c r="F97" s="89" t="s">
        <v>19</v>
      </c>
    </row>
    <row r="98" spans="2:6" x14ac:dyDescent="0.3">
      <c r="B98" s="29" t="s">
        <v>164</v>
      </c>
      <c r="C98" s="136"/>
      <c r="D98" s="139">
        <v>0</v>
      </c>
      <c r="E98" s="140">
        <v>0</v>
      </c>
      <c r="F98" s="94">
        <f t="shared" ref="F98:F100" si="13">D98-(D98/1*E98)</f>
        <v>0</v>
      </c>
    </row>
    <row r="99" spans="2:6" x14ac:dyDescent="0.3">
      <c r="B99" s="19" t="s">
        <v>165</v>
      </c>
      <c r="C99" s="130"/>
      <c r="D99" s="131">
        <v>0</v>
      </c>
      <c r="E99" s="132">
        <v>0</v>
      </c>
      <c r="F99" s="90">
        <f t="shared" si="13"/>
        <v>0</v>
      </c>
    </row>
    <row r="100" spans="2:6" ht="13.8" thickBot="1" x14ac:dyDescent="0.35">
      <c r="B100" s="20" t="s">
        <v>166</v>
      </c>
      <c r="C100" s="133"/>
      <c r="D100" s="134">
        <v>0</v>
      </c>
      <c r="E100" s="135">
        <v>0</v>
      </c>
      <c r="F100" s="91">
        <f t="shared" si="13"/>
        <v>0</v>
      </c>
    </row>
    <row r="101" spans="2:6" ht="13.8" thickBot="1" x14ac:dyDescent="0.35">
      <c r="D101" s="21"/>
      <c r="E101" s="22"/>
    </row>
    <row r="102" spans="2:6" ht="13.8" thickBot="1" x14ac:dyDescent="0.35">
      <c r="B102" s="4" t="s">
        <v>33</v>
      </c>
      <c r="C102" s="7" t="s">
        <v>19</v>
      </c>
      <c r="D102" s="8" t="s">
        <v>4</v>
      </c>
      <c r="F102" s="95" t="s">
        <v>34</v>
      </c>
    </row>
    <row r="103" spans="2:6" ht="13.8" thickBot="1" x14ac:dyDescent="0.35">
      <c r="B103" s="24" t="s">
        <v>69</v>
      </c>
      <c r="C103" s="100" t="e">
        <f>AVERAGEIF(F89:F95,"&lt;&gt;0")+AVERAGEIF(F98:F100,"&lt;&gt;0")</f>
        <v>#DIV/0!</v>
      </c>
      <c r="D103" s="67">
        <f>D84*4</f>
        <v>132</v>
      </c>
      <c r="F103" s="69" t="e">
        <f>C103*D103</f>
        <v>#DIV/0!</v>
      </c>
    </row>
    <row r="104" spans="2:6" ht="13.8" thickBot="1" x14ac:dyDescent="0.35"/>
    <row r="105" spans="2:6" ht="13.8" thickBot="1" x14ac:dyDescent="0.35">
      <c r="B105" s="14" t="s">
        <v>70</v>
      </c>
      <c r="C105" s="15"/>
      <c r="D105" s="15"/>
      <c r="E105" s="15"/>
      <c r="F105" s="68"/>
    </row>
    <row r="106" spans="2:6" ht="13.8" thickBot="1" x14ac:dyDescent="0.35">
      <c r="B106" s="16"/>
      <c r="C106" s="16"/>
      <c r="D106" s="16"/>
      <c r="E106" s="16"/>
      <c r="F106" s="88"/>
    </row>
    <row r="107" spans="2:6" ht="27" customHeight="1" thickBot="1" x14ac:dyDescent="0.35">
      <c r="B107" s="1" t="s">
        <v>15</v>
      </c>
      <c r="C107" s="2" t="s">
        <v>16</v>
      </c>
      <c r="D107" s="2" t="s">
        <v>17</v>
      </c>
      <c r="E107" s="2" t="s">
        <v>18</v>
      </c>
      <c r="F107" s="96" t="s">
        <v>19</v>
      </c>
    </row>
    <row r="108" spans="2:6" ht="13.8" thickBot="1" x14ac:dyDescent="0.35">
      <c r="B108" s="28" t="s">
        <v>71</v>
      </c>
      <c r="C108" s="141"/>
      <c r="D108" s="142">
        <v>0</v>
      </c>
      <c r="E108" s="143">
        <v>0</v>
      </c>
      <c r="F108" s="101">
        <f>D108-(D108/1*E108)</f>
        <v>0</v>
      </c>
    </row>
    <row r="109" spans="2:6" ht="13.8" thickBot="1" x14ac:dyDescent="0.35">
      <c r="D109" s="21"/>
      <c r="E109" s="22"/>
    </row>
    <row r="110" spans="2:6" ht="27" thickBot="1" x14ac:dyDescent="0.35">
      <c r="B110" s="52" t="s">
        <v>22</v>
      </c>
      <c r="C110" s="56" t="s">
        <v>16</v>
      </c>
      <c r="D110" s="57" t="s">
        <v>23</v>
      </c>
      <c r="E110" s="9"/>
      <c r="F110" s="95" t="s">
        <v>19</v>
      </c>
    </row>
    <row r="111" spans="2:6" x14ac:dyDescent="0.3">
      <c r="B111" s="29" t="s">
        <v>72</v>
      </c>
      <c r="C111" s="136"/>
      <c r="D111" s="137">
        <v>0</v>
      </c>
      <c r="E111" s="22"/>
      <c r="F111" s="102" t="e">
        <f>AVERAGEIF(F108,"&lt;&gt;0")/1*(1-D111)</f>
        <v>#DIV/0!</v>
      </c>
    </row>
    <row r="112" spans="2:6" ht="13.8" thickBot="1" x14ac:dyDescent="0.35">
      <c r="B112" s="20" t="s">
        <v>73</v>
      </c>
      <c r="C112" s="133"/>
      <c r="D112" s="138">
        <v>0</v>
      </c>
      <c r="E112" s="22"/>
      <c r="F112" s="103" t="e">
        <f>AVERAGEIF(F108,"&lt;&gt;0")/1*(1+D112)</f>
        <v>#DIV/0!</v>
      </c>
    </row>
    <row r="113" spans="2:6" ht="13.8" thickBot="1" x14ac:dyDescent="0.35">
      <c r="D113" s="22"/>
      <c r="E113" s="22"/>
    </row>
    <row r="114" spans="2:6" ht="27" thickBot="1" x14ac:dyDescent="0.35">
      <c r="B114" s="4" t="s">
        <v>26</v>
      </c>
      <c r="C114" s="2" t="s">
        <v>16</v>
      </c>
      <c r="D114" s="2" t="s">
        <v>17</v>
      </c>
      <c r="E114" s="2" t="s">
        <v>18</v>
      </c>
      <c r="F114" s="96" t="s">
        <v>19</v>
      </c>
    </row>
    <row r="115" spans="2:6" ht="13.8" thickBot="1" x14ac:dyDescent="0.35">
      <c r="B115" s="24" t="s">
        <v>74</v>
      </c>
      <c r="C115" s="144"/>
      <c r="D115" s="145">
        <v>0</v>
      </c>
      <c r="E115" s="146">
        <v>0</v>
      </c>
      <c r="F115" s="105">
        <f>D115-(D115/1*E115)</f>
        <v>0</v>
      </c>
    </row>
    <row r="116" spans="2:6" ht="13.8" thickBot="1" x14ac:dyDescent="0.35">
      <c r="D116" s="21"/>
      <c r="E116" s="22"/>
    </row>
    <row r="117" spans="2:6" ht="13.8" thickBot="1" x14ac:dyDescent="0.35">
      <c r="B117" s="4" t="s">
        <v>33</v>
      </c>
      <c r="C117" s="7" t="s">
        <v>19</v>
      </c>
      <c r="D117" s="8" t="s">
        <v>4</v>
      </c>
      <c r="F117" s="95" t="s">
        <v>34</v>
      </c>
    </row>
    <row r="118" spans="2:6" ht="13.8" thickBot="1" x14ac:dyDescent="0.35">
      <c r="B118" s="24" t="s">
        <v>75</v>
      </c>
      <c r="C118" s="25" t="e">
        <f>AVERAGEIF(F108:F112,"&lt;&gt;0")+AVERAGEIF(F115,"&lt;&gt;0")</f>
        <v>#DIV/0!</v>
      </c>
      <c r="D118" s="67">
        <f>11*8</f>
        <v>88</v>
      </c>
      <c r="F118" s="69" t="e">
        <f>C118*D118</f>
        <v>#DIV/0!</v>
      </c>
    </row>
    <row r="119" spans="2:6" ht="13.8" thickBot="1" x14ac:dyDescent="0.35">
      <c r="D119" s="21"/>
      <c r="E119" s="22"/>
    </row>
    <row r="120" spans="2:6" ht="13.8" thickBot="1" x14ac:dyDescent="0.35">
      <c r="B120" s="14" t="s">
        <v>76</v>
      </c>
      <c r="C120" s="15"/>
      <c r="D120" s="15"/>
      <c r="E120" s="15"/>
      <c r="F120" s="68"/>
    </row>
    <row r="121" spans="2:6" ht="13.8" thickBot="1" x14ac:dyDescent="0.35">
      <c r="B121" s="16"/>
      <c r="C121" s="16"/>
      <c r="D121" s="16"/>
      <c r="E121" s="16"/>
      <c r="F121" s="88"/>
    </row>
    <row r="122" spans="2:6" ht="27" customHeight="1" thickBot="1" x14ac:dyDescent="0.35">
      <c r="B122" s="5" t="s">
        <v>15</v>
      </c>
      <c r="C122" s="2" t="s">
        <v>16</v>
      </c>
      <c r="D122" s="2" t="s">
        <v>17</v>
      </c>
      <c r="E122" s="2" t="s">
        <v>18</v>
      </c>
      <c r="F122" s="96" t="s">
        <v>19</v>
      </c>
    </row>
    <row r="123" spans="2:6" x14ac:dyDescent="0.3">
      <c r="B123" s="29" t="s">
        <v>77</v>
      </c>
      <c r="C123" s="136"/>
      <c r="D123" s="139">
        <v>0</v>
      </c>
      <c r="E123" s="140">
        <v>0</v>
      </c>
      <c r="F123" s="104">
        <f>D123-(D123/1*E123)</f>
        <v>0</v>
      </c>
    </row>
    <row r="124" spans="2:6" ht="13.8" thickBot="1" x14ac:dyDescent="0.35">
      <c r="B124" s="20" t="s">
        <v>78</v>
      </c>
      <c r="C124" s="133"/>
      <c r="D124" s="134">
        <v>0</v>
      </c>
      <c r="E124" s="135">
        <v>0</v>
      </c>
      <c r="F124" s="105">
        <f t="shared" ref="F124" si="14">D124-(D124/1*E124)</f>
        <v>0</v>
      </c>
    </row>
    <row r="125" spans="2:6" ht="13.8" thickBot="1" x14ac:dyDescent="0.35">
      <c r="D125" s="21"/>
      <c r="E125" s="22"/>
    </row>
    <row r="126" spans="2:6" ht="13.8" thickBot="1" x14ac:dyDescent="0.35">
      <c r="B126" s="4" t="s">
        <v>33</v>
      </c>
      <c r="C126" s="7" t="s">
        <v>19</v>
      </c>
      <c r="D126" s="8" t="s">
        <v>4</v>
      </c>
      <c r="F126" s="95" t="s">
        <v>34</v>
      </c>
    </row>
    <row r="127" spans="2:6" ht="13.8" thickBot="1" x14ac:dyDescent="0.35">
      <c r="B127" s="24" t="s">
        <v>79</v>
      </c>
      <c r="C127" s="25" t="e">
        <f>AVERAGEIF(F123:F124,"&lt;&gt;0")</f>
        <v>#DIV/0!</v>
      </c>
      <c r="D127" s="67">
        <f>11*8</f>
        <v>88</v>
      </c>
      <c r="F127" s="69" t="e">
        <f>C127*D127</f>
        <v>#DIV/0!</v>
      </c>
    </row>
    <row r="128" spans="2:6" ht="13.8" thickBot="1" x14ac:dyDescent="0.35"/>
    <row r="129" spans="2:8" ht="13.8" thickBot="1" x14ac:dyDescent="0.35">
      <c r="B129" s="14" t="s">
        <v>80</v>
      </c>
      <c r="C129" s="15"/>
      <c r="D129" s="15"/>
      <c r="E129" s="15"/>
      <c r="F129" s="68"/>
    </row>
    <row r="130" spans="2:8" ht="13.8" thickBot="1" x14ac:dyDescent="0.35">
      <c r="B130" s="16"/>
      <c r="C130" s="16"/>
      <c r="D130" s="16"/>
      <c r="E130" s="16"/>
      <c r="F130" s="88"/>
    </row>
    <row r="131" spans="2:8" ht="27" customHeight="1" thickBot="1" x14ac:dyDescent="0.35">
      <c r="B131" s="1" t="s">
        <v>15</v>
      </c>
      <c r="C131" s="2" t="s">
        <v>16</v>
      </c>
      <c r="D131" s="2" t="s">
        <v>17</v>
      </c>
      <c r="E131" s="2" t="s">
        <v>18</v>
      </c>
      <c r="F131" s="96" t="s">
        <v>19</v>
      </c>
    </row>
    <row r="132" spans="2:8" x14ac:dyDescent="0.3">
      <c r="B132" s="19" t="s">
        <v>81</v>
      </c>
      <c r="C132" s="130"/>
      <c r="D132" s="131">
        <v>0</v>
      </c>
      <c r="E132" s="132">
        <v>0</v>
      </c>
      <c r="F132" s="104">
        <f t="shared" ref="F132:F134" si="15">D132-(D132/1*E132)</f>
        <v>0</v>
      </c>
      <c r="H132" s="11"/>
    </row>
    <row r="133" spans="2:8" x14ac:dyDescent="0.3">
      <c r="B133" s="19" t="s">
        <v>82</v>
      </c>
      <c r="C133" s="130"/>
      <c r="D133" s="131">
        <v>0</v>
      </c>
      <c r="E133" s="132">
        <v>0</v>
      </c>
      <c r="F133" s="104">
        <f t="shared" si="15"/>
        <v>0</v>
      </c>
    </row>
    <row r="134" spans="2:8" ht="13.8" thickBot="1" x14ac:dyDescent="0.35">
      <c r="B134" s="20" t="s">
        <v>83</v>
      </c>
      <c r="C134" s="133"/>
      <c r="D134" s="134">
        <v>0</v>
      </c>
      <c r="E134" s="135">
        <v>0</v>
      </c>
      <c r="F134" s="105">
        <f t="shared" si="15"/>
        <v>0</v>
      </c>
    </row>
    <row r="135" spans="2:8" ht="13.8" thickBot="1" x14ac:dyDescent="0.35">
      <c r="D135" s="21"/>
      <c r="E135" s="22"/>
    </row>
    <row r="136" spans="2:8" ht="27" thickBot="1" x14ac:dyDescent="0.35">
      <c r="B136" s="52" t="s">
        <v>22</v>
      </c>
      <c r="C136" s="56" t="s">
        <v>16</v>
      </c>
      <c r="D136" s="57" t="s">
        <v>23</v>
      </c>
      <c r="E136" s="9"/>
      <c r="F136" s="95" t="s">
        <v>19</v>
      </c>
    </row>
    <row r="137" spans="2:8" x14ac:dyDescent="0.3">
      <c r="B137" s="29" t="s">
        <v>72</v>
      </c>
      <c r="C137" s="136"/>
      <c r="D137" s="137">
        <v>0</v>
      </c>
      <c r="E137" s="22"/>
      <c r="F137" s="102" t="e">
        <f>AVERAGEIF(F132:F134,"&lt;&gt;0")/1*(1-D137)</f>
        <v>#DIV/0!</v>
      </c>
    </row>
    <row r="138" spans="2:8" x14ac:dyDescent="0.3">
      <c r="B138" s="19" t="s">
        <v>73</v>
      </c>
      <c r="C138" s="130"/>
      <c r="D138" s="147">
        <v>0</v>
      </c>
      <c r="E138" s="22"/>
      <c r="F138" s="106" t="e">
        <f>AVERAGEIF(F132:F134,"&lt;&gt;0")/1*(1+D138)</f>
        <v>#DIV/0!</v>
      </c>
    </row>
    <row r="139" spans="2:8" x14ac:dyDescent="0.3">
      <c r="B139" s="19" t="s">
        <v>84</v>
      </c>
      <c r="C139" s="130"/>
      <c r="D139" s="147">
        <v>0</v>
      </c>
      <c r="E139" s="22"/>
      <c r="F139" s="106" t="e">
        <f>AVERAGEIF(F132:F134,"&lt;&gt;0")/1*(1-D139)</f>
        <v>#DIV/0!</v>
      </c>
    </row>
    <row r="140" spans="2:8" ht="13.8" thickBot="1" x14ac:dyDescent="0.35">
      <c r="B140" s="20" t="s">
        <v>85</v>
      </c>
      <c r="C140" s="133"/>
      <c r="D140" s="138">
        <v>0</v>
      </c>
      <c r="E140" s="22"/>
      <c r="F140" s="103" t="e">
        <f>AVERAGEIF(F132:F134,"&lt;&gt;0")/1*(1+D140)</f>
        <v>#DIV/0!</v>
      </c>
    </row>
    <row r="141" spans="2:8" ht="13.8" thickBot="1" x14ac:dyDescent="0.35">
      <c r="D141" s="21"/>
      <c r="E141" s="22"/>
    </row>
    <row r="142" spans="2:8" ht="27" thickBot="1" x14ac:dyDescent="0.35">
      <c r="B142" s="52" t="s">
        <v>26</v>
      </c>
      <c r="C142" s="56" t="s">
        <v>16</v>
      </c>
      <c r="D142" s="56" t="s">
        <v>17</v>
      </c>
      <c r="E142" s="56" t="s">
        <v>18</v>
      </c>
      <c r="F142" s="89" t="s">
        <v>19</v>
      </c>
    </row>
    <row r="143" spans="2:8" x14ac:dyDescent="0.3">
      <c r="B143" s="29" t="s">
        <v>86</v>
      </c>
      <c r="C143" s="136"/>
      <c r="D143" s="139">
        <v>0</v>
      </c>
      <c r="E143" s="140">
        <v>0</v>
      </c>
      <c r="F143" s="94">
        <f t="shared" ref="F143:F145" si="16">D143-(D143/1*E143)</f>
        <v>0</v>
      </c>
    </row>
    <row r="144" spans="2:8" x14ac:dyDescent="0.3">
      <c r="B144" s="19" t="s">
        <v>87</v>
      </c>
      <c r="C144" s="130"/>
      <c r="D144" s="131">
        <v>0</v>
      </c>
      <c r="E144" s="132">
        <v>0</v>
      </c>
      <c r="F144" s="90">
        <f t="shared" si="16"/>
        <v>0</v>
      </c>
    </row>
    <row r="145" spans="2:7" ht="13.8" thickBot="1" x14ac:dyDescent="0.35">
      <c r="B145" s="20" t="s">
        <v>88</v>
      </c>
      <c r="C145" s="133"/>
      <c r="D145" s="134">
        <v>0</v>
      </c>
      <c r="E145" s="135">
        <v>0</v>
      </c>
      <c r="F145" s="91">
        <f t="shared" si="16"/>
        <v>0</v>
      </c>
    </row>
    <row r="146" spans="2:7" ht="13.8" thickBot="1" x14ac:dyDescent="0.35">
      <c r="D146" s="21"/>
      <c r="E146" s="22"/>
    </row>
    <row r="147" spans="2:7" ht="13.8" thickBot="1" x14ac:dyDescent="0.35">
      <c r="B147" s="4" t="s">
        <v>33</v>
      </c>
      <c r="C147" s="7" t="s">
        <v>19</v>
      </c>
      <c r="D147" s="8" t="s">
        <v>4</v>
      </c>
      <c r="F147" s="95" t="s">
        <v>34</v>
      </c>
    </row>
    <row r="148" spans="2:7" ht="13.8" thickBot="1" x14ac:dyDescent="0.35">
      <c r="B148" s="24" t="s">
        <v>89</v>
      </c>
      <c r="C148" s="25" t="e">
        <f>AVERAGEIF(F132:F140,"&lt;&gt;0")+AVERAGEIF(F143:F145,"&lt;&gt;0")</f>
        <v>#DIV/0!</v>
      </c>
      <c r="D148" s="67">
        <f>(C10+C12+C13)/3</f>
        <v>96.100000000000009</v>
      </c>
      <c r="F148" s="69" t="e">
        <f>C148*D148</f>
        <v>#DIV/0!</v>
      </c>
    </row>
    <row r="149" spans="2:7" ht="13.8" thickBot="1" x14ac:dyDescent="0.35"/>
    <row r="150" spans="2:7" ht="13.8" thickBot="1" x14ac:dyDescent="0.35">
      <c r="B150" s="14" t="s">
        <v>90</v>
      </c>
      <c r="C150" s="15"/>
      <c r="D150" s="15"/>
      <c r="E150" s="15"/>
      <c r="F150" s="68"/>
    </row>
    <row r="151" spans="2:7" ht="13.8" thickBot="1" x14ac:dyDescent="0.35">
      <c r="B151" s="16"/>
      <c r="C151" s="16"/>
      <c r="D151" s="16"/>
      <c r="E151" s="16"/>
      <c r="F151" s="88"/>
    </row>
    <row r="152" spans="2:7" ht="27" customHeight="1" thickBot="1" x14ac:dyDescent="0.35">
      <c r="B152" s="5" t="s">
        <v>15</v>
      </c>
      <c r="C152" s="2" t="s">
        <v>16</v>
      </c>
      <c r="D152" s="2" t="s">
        <v>17</v>
      </c>
      <c r="E152" s="2" t="s">
        <v>18</v>
      </c>
      <c r="F152" s="96" t="s">
        <v>19</v>
      </c>
    </row>
    <row r="153" spans="2:7" x14ac:dyDescent="0.3">
      <c r="B153" s="29" t="s">
        <v>91</v>
      </c>
      <c r="C153" s="136"/>
      <c r="D153" s="139">
        <v>0</v>
      </c>
      <c r="E153" s="140">
        <v>0</v>
      </c>
      <c r="F153" s="104">
        <f>D153-(D153/1*E153)</f>
        <v>0</v>
      </c>
    </row>
    <row r="154" spans="2:7" ht="13.8" thickBot="1" x14ac:dyDescent="0.35">
      <c r="B154" s="20" t="s">
        <v>92</v>
      </c>
      <c r="C154" s="133"/>
      <c r="D154" s="134">
        <v>0</v>
      </c>
      <c r="E154" s="135">
        <v>0</v>
      </c>
      <c r="F154" s="105">
        <f t="shared" ref="F154" si="17">D154-(D154/1*E154)</f>
        <v>0</v>
      </c>
    </row>
    <row r="155" spans="2:7" ht="13.8" thickBot="1" x14ac:dyDescent="0.35">
      <c r="D155" s="21"/>
      <c r="E155" s="22"/>
    </row>
    <row r="156" spans="2:7" ht="13.8" thickBot="1" x14ac:dyDescent="0.35">
      <c r="B156" s="4" t="s">
        <v>33</v>
      </c>
      <c r="C156" s="7" t="s">
        <v>19</v>
      </c>
      <c r="D156" s="8" t="s">
        <v>4</v>
      </c>
      <c r="F156" s="95" t="s">
        <v>34</v>
      </c>
    </row>
    <row r="157" spans="2:7" ht="13.8" thickBot="1" x14ac:dyDescent="0.35">
      <c r="B157" s="24" t="s">
        <v>93</v>
      </c>
      <c r="C157" s="25" t="e">
        <f>AVERAGEIF(F153:F154,"&lt;&gt;0")</f>
        <v>#DIV/0!</v>
      </c>
      <c r="D157" s="67">
        <f>11*8</f>
        <v>88</v>
      </c>
      <c r="F157" s="69" t="e">
        <f>C157*D157</f>
        <v>#DIV/0!</v>
      </c>
    </row>
    <row r="158" spans="2:7" ht="13.8" thickBot="1" x14ac:dyDescent="0.35"/>
    <row r="159" spans="2:7" ht="13.8" thickBot="1" x14ac:dyDescent="0.35">
      <c r="B159" s="14" t="s">
        <v>94</v>
      </c>
      <c r="C159" s="15"/>
      <c r="D159" s="15"/>
      <c r="E159" s="15"/>
      <c r="F159" s="68"/>
      <c r="G159" s="11"/>
    </row>
    <row r="160" spans="2:7" ht="13.8" thickBot="1" x14ac:dyDescent="0.35">
      <c r="B160" s="16"/>
      <c r="C160" s="16"/>
      <c r="D160" s="16"/>
      <c r="E160" s="16"/>
      <c r="F160" s="88"/>
      <c r="G160" s="11"/>
    </row>
    <row r="161" spans="2:7" ht="27" customHeight="1" thickBot="1" x14ac:dyDescent="0.35">
      <c r="B161" s="5" t="s">
        <v>15</v>
      </c>
      <c r="C161" s="2" t="s">
        <v>16</v>
      </c>
      <c r="D161" s="2" t="s">
        <v>17</v>
      </c>
      <c r="E161" s="2" t="s">
        <v>18</v>
      </c>
      <c r="F161" s="96" t="s">
        <v>19</v>
      </c>
      <c r="G161" s="11"/>
    </row>
    <row r="162" spans="2:7" x14ac:dyDescent="0.3">
      <c r="B162" s="29" t="s">
        <v>95</v>
      </c>
      <c r="C162" s="136"/>
      <c r="D162" s="139">
        <v>0</v>
      </c>
      <c r="E162" s="140">
        <v>0</v>
      </c>
      <c r="F162" s="104">
        <f>D162-(D162/1*E162)</f>
        <v>0</v>
      </c>
    </row>
    <row r="163" spans="2:7" x14ac:dyDescent="0.3">
      <c r="B163" s="19" t="s">
        <v>96</v>
      </c>
      <c r="C163" s="130"/>
      <c r="D163" s="131">
        <v>0</v>
      </c>
      <c r="E163" s="132">
        <v>0</v>
      </c>
      <c r="F163" s="104">
        <f t="shared" ref="F163:F164" si="18">D163-(D163/1*E163)</f>
        <v>0</v>
      </c>
      <c r="G163" s="11"/>
    </row>
    <row r="164" spans="2:7" ht="13.8" thickBot="1" x14ac:dyDescent="0.35">
      <c r="B164" s="20" t="s">
        <v>97</v>
      </c>
      <c r="C164" s="133"/>
      <c r="D164" s="134">
        <v>0</v>
      </c>
      <c r="E164" s="135">
        <v>0</v>
      </c>
      <c r="F164" s="105">
        <f t="shared" si="18"/>
        <v>0</v>
      </c>
      <c r="G164" s="11"/>
    </row>
    <row r="165" spans="2:7" ht="13.8" thickBot="1" x14ac:dyDescent="0.35">
      <c r="D165" s="21"/>
      <c r="E165" s="22"/>
    </row>
    <row r="166" spans="2:7" ht="27" thickBot="1" x14ac:dyDescent="0.35">
      <c r="B166" s="4" t="s">
        <v>22</v>
      </c>
      <c r="C166" s="2" t="s">
        <v>16</v>
      </c>
      <c r="D166" s="3" t="s">
        <v>23</v>
      </c>
      <c r="E166" s="9"/>
      <c r="F166" s="93" t="s">
        <v>19</v>
      </c>
    </row>
    <row r="167" spans="2:7" x14ac:dyDescent="0.3">
      <c r="B167" s="29" t="s">
        <v>72</v>
      </c>
      <c r="C167" s="136"/>
      <c r="D167" s="137">
        <v>0</v>
      </c>
      <c r="E167" s="66"/>
      <c r="F167" s="102" t="e">
        <f>AVERAGEIF($F$162:$F$164,"&lt;&gt;0")/1*(1-D167)</f>
        <v>#DIV/0!</v>
      </c>
    </row>
    <row r="168" spans="2:7" x14ac:dyDescent="0.3">
      <c r="B168" s="19" t="s">
        <v>73</v>
      </c>
      <c r="C168" s="130"/>
      <c r="D168" s="147">
        <v>0</v>
      </c>
      <c r="E168" s="22"/>
      <c r="F168" s="106" t="e">
        <f>AVERAGEIF($F$162:$F$164,"&lt;&gt;0")/1*(1+D168)</f>
        <v>#DIV/0!</v>
      </c>
    </row>
    <row r="169" spans="2:7" x14ac:dyDescent="0.3">
      <c r="B169" s="19" t="s">
        <v>98</v>
      </c>
      <c r="C169" s="130"/>
      <c r="D169" s="147">
        <v>0</v>
      </c>
      <c r="E169" s="22"/>
      <c r="F169" s="106" t="e">
        <f>AVERAGEIF($F$162:$F$164,"&lt;&gt;0")/1*(1+D169)</f>
        <v>#DIV/0!</v>
      </c>
    </row>
    <row r="170" spans="2:7" x14ac:dyDescent="0.3">
      <c r="B170" s="19" t="s">
        <v>99</v>
      </c>
      <c r="C170" s="130"/>
      <c r="D170" s="147">
        <v>0</v>
      </c>
      <c r="E170" s="22"/>
      <c r="F170" s="106" t="e">
        <f t="shared" ref="F170:F172" si="19">AVERAGEIF($F$162:$F$164,"&lt;&gt;0")/1*(1-D170)</f>
        <v>#DIV/0!</v>
      </c>
    </row>
    <row r="171" spans="2:7" x14ac:dyDescent="0.3">
      <c r="B171" s="19" t="s">
        <v>100</v>
      </c>
      <c r="C171" s="130"/>
      <c r="D171" s="147">
        <v>0</v>
      </c>
      <c r="E171" s="22"/>
      <c r="F171" s="106" t="e">
        <f>AVERAGEIF($F$162:$F$164,"&lt;&gt;0")/1*(1+D171)</f>
        <v>#DIV/0!</v>
      </c>
    </row>
    <row r="172" spans="2:7" x14ac:dyDescent="0.3">
      <c r="B172" s="19" t="s">
        <v>101</v>
      </c>
      <c r="C172" s="130"/>
      <c r="D172" s="147">
        <v>0</v>
      </c>
      <c r="E172" s="22"/>
      <c r="F172" s="106" t="e">
        <f t="shared" si="19"/>
        <v>#DIV/0!</v>
      </c>
    </row>
    <row r="173" spans="2:7" x14ac:dyDescent="0.3">
      <c r="B173" s="19" t="s">
        <v>102</v>
      </c>
      <c r="C173" s="130"/>
      <c r="D173" s="147">
        <v>0</v>
      </c>
      <c r="E173" s="22"/>
      <c r="F173" s="106" t="e">
        <f>AVERAGEIF($F$162:$F$164,"&lt;&gt;0")/1*(1+D173)</f>
        <v>#DIV/0!</v>
      </c>
    </row>
    <row r="174" spans="2:7" x14ac:dyDescent="0.3">
      <c r="B174" s="19" t="s">
        <v>103</v>
      </c>
      <c r="C174" s="130"/>
      <c r="D174" s="147">
        <v>0</v>
      </c>
      <c r="E174" s="22"/>
      <c r="F174" s="106" t="e">
        <f>AVERAGEIF($F$162:$F$164,"&lt;&gt;0")/1*(1+D174)</f>
        <v>#DIV/0!</v>
      </c>
    </row>
    <row r="175" spans="2:7" x14ac:dyDescent="0.3">
      <c r="B175" s="19" t="s">
        <v>104</v>
      </c>
      <c r="C175" s="130"/>
      <c r="D175" s="147">
        <v>0</v>
      </c>
      <c r="E175" s="22"/>
      <c r="F175" s="106" t="e">
        <f>AVERAGEIF($F$162:$F$164,"&lt;&gt;0")/1*(1+D175)</f>
        <v>#DIV/0!</v>
      </c>
    </row>
    <row r="176" spans="2:7" ht="13.8" thickBot="1" x14ac:dyDescent="0.35">
      <c r="B176" s="20" t="s">
        <v>105</v>
      </c>
      <c r="C176" s="133"/>
      <c r="D176" s="138">
        <v>0</v>
      </c>
      <c r="E176" s="22"/>
      <c r="F176" s="103" t="e">
        <f>AVERAGEIF($F$162:$F$164,"&lt;&gt;0")/1*(1+D176)</f>
        <v>#DIV/0!</v>
      </c>
    </row>
    <row r="177" spans="2:6" ht="13.8" thickBot="1" x14ac:dyDescent="0.35">
      <c r="D177" s="22"/>
      <c r="E177" s="22"/>
      <c r="F177" s="46"/>
    </row>
    <row r="178" spans="2:6" ht="27" thickBot="1" x14ac:dyDescent="0.35">
      <c r="B178" s="52" t="s">
        <v>26</v>
      </c>
      <c r="C178" s="56" t="s">
        <v>16</v>
      </c>
      <c r="D178" s="56" t="s">
        <v>17</v>
      </c>
      <c r="E178" s="56" t="s">
        <v>18</v>
      </c>
      <c r="F178" s="89" t="s">
        <v>19</v>
      </c>
    </row>
    <row r="179" spans="2:6" ht="13.8" thickBot="1" x14ac:dyDescent="0.35">
      <c r="B179" s="28" t="s">
        <v>32</v>
      </c>
      <c r="C179" s="141"/>
      <c r="D179" s="142">
        <v>0</v>
      </c>
      <c r="E179" s="143">
        <v>0</v>
      </c>
      <c r="F179" s="101">
        <f t="shared" ref="F179" si="20">D179-(D179/1*E179)</f>
        <v>0</v>
      </c>
    </row>
    <row r="180" spans="2:6" ht="13.8" thickBot="1" x14ac:dyDescent="0.35">
      <c r="D180" s="21"/>
      <c r="E180" s="22"/>
    </row>
    <row r="181" spans="2:6" ht="13.8" thickBot="1" x14ac:dyDescent="0.35">
      <c r="B181" s="4" t="s">
        <v>33</v>
      </c>
      <c r="C181" s="7" t="s">
        <v>19</v>
      </c>
      <c r="D181" s="8" t="s">
        <v>4</v>
      </c>
      <c r="F181" s="95" t="s">
        <v>34</v>
      </c>
    </row>
    <row r="182" spans="2:6" ht="13.8" thickBot="1" x14ac:dyDescent="0.35">
      <c r="B182" s="24" t="s">
        <v>106</v>
      </c>
      <c r="C182" s="100" t="e">
        <f>AVERAGEIF(F162:F176,"&lt;&gt;0")+AVERAGEIF(F179,"&lt;&gt;0")</f>
        <v>#DIV/0!</v>
      </c>
      <c r="D182" s="67">
        <f>12*3</f>
        <v>36</v>
      </c>
      <c r="F182" s="69" t="e">
        <f>C182*D182</f>
        <v>#DIV/0!</v>
      </c>
    </row>
    <row r="183" spans="2:6" ht="13.8" thickBot="1" x14ac:dyDescent="0.35"/>
    <row r="184" spans="2:6" ht="13.8" thickBot="1" x14ac:dyDescent="0.35">
      <c r="B184" s="14" t="s">
        <v>107</v>
      </c>
      <c r="C184" s="15"/>
      <c r="D184" s="15"/>
      <c r="E184" s="15"/>
      <c r="F184" s="68"/>
    </row>
    <row r="185" spans="2:6" ht="13.8" thickBot="1" x14ac:dyDescent="0.35">
      <c r="B185" s="16"/>
      <c r="C185" s="16"/>
      <c r="D185" s="16"/>
      <c r="E185" s="16"/>
      <c r="F185" s="88"/>
    </row>
    <row r="186" spans="2:6" ht="27" customHeight="1" thickBot="1" x14ac:dyDescent="0.35">
      <c r="B186" s="5" t="s">
        <v>15</v>
      </c>
      <c r="C186" s="2" t="s">
        <v>16</v>
      </c>
      <c r="D186" s="2" t="s">
        <v>17</v>
      </c>
      <c r="E186" s="2" t="s">
        <v>18</v>
      </c>
      <c r="F186" s="96" t="s">
        <v>19</v>
      </c>
    </row>
    <row r="187" spans="2:6" x14ac:dyDescent="0.3">
      <c r="B187" s="19" t="s">
        <v>108</v>
      </c>
      <c r="C187" s="130"/>
      <c r="D187" s="131">
        <v>0</v>
      </c>
      <c r="E187" s="132">
        <v>0</v>
      </c>
      <c r="F187" s="104">
        <f t="shared" ref="F187:F190" si="21">D187-(D187/1*E187)</f>
        <v>0</v>
      </c>
    </row>
    <row r="188" spans="2:6" x14ac:dyDescent="0.3">
      <c r="B188" s="19" t="s">
        <v>109</v>
      </c>
      <c r="C188" s="130"/>
      <c r="D188" s="131">
        <v>0</v>
      </c>
      <c r="E188" s="132">
        <v>0</v>
      </c>
      <c r="F188" s="104">
        <f t="shared" si="21"/>
        <v>0</v>
      </c>
    </row>
    <row r="189" spans="2:6" x14ac:dyDescent="0.3">
      <c r="B189" s="19" t="s">
        <v>110</v>
      </c>
      <c r="C189" s="130"/>
      <c r="D189" s="131">
        <v>0</v>
      </c>
      <c r="E189" s="132">
        <v>0</v>
      </c>
      <c r="F189" s="104">
        <f t="shared" si="21"/>
        <v>0</v>
      </c>
    </row>
    <row r="190" spans="2:6" ht="13.8" thickBot="1" x14ac:dyDescent="0.35">
      <c r="B190" s="20" t="s">
        <v>111</v>
      </c>
      <c r="C190" s="133"/>
      <c r="D190" s="134">
        <v>0</v>
      </c>
      <c r="E190" s="135">
        <v>0</v>
      </c>
      <c r="F190" s="105">
        <f t="shared" si="21"/>
        <v>0</v>
      </c>
    </row>
    <row r="191" spans="2:6" ht="13.8" thickBot="1" x14ac:dyDescent="0.35">
      <c r="D191" s="21"/>
      <c r="E191" s="22"/>
    </row>
    <row r="192" spans="2:6" ht="27" thickBot="1" x14ac:dyDescent="0.35">
      <c r="B192" s="58" t="s">
        <v>26</v>
      </c>
      <c r="C192" s="2" t="s">
        <v>16</v>
      </c>
      <c r="D192" s="2" t="s">
        <v>17</v>
      </c>
      <c r="E192" s="2" t="s">
        <v>18</v>
      </c>
      <c r="F192" s="96" t="s">
        <v>19</v>
      </c>
    </row>
    <row r="193" spans="2:7" x14ac:dyDescent="0.3">
      <c r="B193" s="18" t="s">
        <v>167</v>
      </c>
      <c r="C193" s="148"/>
      <c r="D193" s="149">
        <v>0</v>
      </c>
      <c r="E193" s="150">
        <v>0</v>
      </c>
      <c r="F193" s="104">
        <f>D193-(D193/1*E193)</f>
        <v>0</v>
      </c>
    </row>
    <row r="194" spans="2:7" ht="13.8" thickBot="1" x14ac:dyDescent="0.35">
      <c r="B194" s="20" t="s">
        <v>32</v>
      </c>
      <c r="C194" s="133"/>
      <c r="D194" s="134">
        <v>0</v>
      </c>
      <c r="E194" s="135">
        <v>0</v>
      </c>
      <c r="F194" s="91">
        <f>D194-(D194/1*E194)</f>
        <v>0</v>
      </c>
    </row>
    <row r="195" spans="2:7" ht="13.8" thickBot="1" x14ac:dyDescent="0.35">
      <c r="D195" s="21"/>
      <c r="E195" s="22"/>
      <c r="F195" s="46"/>
    </row>
    <row r="196" spans="2:7" ht="13.8" thickBot="1" x14ac:dyDescent="0.35">
      <c r="B196" s="4" t="s">
        <v>33</v>
      </c>
      <c r="C196" s="7" t="s">
        <v>19</v>
      </c>
      <c r="D196" s="8" t="s">
        <v>4</v>
      </c>
      <c r="F196" s="95" t="s">
        <v>34</v>
      </c>
    </row>
    <row r="197" spans="2:7" ht="13.8" thickBot="1" x14ac:dyDescent="0.35">
      <c r="B197" s="24" t="s">
        <v>112</v>
      </c>
      <c r="C197" s="100" t="e">
        <f>AVERAGEIF(F187:F190,"&lt;&gt;0")+AVERAGEIF(F193:F194,"&lt;&gt;0")</f>
        <v>#DIV/0!</v>
      </c>
      <c r="D197" s="67">
        <f>D182*4</f>
        <v>144</v>
      </c>
      <c r="F197" s="69" t="e">
        <f>C197*D197</f>
        <v>#DIV/0!</v>
      </c>
    </row>
    <row r="198" spans="2:7" ht="13.8" thickBot="1" x14ac:dyDescent="0.35"/>
    <row r="199" spans="2:7" ht="13.8" thickBot="1" x14ac:dyDescent="0.35">
      <c r="B199" s="14" t="s">
        <v>113</v>
      </c>
      <c r="C199" s="15"/>
      <c r="D199" s="15"/>
      <c r="E199" s="15"/>
      <c r="F199" s="68"/>
    </row>
    <row r="200" spans="2:7" ht="13.8" thickBot="1" x14ac:dyDescent="0.35">
      <c r="B200" s="16"/>
      <c r="C200" s="16"/>
      <c r="D200" s="16"/>
      <c r="E200" s="16"/>
      <c r="F200" s="88"/>
    </row>
    <row r="201" spans="2:7" ht="27" customHeight="1" thickBot="1" x14ac:dyDescent="0.35">
      <c r="B201" s="5" t="s">
        <v>15</v>
      </c>
      <c r="C201" s="2" t="s">
        <v>16</v>
      </c>
      <c r="D201" s="2" t="s">
        <v>17</v>
      </c>
      <c r="E201" s="2" t="s">
        <v>18</v>
      </c>
      <c r="F201" s="96" t="s">
        <v>19</v>
      </c>
    </row>
    <row r="202" spans="2:7" x14ac:dyDescent="0.3">
      <c r="B202" s="85" t="s">
        <v>114</v>
      </c>
      <c r="C202" s="136"/>
      <c r="D202" s="139">
        <v>0</v>
      </c>
      <c r="E202" s="140">
        <v>0</v>
      </c>
      <c r="F202" s="104">
        <f>D202-(D202/1*E202)</f>
        <v>0</v>
      </c>
      <c r="G202" s="11"/>
    </row>
    <row r="203" spans="2:7" x14ac:dyDescent="0.3">
      <c r="B203" s="86" t="s">
        <v>115</v>
      </c>
      <c r="C203" s="148"/>
      <c r="D203" s="149">
        <v>0</v>
      </c>
      <c r="E203" s="150">
        <v>0</v>
      </c>
      <c r="F203" s="104">
        <f>D203-(D203/1*E203)</f>
        <v>0</v>
      </c>
      <c r="G203" s="11"/>
    </row>
    <row r="204" spans="2:7" x14ac:dyDescent="0.3">
      <c r="B204" s="86" t="s">
        <v>116</v>
      </c>
      <c r="C204" s="148"/>
      <c r="D204" s="149">
        <v>0</v>
      </c>
      <c r="E204" s="150">
        <v>0</v>
      </c>
      <c r="F204" s="104">
        <f>D204-(D204/1*E204)</f>
        <v>0</v>
      </c>
      <c r="G204" s="11"/>
    </row>
    <row r="205" spans="2:7" x14ac:dyDescent="0.3">
      <c r="B205" s="19" t="s">
        <v>168</v>
      </c>
      <c r="C205" s="148"/>
      <c r="D205" s="149">
        <v>0</v>
      </c>
      <c r="E205" s="150">
        <v>0</v>
      </c>
      <c r="F205" s="104">
        <f>D205-(D205/1*E205)</f>
        <v>0</v>
      </c>
      <c r="G205" s="11"/>
    </row>
    <row r="206" spans="2:7" x14ac:dyDescent="0.3">
      <c r="B206" s="19" t="s">
        <v>117</v>
      </c>
      <c r="C206" s="130"/>
      <c r="D206" s="131">
        <v>0</v>
      </c>
      <c r="E206" s="132">
        <v>0</v>
      </c>
      <c r="F206" s="104">
        <f t="shared" ref="F206:F207" si="22">D206-(D206/1*E206)</f>
        <v>0</v>
      </c>
    </row>
    <row r="207" spans="2:7" ht="13.8" thickBot="1" x14ac:dyDescent="0.35">
      <c r="B207" s="20" t="s">
        <v>118</v>
      </c>
      <c r="C207" s="133"/>
      <c r="D207" s="134">
        <v>0</v>
      </c>
      <c r="E207" s="135">
        <v>0</v>
      </c>
      <c r="F207" s="105">
        <f t="shared" si="22"/>
        <v>0</v>
      </c>
    </row>
    <row r="208" spans="2:7" ht="13.8" thickBot="1" x14ac:dyDescent="0.35">
      <c r="D208" s="21"/>
      <c r="E208" s="22"/>
    </row>
    <row r="209" spans="2:6" ht="27" thickBot="1" x14ac:dyDescent="0.35">
      <c r="B209" s="52" t="s">
        <v>22</v>
      </c>
      <c r="C209" s="56" t="s">
        <v>16</v>
      </c>
      <c r="D209" s="57" t="s">
        <v>23</v>
      </c>
      <c r="E209" s="9"/>
      <c r="F209" s="93" t="s">
        <v>19</v>
      </c>
    </row>
    <row r="210" spans="2:6" x14ac:dyDescent="0.3">
      <c r="B210" s="85" t="s">
        <v>119</v>
      </c>
      <c r="C210" s="136"/>
      <c r="D210" s="137">
        <v>0</v>
      </c>
      <c r="E210" s="22"/>
      <c r="F210" s="102" t="e">
        <f>AVERAGEIF($F$202:$F$207,"&lt;&gt;0")/1*(1-D210)</f>
        <v>#DIV/0!</v>
      </c>
    </row>
    <row r="211" spans="2:6" x14ac:dyDescent="0.3">
      <c r="B211" s="86" t="s">
        <v>120</v>
      </c>
      <c r="C211" s="130"/>
      <c r="D211" s="147">
        <v>0</v>
      </c>
      <c r="E211" s="22"/>
      <c r="F211" s="106" t="e">
        <f t="shared" ref="F211:F214" si="23">AVERAGEIF($F$202:$F$207,"&lt;&gt;0")/1*(1-D211)</f>
        <v>#DIV/0!</v>
      </c>
    </row>
    <row r="212" spans="2:6" x14ac:dyDescent="0.3">
      <c r="B212" s="19" t="s">
        <v>121</v>
      </c>
      <c r="C212" s="130"/>
      <c r="D212" s="147">
        <v>0</v>
      </c>
      <c r="E212" s="22"/>
      <c r="F212" s="106" t="e">
        <f>AVERAGEIF($F$202:$F$207,"&lt;&gt;0")/1*(1+D212)</f>
        <v>#DIV/0!</v>
      </c>
    </row>
    <row r="213" spans="2:6" x14ac:dyDescent="0.3">
      <c r="B213" s="19" t="s">
        <v>122</v>
      </c>
      <c r="C213" s="130"/>
      <c r="D213" s="147">
        <v>0</v>
      </c>
      <c r="E213" s="22"/>
      <c r="F213" s="106" t="e">
        <f>AVERAGEIF($F$202:$F$207,"&lt;&gt;0")/1*(1-D213)</f>
        <v>#DIV/0!</v>
      </c>
    </row>
    <row r="214" spans="2:6" x14ac:dyDescent="0.3">
      <c r="B214" s="19" t="s">
        <v>123</v>
      </c>
      <c r="C214" s="130"/>
      <c r="D214" s="147">
        <v>0</v>
      </c>
      <c r="E214" s="22"/>
      <c r="F214" s="106" t="e">
        <f t="shared" si="23"/>
        <v>#DIV/0!</v>
      </c>
    </row>
    <row r="215" spans="2:6" ht="13.8" thickBot="1" x14ac:dyDescent="0.35">
      <c r="B215" s="20" t="s">
        <v>124</v>
      </c>
      <c r="C215" s="133"/>
      <c r="D215" s="138">
        <v>0</v>
      </c>
      <c r="E215" s="22"/>
      <c r="F215" s="103" t="e">
        <f>AVERAGEIF($F$202:$F$207,"&lt;&gt;0")/1*(1+D215)</f>
        <v>#DIV/0!</v>
      </c>
    </row>
    <row r="216" spans="2:6" ht="13.8" thickBot="1" x14ac:dyDescent="0.35">
      <c r="D216" s="22"/>
      <c r="E216" s="22"/>
      <c r="F216" s="98"/>
    </row>
    <row r="217" spans="2:6" ht="27" thickBot="1" x14ac:dyDescent="0.35">
      <c r="B217" s="82" t="s">
        <v>26</v>
      </c>
      <c r="C217" s="56" t="s">
        <v>16</v>
      </c>
      <c r="D217" s="56" t="s">
        <v>17</v>
      </c>
      <c r="E217" s="56" t="s">
        <v>18</v>
      </c>
      <c r="F217" s="89" t="s">
        <v>19</v>
      </c>
    </row>
    <row r="218" spans="2:6" x14ac:dyDescent="0.3">
      <c r="B218" s="29" t="s">
        <v>125</v>
      </c>
      <c r="C218" s="136"/>
      <c r="D218" s="139">
        <v>0</v>
      </c>
      <c r="E218" s="140">
        <v>0</v>
      </c>
      <c r="F218" s="94">
        <f>D218-(D218/1*E218)</f>
        <v>0</v>
      </c>
    </row>
    <row r="219" spans="2:6" x14ac:dyDescent="0.3">
      <c r="B219" s="19" t="s">
        <v>126</v>
      </c>
      <c r="C219" s="130"/>
      <c r="D219" s="131">
        <v>0</v>
      </c>
      <c r="E219" s="132">
        <v>0</v>
      </c>
      <c r="F219" s="90">
        <f>D219-(D219/1*E219)</f>
        <v>0</v>
      </c>
    </row>
    <row r="220" spans="2:6" ht="13.8" thickBot="1" x14ac:dyDescent="0.35">
      <c r="B220" s="20" t="s">
        <v>32</v>
      </c>
      <c r="C220" s="133"/>
      <c r="D220" s="134">
        <v>0</v>
      </c>
      <c r="E220" s="135">
        <v>0</v>
      </c>
      <c r="F220" s="91">
        <f>D220-(D220/1*E220)</f>
        <v>0</v>
      </c>
    </row>
    <row r="221" spans="2:6" ht="13.8" thickBot="1" x14ac:dyDescent="0.35">
      <c r="D221" s="21"/>
      <c r="E221" s="22"/>
    </row>
    <row r="222" spans="2:6" ht="13.8" thickBot="1" x14ac:dyDescent="0.35">
      <c r="B222" s="4" t="s">
        <v>33</v>
      </c>
      <c r="C222" s="7" t="s">
        <v>19</v>
      </c>
      <c r="D222" s="8" t="s">
        <v>4</v>
      </c>
      <c r="F222" s="95" t="s">
        <v>34</v>
      </c>
    </row>
    <row r="223" spans="2:6" ht="13.8" thickBot="1" x14ac:dyDescent="0.35">
      <c r="B223" s="24" t="s">
        <v>127</v>
      </c>
      <c r="C223" s="100" t="e">
        <f>AVERAGEIF(F202:F215,"&lt;&gt;0")+AVERAGEIF(F218:F220,"&lt;&gt;0")</f>
        <v>#DIV/0!</v>
      </c>
      <c r="D223" s="67">
        <f>12*9</f>
        <v>108</v>
      </c>
      <c r="F223" s="69" t="e">
        <f>C223*D223</f>
        <v>#DIV/0!</v>
      </c>
    </row>
    <row r="224" spans="2:6" ht="13.8" thickBot="1" x14ac:dyDescent="0.35">
      <c r="C224" s="26"/>
      <c r="D224" s="27"/>
      <c r="E224" s="21"/>
    </row>
    <row r="225" spans="2:9" ht="13.8" thickBot="1" x14ac:dyDescent="0.35">
      <c r="B225" s="14" t="s">
        <v>128</v>
      </c>
      <c r="C225" s="15"/>
      <c r="D225" s="15"/>
      <c r="E225" s="15"/>
      <c r="F225" s="68" t="e">
        <f>F36+F66+F84+F103+F118+F127+F148+E157+F182+F197+F223</f>
        <v>#DIV/0!</v>
      </c>
      <c r="H225" s="26"/>
    </row>
    <row r="226" spans="2:9" ht="13.8" thickBot="1" x14ac:dyDescent="0.35">
      <c r="H226" s="26"/>
    </row>
    <row r="227" spans="2:9" ht="13.95" customHeight="1" thickBot="1" x14ac:dyDescent="0.35">
      <c r="B227" s="1" t="s">
        <v>129</v>
      </c>
      <c r="C227" s="2" t="s">
        <v>130</v>
      </c>
      <c r="D227" s="2" t="s">
        <v>131</v>
      </c>
      <c r="E227" s="3" t="s">
        <v>18</v>
      </c>
      <c r="I227" s="26"/>
    </row>
    <row r="228" spans="2:9" x14ac:dyDescent="0.3">
      <c r="B228" s="29" t="s">
        <v>132</v>
      </c>
      <c r="C228" s="80" t="e">
        <f>F225/100*10</f>
        <v>#DIV/0!</v>
      </c>
      <c r="D228" s="70" t="s">
        <v>133</v>
      </c>
      <c r="E228" s="137">
        <v>0</v>
      </c>
      <c r="G228" s="30"/>
      <c r="H228" s="26"/>
    </row>
    <row r="229" spans="2:9" ht="13.8" thickBot="1" x14ac:dyDescent="0.35">
      <c r="B229" s="20" t="s">
        <v>169</v>
      </c>
      <c r="C229" s="81" t="e">
        <f>F225/100*10</f>
        <v>#DIV/0!</v>
      </c>
      <c r="D229" s="37" t="s">
        <v>133</v>
      </c>
      <c r="E229" s="138">
        <v>0</v>
      </c>
      <c r="H229" s="26"/>
    </row>
    <row r="230" spans="2:9" ht="13.8" thickBot="1" x14ac:dyDescent="0.35">
      <c r="C230" s="22"/>
      <c r="D230" s="30"/>
      <c r="E230" s="11"/>
      <c r="F230" s="107"/>
      <c r="H230" s="26"/>
    </row>
    <row r="231" spans="2:9" ht="13.8" thickBot="1" x14ac:dyDescent="0.35">
      <c r="B231" s="14" t="s">
        <v>134</v>
      </c>
      <c r="C231" s="15"/>
      <c r="D231" s="15"/>
      <c r="E231" s="15"/>
      <c r="F231" s="68" t="e">
        <f>F225+(C228-(C228/1*E228))-(C229-(C229/1*E229))</f>
        <v>#DIV/0!</v>
      </c>
      <c r="G231" s="26"/>
      <c r="H231" s="26"/>
    </row>
    <row r="232" spans="2:9" s="126" customFormat="1" x14ac:dyDescent="0.3">
      <c r="B232" s="127"/>
      <c r="C232" s="127"/>
      <c r="D232" s="127"/>
      <c r="E232" s="127"/>
      <c r="F232" s="47"/>
      <c r="G232" s="128"/>
      <c r="H232" s="128"/>
    </row>
    <row r="233" spans="2:9" s="126" customFormat="1" ht="13.2" customHeight="1" x14ac:dyDescent="0.3">
      <c r="B233" s="129" t="s">
        <v>170</v>
      </c>
      <c r="C233" s="129"/>
      <c r="D233" s="129"/>
      <c r="E233" s="129"/>
      <c r="F233" s="129"/>
      <c r="G233" s="128"/>
      <c r="H233" s="128"/>
    </row>
    <row r="234" spans="2:9" ht="13.8" thickBot="1" x14ac:dyDescent="0.35">
      <c r="C234" s="11"/>
      <c r="D234" s="21"/>
      <c r="E234" s="11"/>
    </row>
    <row r="235" spans="2:9" ht="15" customHeight="1" thickBot="1" x14ac:dyDescent="0.35">
      <c r="B235" s="118" t="s">
        <v>135</v>
      </c>
      <c r="C235" s="119"/>
      <c r="D235" s="119"/>
      <c r="E235" s="119"/>
      <c r="F235" s="120"/>
    </row>
    <row r="236" spans="2:9" ht="13.8" thickBot="1" x14ac:dyDescent="0.35"/>
    <row r="237" spans="2:9" ht="13.8" thickBot="1" x14ac:dyDescent="0.35">
      <c r="B237" s="4" t="s">
        <v>129</v>
      </c>
      <c r="C237" s="7" t="s">
        <v>5</v>
      </c>
      <c r="D237" s="3" t="s">
        <v>136</v>
      </c>
      <c r="E237" s="9"/>
      <c r="F237" s="97"/>
    </row>
    <row r="238" spans="2:9" ht="13.8" thickBot="1" x14ac:dyDescent="0.35">
      <c r="B238" s="20" t="s">
        <v>137</v>
      </c>
      <c r="C238" s="37" t="s">
        <v>138</v>
      </c>
      <c r="D238" s="151">
        <v>0</v>
      </c>
      <c r="E238" s="23"/>
    </row>
    <row r="239" spans="2:9" x14ac:dyDescent="0.3">
      <c r="C239" s="21"/>
      <c r="D239" s="21"/>
      <c r="E239" s="26"/>
      <c r="G239" s="11"/>
    </row>
    <row r="240" spans="2:9" x14ac:dyDescent="0.3">
      <c r="B240" s="121" t="s">
        <v>139</v>
      </c>
      <c r="C240" s="121"/>
      <c r="D240" s="121"/>
      <c r="E240" s="121"/>
      <c r="F240" s="121"/>
    </row>
    <row r="241" spans="2:10" ht="13.8" thickBot="1" x14ac:dyDescent="0.35"/>
    <row r="242" spans="2:10" ht="15" customHeight="1" thickBot="1" x14ac:dyDescent="0.35">
      <c r="B242" s="118" t="s">
        <v>140</v>
      </c>
      <c r="C242" s="119"/>
      <c r="D242" s="119"/>
      <c r="E242" s="119"/>
      <c r="F242" s="120"/>
      <c r="J242" s="26"/>
    </row>
    <row r="243" spans="2:10" ht="13.8" thickBot="1" x14ac:dyDescent="0.35">
      <c r="B243" s="13"/>
      <c r="C243" s="13"/>
      <c r="D243" s="13"/>
      <c r="E243" s="13"/>
      <c r="F243" s="87"/>
    </row>
    <row r="244" spans="2:10" ht="13.8" thickBot="1" x14ac:dyDescent="0.35">
      <c r="B244" s="31" t="s">
        <v>141</v>
      </c>
      <c r="C244" s="7" t="s">
        <v>129</v>
      </c>
      <c r="D244" s="71" t="s">
        <v>142</v>
      </c>
      <c r="E244" s="71" t="s">
        <v>143</v>
      </c>
      <c r="F244" s="96" t="s">
        <v>34</v>
      </c>
    </row>
    <row r="245" spans="2:10" x14ac:dyDescent="0.3">
      <c r="B245" s="32" t="s">
        <v>144</v>
      </c>
      <c r="C245" s="33" t="s">
        <v>145</v>
      </c>
      <c r="D245" s="152">
        <v>0</v>
      </c>
      <c r="E245" s="72">
        <v>25</v>
      </c>
      <c r="F245" s="104">
        <f>D245*E245</f>
        <v>0</v>
      </c>
    </row>
    <row r="246" spans="2:10" x14ac:dyDescent="0.3">
      <c r="B246" s="34" t="s">
        <v>146</v>
      </c>
      <c r="C246" s="35" t="s">
        <v>147</v>
      </c>
      <c r="D246" s="153">
        <v>0</v>
      </c>
      <c r="E246" s="73">
        <v>25</v>
      </c>
      <c r="F246" s="90">
        <f t="shared" ref="F246:F247" si="24">D246*E246</f>
        <v>0</v>
      </c>
      <c r="G246" s="26"/>
    </row>
    <row r="247" spans="2:10" x14ac:dyDescent="0.3">
      <c r="B247" s="34" t="s">
        <v>148</v>
      </c>
      <c r="C247" s="35" t="s">
        <v>149</v>
      </c>
      <c r="D247" s="153">
        <v>0</v>
      </c>
      <c r="E247" s="73">
        <v>25</v>
      </c>
      <c r="F247" s="90">
        <f t="shared" si="24"/>
        <v>0</v>
      </c>
    </row>
    <row r="248" spans="2:10" ht="13.8" thickBot="1" x14ac:dyDescent="0.35">
      <c r="B248" s="36" t="s">
        <v>150</v>
      </c>
      <c r="C248" s="37" t="s">
        <v>151</v>
      </c>
      <c r="D248" s="154">
        <v>0</v>
      </c>
      <c r="E248" s="74">
        <v>25</v>
      </c>
      <c r="F248" s="91">
        <f>D248*E248</f>
        <v>0</v>
      </c>
    </row>
    <row r="249" spans="2:10" ht="13.8" thickBot="1" x14ac:dyDescent="0.35">
      <c r="B249" s="75" t="s">
        <v>152</v>
      </c>
      <c r="C249" s="76"/>
      <c r="D249" s="77"/>
      <c r="E249" s="78"/>
      <c r="F249" s="79">
        <f>SUM(F245:F248)</f>
        <v>0</v>
      </c>
    </row>
    <row r="250" spans="2:10" x14ac:dyDescent="0.3">
      <c r="B250" s="17"/>
      <c r="C250" s="38"/>
      <c r="D250" s="38"/>
    </row>
    <row r="251" spans="2:10" ht="26.7" customHeight="1" x14ac:dyDescent="0.3">
      <c r="B251" s="111" t="s">
        <v>153</v>
      </c>
      <c r="C251" s="111"/>
      <c r="D251" s="111"/>
      <c r="E251" s="111"/>
      <c r="F251" s="111"/>
    </row>
    <row r="252" spans="2:10" x14ac:dyDescent="0.3">
      <c r="B252" s="121" t="s">
        <v>139</v>
      </c>
      <c r="C252" s="121"/>
      <c r="D252" s="121"/>
      <c r="E252" s="121"/>
      <c r="F252" s="121"/>
    </row>
    <row r="253" spans="2:10" ht="13.8" thickBot="1" x14ac:dyDescent="0.35">
      <c r="B253" s="13"/>
      <c r="C253" s="13"/>
      <c r="D253" s="13"/>
      <c r="E253" s="13"/>
    </row>
    <row r="254" spans="2:10" s="43" customFormat="1" ht="16.2" thickBot="1" x14ac:dyDescent="0.35">
      <c r="B254" s="39" t="s">
        <v>154</v>
      </c>
      <c r="C254" s="40"/>
      <c r="D254" s="41"/>
      <c r="E254" s="41"/>
      <c r="F254" s="42" t="e">
        <f>F231+D238+F249</f>
        <v>#DIV/0!</v>
      </c>
    </row>
    <row r="255" spans="2:10" ht="13.8" thickBot="1" x14ac:dyDescent="0.35">
      <c r="B255" s="44"/>
      <c r="C255" s="45"/>
      <c r="D255" s="46"/>
      <c r="E255" s="47"/>
    </row>
    <row r="256" spans="2:10" ht="14.7" customHeight="1" x14ac:dyDescent="0.3">
      <c r="B256" s="48" t="s">
        <v>155</v>
      </c>
      <c r="C256" s="122"/>
      <c r="D256" s="123"/>
    </row>
    <row r="257" spans="2:5" x14ac:dyDescent="0.3">
      <c r="B257" s="6" t="s">
        <v>156</v>
      </c>
      <c r="C257" s="124"/>
      <c r="D257" s="125"/>
    </row>
    <row r="258" spans="2:5" ht="52.95" customHeight="1" x14ac:dyDescent="0.3">
      <c r="B258" s="6" t="s">
        <v>157</v>
      </c>
      <c r="C258" s="124"/>
      <c r="D258" s="125"/>
    </row>
    <row r="259" spans="2:5" ht="15" customHeight="1" thickBot="1" x14ac:dyDescent="0.35">
      <c r="B259" s="49" t="s">
        <v>158</v>
      </c>
      <c r="C259" s="109"/>
      <c r="D259" s="110"/>
    </row>
    <row r="261" spans="2:5" ht="13.2" customHeight="1" x14ac:dyDescent="0.3">
      <c r="B261" s="50" t="s">
        <v>171</v>
      </c>
      <c r="C261" s="51"/>
      <c r="D261" s="51"/>
      <c r="E261" s="51"/>
    </row>
  </sheetData>
  <sheetProtection algorithmName="SHA-512" hashValue="D24QRvpWCRFZgHcwqETVgqhGMRpOI4Mycsd11rV8kWJ01XlpWrf9ZHdaQ+3FDgVIChKoHnfU37YI3/rJoWup4w==" saltValue="67TfP8IGEZOShXQT8rAfOQ==" spinCount="100000" sheet="1" objects="1" scenarios="1"/>
  <mergeCells count="13">
    <mergeCell ref="C259:D259"/>
    <mergeCell ref="B251:F251"/>
    <mergeCell ref="B2:F2"/>
    <mergeCell ref="B4:F4"/>
    <mergeCell ref="B6:F6"/>
    <mergeCell ref="B242:F242"/>
    <mergeCell ref="B252:F252"/>
    <mergeCell ref="B235:F235"/>
    <mergeCell ref="B240:F240"/>
    <mergeCell ref="C256:D256"/>
    <mergeCell ref="C257:D257"/>
    <mergeCell ref="C258:D258"/>
    <mergeCell ref="B233:F23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A63A97D9E8A46891D321ED92E4998" ma:contentTypeVersion="11" ma:contentTypeDescription="Een nieuw document maken." ma:contentTypeScope="" ma:versionID="52546c3e48168ef896ccb5ea6a83b95e">
  <xsd:schema xmlns:xsd="http://www.w3.org/2001/XMLSchema" xmlns:xs="http://www.w3.org/2001/XMLSchema" xmlns:p="http://schemas.microsoft.com/office/2006/metadata/properties" xmlns:ns2="a7c6341d-d295-448a-8d33-8d421b72208e" xmlns:ns3="f27fc1aa-2cd6-4878-9e2f-05ddd721f248" targetNamespace="http://schemas.microsoft.com/office/2006/metadata/properties" ma:root="true" ma:fieldsID="b1bc829602343e8c7a1c55b6c339590e" ns2:_="" ns3:_="">
    <xsd:import namespace="a7c6341d-d295-448a-8d33-8d421b72208e"/>
    <xsd:import namespace="f27fc1aa-2cd6-4878-9e2f-05ddd721f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6341d-d295-448a-8d33-8d421b7220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displayName="Afbeeldingtags_0" ma:hidden="true" ma:internalName="lcf76f155ced4ddcb4097134ff3c332f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fc1aa-2cd6-4878-9e2f-05ddd721f2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c97cb1a-aa7e-4651-bf6a-486722a78a92}" ma:internalName="TaxCatchAll" ma:showField="CatchAllData" ma:web="f27fc1aa-2cd6-4878-9e2f-05ddd721f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c6341d-d295-448a-8d33-8d421b72208e" xsi:nil="true"/>
    <TaxCatchAll xmlns="f27fc1aa-2cd6-4878-9e2f-05ddd721f248" xsi:nil="true"/>
  </documentManagement>
</p:properties>
</file>

<file path=customXml/itemProps1.xml><?xml version="1.0" encoding="utf-8"?>
<ds:datastoreItem xmlns:ds="http://schemas.openxmlformats.org/officeDocument/2006/customXml" ds:itemID="{15308FA2-F75E-41D1-AE94-E2C05BCA90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0AB8F-3B27-47B0-A591-1D6ABB15A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c6341d-d295-448a-8d33-8d421b72208e"/>
    <ds:schemaRef ds:uri="f27fc1aa-2cd6-4878-9e2f-05ddd721f2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E72589-3F77-4261-8FBF-1DBD04301B0C}">
  <ds:schemaRefs>
    <ds:schemaRef ds:uri="http://purl.org/dc/terms/"/>
    <ds:schemaRef ds:uri="f27fc1aa-2cd6-4878-9e2f-05ddd721f248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a7c6341d-d295-448a-8d33-8d421b72208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Ilse Leegwater | Younggroup</cp:lastModifiedBy>
  <cp:revision/>
  <dcterms:created xsi:type="dcterms:W3CDTF">2026-04-15T06:01:51Z</dcterms:created>
  <dcterms:modified xsi:type="dcterms:W3CDTF">2026-09-07T08:47:20Z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0x010100EF1A63A97D9E8A46891D321ED92E4998</vt:lpwstr>
  </property>
</Properties>
</file>