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UBD\CF\IAC\- Europese aanbestedingen\Onderhoud EA's\bouwkundig onderhoud 2026\1. Projectdossier\3. Publiceren - b. Offertefase\3.5. Publicatie\"/>
    </mc:Choice>
  </mc:AlternateContent>
  <xr:revisionPtr revIDLastSave="0" documentId="8_{421B6B7F-8C7C-4D07-9A6E-70CBCC6DD3B4}" xr6:coauthVersionLast="47" xr6:coauthVersionMax="47" xr10:uidLastSave="{00000000-0000-0000-0000-000000000000}"/>
  <workbookProtection workbookAlgorithmName="SHA-512" workbookHashValue="WR8CAiOlXgorsK2fTDTEkXgQyOlhyfxD8WbkE4MbBAgQ528/oaFFuYSFvXN+TCSizDEeh8dgpKa7xphf1LDU8g==" workbookSaltValue="awals8GCbaRp0pvFjfNl/A==" workbookSpinCount="100000" lockStructure="1"/>
  <bookViews>
    <workbookView xWindow="-120" yWindow="-120" windowWidth="29040" windowHeight="15720" activeTab="1" xr2:uid="{827AA269-7308-4D6C-8792-6DB6C4F225CF}"/>
  </bookViews>
  <sheets>
    <sheet name="Tabblad A.1 - Totaalprijs" sheetId="1" r:id="rId1"/>
    <sheet name="Tabblad A.2 - Preventief" sheetId="4" r:id="rId2"/>
    <sheet name="Tabblad A.3 Correctief" sheetId="3" r:id="rId3"/>
  </sheets>
  <externalReferences>
    <externalReference r:id="rId4"/>
  </externalReferences>
  <definedNames>
    <definedName name="Adres">'[1]10.1 Installatie overzicht'!$E$4:$E$4</definedName>
    <definedName name="DC_Mop2000">#REF!</definedName>
    <definedName name="_xlnm.Print_Area" localSheetId="0">'Tabblad A.1 - Totaalprijs'!$B$7:$G$22</definedName>
    <definedName name="Urgentie">'[1]4.2 Responstijden'!$B$18:$B$21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3" l="1"/>
  <c r="C15" i="3"/>
  <c r="G13" i="3"/>
  <c r="F15" i="3" l="1"/>
  <c r="C16" i="3" l="1"/>
  <c r="F16" i="3" l="1"/>
  <c r="G19" i="3" l="1"/>
  <c r="F17" i="3"/>
  <c r="G15" i="3"/>
  <c r="G16" i="3"/>
  <c r="G17" i="3" l="1"/>
  <c r="G21" i="3" s="1"/>
  <c r="E13" i="4"/>
  <c r="E15" i="4" s="1"/>
  <c r="C14" i="1" l="1"/>
  <c r="C13" i="1" l="1"/>
  <c r="C15" i="1" s="1"/>
  <c r="C17" i="1" s="1"/>
</calcChain>
</file>

<file path=xl/sharedStrings.xml><?xml version="1.0" encoding="utf-8"?>
<sst xmlns="http://schemas.openxmlformats.org/spreadsheetml/2006/main" count="59" uniqueCount="47">
  <si>
    <t>Inschrijver dient alle blauwe velden in te vullen</t>
  </si>
  <si>
    <t>Subtotaal</t>
  </si>
  <si>
    <t>Puntenscore</t>
  </si>
  <si>
    <t>Naam Inschrijver:</t>
  </si>
  <si>
    <t xml:space="preserve">Datum: </t>
  </si>
  <si>
    <t xml:space="preserve">Handtekening: </t>
  </si>
  <si>
    <t>Tarieven Preventief onderhoud</t>
  </si>
  <si>
    <t>Weegfactor</t>
  </si>
  <si>
    <t>#4</t>
  </si>
  <si>
    <t>Preventief onderhoud per voetgangersdeur in brandscheiding,
inclusief kozijn/pui waarin deur geplaatst is</t>
  </si>
  <si>
    <t>#1: De in de Inschrijving op te nemen Tarieven dienen te worden uitgedrukt in Euro's, 2 decimalen achter de komma, exclusief btw;</t>
  </si>
  <si>
    <t>#2: Tarieven dienen aangeboden te worden conform het gestelde in de Offerteaanvraag en het Programma van Eisen.</t>
  </si>
  <si>
    <t>#3: Werkzaamheden dienen conform Programma van Eisen uitgevoerd te worden. Let op: een aantal werkzaamheden/handelingen kunnen niet seperaat in rekening worden gebracht; zie hiervoor het Programma van Eisen.</t>
  </si>
  <si>
    <t>#4: De vermelde weegfactor is geen afnamegarantie</t>
  </si>
  <si>
    <t>De in de tabel gevraagde op te geven Prijzen en Tarieven zijn van toepassing op het Correctief onderhoud en Aanvullend preventief onderhoud</t>
  </si>
  <si>
    <t>Werkuren binnen kantoortijden</t>
  </si>
  <si>
    <t>van maandag t/m vrijdag van 07:00 uur tot 18:00 uur</t>
  </si>
  <si>
    <t>X</t>
  </si>
  <si>
    <t>Werkuren buiten kantoortijden</t>
  </si>
  <si>
    <t>van maandag t/m vrijdag van 18:00 uur tot 07:00 uur</t>
  </si>
  <si>
    <t>op zaterdagen van 0:00 uur tot 24:00 uur</t>
  </si>
  <si>
    <t>op zondagen en officiële feestdagen in Nederland van 0:00 uur tot 24:00 uur</t>
  </si>
  <si>
    <t>Voorrijkosten</t>
  </si>
  <si>
    <t>#2: De vermelde weegfactor is geen afnamegarantie</t>
  </si>
  <si>
    <t>#3: Prijzen en Tarieven dienen aangeboden te worden conform het gestelde in de Offerteaanvraag en het Programma van Eisen.</t>
  </si>
  <si>
    <t>#4: Werkzaamheden dienen conform Programma van Eisen uitgevoerd te worden. Let op: een aantal werkzaamheden/handelingen kunnen niet seperaat in rekening worden gebracht; zie hiervoor het Programma van Eisen.</t>
  </si>
  <si>
    <t>#5: Percentage mag niet lager zijn dan 0.</t>
  </si>
  <si>
    <t>Subtotaal Preventief onderhoud</t>
  </si>
  <si>
    <t>Subtotaal Correctief onderhoud</t>
  </si>
  <si>
    <t>Prijs</t>
  </si>
  <si>
    <t>#1, #2, #3, #5</t>
  </si>
  <si>
    <t>Totaalprijs</t>
  </si>
  <si>
    <t>#5: Exclusief materiaalkosten en inclusief klein materiaal zoals aangegeven in PvE.</t>
  </si>
  <si>
    <t>Formulier A: Prijzenblad | Europese aanbesteding Algemeen dagelijks  gebouwenonderhoud | Perceel 1 | Dagelijks bouwkundig onderhoud | Tabblad A.1 : Totaalprijs</t>
  </si>
  <si>
    <t>Formulier A: Prijzenblad | Europese aanbesteding Algemeen dagelijks gebouwenonderhoud | Perceel 1 | Dagelijks bouwkundig onderhoud | Tabblad A.2 : Verrekenprijzen Preventief onderhoud</t>
  </si>
  <si>
    <t>Formulier A: Prijzenblad  | Europese aanbesteding Algemeen dagelijks gebouwonderhoud | perceel 1 Dagelijks bouwkundig onderhoud |Tabblad A.3 : Verrekenprijzen Correctief onderhoud</t>
  </si>
  <si>
    <t>#6: Exclusief materiaalkosten en inclusief klein materiaal zoals aangegeven in PvE.</t>
  </si>
  <si>
    <t>Tarief per uur: 
#1, #3, #4, #6</t>
  </si>
  <si>
    <t>Percentage bovenop Tarief per uur:
#5</t>
  </si>
  <si>
    <t>Prijs:
#1, #3, #4, #6</t>
  </si>
  <si>
    <t>Weegfactor:
#2</t>
  </si>
  <si>
    <t>De Inschrijver dient alle blauwe velden in te vullen. De overige velden worden automatisch ingevuld.</t>
  </si>
  <si>
    <t>Standaard voorijkosten conform PvE 13.12, 13.13 en 13,14</t>
  </si>
  <si>
    <t>Versie: 21 april 2026</t>
  </si>
  <si>
    <t>Versie:  21 april 2026</t>
  </si>
  <si>
    <t xml:space="preserve">Minimum </t>
  </si>
  <si>
    <t xml:space="preserve">Maximum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</si>
</sst>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_-"/>
    <numFmt numFmtId="165" formatCode="&quot;€&quot;\ #,##0.00"/>
    <numFmt numFmtId="166" formatCode="[$-413]d\ mmmm\ yyyy;@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color theme="1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rgb="FFFF0000"/>
      <name val="Arial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b/>
      <sz val="11"/>
      <name val="Arial"/>
      <family val="2"/>
    </font>
    <font>
      <sz val="11"/>
      <name val="Verdana"/>
      <family val="2"/>
    </font>
    <font>
      <b/>
      <sz val="9"/>
      <color rgb="FF000000"/>
      <name val="Verdana"/>
      <family val="2"/>
    </font>
    <font>
      <b/>
      <sz val="16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0"/>
      <name val="Veranda "/>
    </font>
    <font>
      <b/>
      <sz val="8"/>
      <color theme="1"/>
      <name val="Verdana"/>
      <family val="2"/>
    </font>
    <font>
      <b/>
      <sz val="9"/>
      <color theme="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5" fillId="0" borderId="0"/>
    <xf numFmtId="0" fontId="1" fillId="0" borderId="0"/>
    <xf numFmtId="0" fontId="1" fillId="0" borderId="0"/>
  </cellStyleXfs>
  <cellXfs count="159">
    <xf numFmtId="0" fontId="0" fillId="0" borderId="0" xfId="0"/>
    <xf numFmtId="0" fontId="3" fillId="0" borderId="0" xfId="2" applyFont="1" applyAlignment="1">
      <alignment vertical="top"/>
    </xf>
    <xf numFmtId="164" fontId="3" fillId="0" borderId="0" xfId="2" applyNumberFormat="1" applyFont="1" applyAlignment="1">
      <alignment horizontal="center" vertical="top"/>
    </xf>
    <xf numFmtId="0" fontId="3" fillId="0" borderId="0" xfId="2" applyFont="1" applyAlignment="1">
      <alignment horizontal="center" vertical="top"/>
    </xf>
    <xf numFmtId="164" fontId="3" fillId="0" borderId="0" xfId="2" applyNumberFormat="1" applyFont="1" applyAlignment="1">
      <alignment vertical="top"/>
    </xf>
    <xf numFmtId="0" fontId="3" fillId="0" borderId="0" xfId="2" applyFont="1" applyAlignment="1">
      <alignment horizontal="left" vertical="top"/>
    </xf>
    <xf numFmtId="164" fontId="4" fillId="0" borderId="0" xfId="2" applyNumberFormat="1" applyFont="1" applyAlignment="1">
      <alignment horizontal="center" vertical="top"/>
    </xf>
    <xf numFmtId="0" fontId="4" fillId="0" borderId="0" xfId="2" applyFont="1" applyAlignment="1">
      <alignment horizontal="center" vertical="top"/>
    </xf>
    <xf numFmtId="164" fontId="4" fillId="0" borderId="0" xfId="2" applyNumberFormat="1" applyFont="1" applyAlignment="1">
      <alignment vertical="top"/>
    </xf>
    <xf numFmtId="0" fontId="4" fillId="0" borderId="0" xfId="2" applyFont="1" applyAlignment="1">
      <alignment horizontal="left" vertical="top"/>
    </xf>
    <xf numFmtId="0" fontId="4" fillId="0" borderId="0" xfId="2" applyFont="1" applyAlignment="1">
      <alignment vertical="top"/>
    </xf>
    <xf numFmtId="0" fontId="4" fillId="0" borderId="0" xfId="3" applyFont="1" applyAlignment="1">
      <alignment vertical="top"/>
    </xf>
    <xf numFmtId="0" fontId="6" fillId="0" borderId="0" xfId="4" applyFont="1" applyAlignment="1">
      <alignment vertical="top"/>
    </xf>
    <xf numFmtId="0" fontId="4" fillId="0" borderId="0" xfId="2" applyFont="1" applyAlignment="1">
      <alignment vertical="top" wrapText="1"/>
    </xf>
    <xf numFmtId="0" fontId="4" fillId="0" borderId="9" xfId="2" applyFont="1" applyBorder="1" applyAlignment="1">
      <alignment horizontal="left" vertical="top"/>
    </xf>
    <xf numFmtId="164" fontId="4" fillId="0" borderId="0" xfId="2" applyNumberFormat="1" applyFont="1" applyAlignment="1">
      <alignment horizontal="center" vertical="top" wrapText="1"/>
    </xf>
    <xf numFmtId="0" fontId="4" fillId="0" borderId="0" xfId="2" applyFont="1" applyAlignment="1">
      <alignment horizontal="left" vertical="top" wrapText="1"/>
    </xf>
    <xf numFmtId="0" fontId="4" fillId="0" borderId="0" xfId="2" applyFont="1" applyAlignment="1">
      <alignment vertical="top" wrapText="1"/>
    </xf>
    <xf numFmtId="0" fontId="8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10" fillId="4" borderId="1" xfId="2" applyFont="1" applyFill="1" applyBorder="1" applyAlignment="1">
      <alignment vertical="top" wrapText="1"/>
    </xf>
    <xf numFmtId="164" fontId="10" fillId="4" borderId="1" xfId="2" applyNumberFormat="1" applyFont="1" applyFill="1" applyBorder="1" applyAlignment="1">
      <alignment horizontal="left" vertical="top" wrapText="1"/>
    </xf>
    <xf numFmtId="0" fontId="10" fillId="4" borderId="1" xfId="2" applyFont="1" applyFill="1" applyBorder="1" applyAlignment="1">
      <alignment horizontal="left" vertical="top" wrapText="1"/>
    </xf>
    <xf numFmtId="164" fontId="10" fillId="4" borderId="1" xfId="2" applyNumberFormat="1" applyFont="1" applyFill="1" applyBorder="1" applyAlignment="1">
      <alignment vertical="top"/>
    </xf>
    <xf numFmtId="0" fontId="10" fillId="5" borderId="1" xfId="2" applyFont="1" applyFill="1" applyBorder="1" applyAlignment="1">
      <alignment vertical="top"/>
    </xf>
    <xf numFmtId="164" fontId="9" fillId="5" borderId="1" xfId="2" applyNumberFormat="1" applyFont="1" applyFill="1" applyBorder="1" applyAlignment="1">
      <alignment horizontal="center" vertical="top"/>
    </xf>
    <xf numFmtId="0" fontId="9" fillId="5" borderId="1" xfId="2" applyFont="1" applyFill="1" applyBorder="1" applyAlignment="1">
      <alignment horizontal="center" vertical="top"/>
    </xf>
    <xf numFmtId="0" fontId="9" fillId="0" borderId="1" xfId="3" applyFont="1" applyBorder="1" applyAlignment="1">
      <alignment vertical="top"/>
    </xf>
    <xf numFmtId="8" fontId="9" fillId="6" borderId="1" xfId="2" applyNumberFormat="1" applyFont="1" applyFill="1" applyBorder="1" applyAlignment="1" applyProtection="1">
      <alignment horizontal="right" vertical="top"/>
      <protection locked="0"/>
    </xf>
    <xf numFmtId="164" fontId="9" fillId="0" borderId="1" xfId="2" applyNumberFormat="1" applyFont="1" applyBorder="1" applyAlignment="1">
      <alignment horizontal="center" vertical="top"/>
    </xf>
    <xf numFmtId="165" fontId="9" fillId="0" borderId="1" xfId="2" applyNumberFormat="1" applyFont="1" applyBorder="1" applyAlignment="1">
      <alignment vertical="top"/>
    </xf>
    <xf numFmtId="10" fontId="9" fillId="6" borderId="1" xfId="2" applyNumberFormat="1" applyFont="1" applyFill="1" applyBorder="1" applyAlignment="1" applyProtection="1">
      <alignment horizontal="right" vertical="top"/>
      <protection locked="0"/>
    </xf>
    <xf numFmtId="3" fontId="9" fillId="0" borderId="1" xfId="2" applyNumberFormat="1" applyFont="1" applyBorder="1" applyAlignment="1">
      <alignment horizontal="center" vertical="top"/>
    </xf>
    <xf numFmtId="164" fontId="9" fillId="0" borderId="2" xfId="2" applyNumberFormat="1" applyFont="1" applyBorder="1" applyAlignment="1">
      <alignment horizontal="center" vertical="top"/>
    </xf>
    <xf numFmtId="8" fontId="9" fillId="6" borderId="2" xfId="2" applyNumberFormat="1" applyFont="1" applyFill="1" applyBorder="1" applyAlignment="1" applyProtection="1">
      <alignment horizontal="right" vertical="top"/>
      <protection locked="0"/>
    </xf>
    <xf numFmtId="3" fontId="9" fillId="0" borderId="2" xfId="2" applyNumberFormat="1" applyFont="1" applyBorder="1" applyAlignment="1">
      <alignment horizontal="center" vertical="top"/>
    </xf>
    <xf numFmtId="165" fontId="9" fillId="0" borderId="2" xfId="2" applyNumberFormat="1" applyFont="1" applyBorder="1" applyAlignment="1">
      <alignment vertical="top"/>
    </xf>
    <xf numFmtId="0" fontId="9" fillId="7" borderId="12" xfId="3" applyFont="1" applyFill="1" applyBorder="1" applyAlignment="1">
      <alignment vertical="top"/>
    </xf>
    <xf numFmtId="164" fontId="9" fillId="7" borderId="12" xfId="2" applyNumberFormat="1" applyFont="1" applyFill="1" applyBorder="1" applyAlignment="1">
      <alignment horizontal="center" vertical="top"/>
    </xf>
    <xf numFmtId="8" fontId="9" fillId="7" borderId="12" xfId="2" applyNumberFormat="1" applyFont="1" applyFill="1" applyBorder="1" applyAlignment="1" applyProtection="1">
      <alignment horizontal="right" vertical="top"/>
      <protection locked="0"/>
    </xf>
    <xf numFmtId="3" fontId="9" fillId="7" borderId="12" xfId="2" applyNumberFormat="1" applyFont="1" applyFill="1" applyBorder="1" applyAlignment="1">
      <alignment horizontal="center" vertical="top"/>
    </xf>
    <xf numFmtId="165" fontId="9" fillId="7" borderId="12" xfId="2" applyNumberFormat="1" applyFont="1" applyFill="1" applyBorder="1" applyAlignment="1">
      <alignment vertical="top"/>
    </xf>
    <xf numFmtId="0" fontId="10" fillId="0" borderId="10" xfId="3" applyFont="1" applyBorder="1" applyAlignment="1">
      <alignment vertical="top"/>
    </xf>
    <xf numFmtId="164" fontId="9" fillId="0" borderId="13" xfId="2" applyNumberFormat="1" applyFont="1" applyBorder="1" applyAlignment="1">
      <alignment horizontal="center" vertical="top"/>
    </xf>
    <xf numFmtId="164" fontId="9" fillId="0" borderId="14" xfId="2" applyNumberFormat="1" applyFont="1" applyBorder="1" applyAlignment="1">
      <alignment horizontal="center" vertical="top"/>
    </xf>
    <xf numFmtId="0" fontId="9" fillId="0" borderId="15" xfId="2" applyFont="1" applyBorder="1" applyAlignment="1">
      <alignment horizontal="center" vertical="top"/>
    </xf>
    <xf numFmtId="44" fontId="4" fillId="0" borderId="0" xfId="2" applyNumberFormat="1" applyFont="1" applyAlignment="1">
      <alignment vertical="top"/>
    </xf>
    <xf numFmtId="0" fontId="9" fillId="0" borderId="0" xfId="2" applyFont="1" applyAlignment="1">
      <alignment vertical="top"/>
    </xf>
    <xf numFmtId="0" fontId="10" fillId="0" borderId="0" xfId="2" applyFont="1" applyAlignment="1">
      <alignment vertical="top"/>
    </xf>
    <xf numFmtId="164" fontId="10" fillId="0" borderId="0" xfId="2" applyNumberFormat="1" applyFont="1" applyAlignment="1">
      <alignment horizontal="center" vertical="top"/>
    </xf>
    <xf numFmtId="0" fontId="10" fillId="0" borderId="0" xfId="2" applyFont="1" applyAlignment="1">
      <alignment horizontal="center" vertical="top"/>
    </xf>
    <xf numFmtId="164" fontId="10" fillId="0" borderId="0" xfId="2" applyNumberFormat="1" applyFont="1" applyAlignment="1">
      <alignment vertical="top"/>
    </xf>
    <xf numFmtId="164" fontId="9" fillId="0" borderId="0" xfId="2" applyNumberFormat="1" applyFont="1" applyAlignment="1">
      <alignment horizontal="center" vertical="top"/>
    </xf>
    <xf numFmtId="0" fontId="9" fillId="0" borderId="0" xfId="2" applyFont="1" applyAlignment="1">
      <alignment horizontal="center" vertical="top"/>
    </xf>
    <xf numFmtId="164" fontId="9" fillId="0" borderId="0" xfId="2" applyNumberFormat="1" applyFont="1" applyAlignment="1">
      <alignment vertical="top"/>
    </xf>
    <xf numFmtId="0" fontId="9" fillId="0" borderId="0" xfId="2" applyFont="1" applyAlignment="1">
      <alignment horizontal="left" vertical="top"/>
    </xf>
    <xf numFmtId="164" fontId="15" fillId="0" borderId="0" xfId="2" applyNumberFormat="1" applyFont="1" applyAlignment="1">
      <alignment horizontal="center" vertical="top"/>
    </xf>
    <xf numFmtId="0" fontId="15" fillId="0" borderId="0" xfId="2" applyFont="1" applyAlignment="1">
      <alignment horizontal="center" vertical="top"/>
    </xf>
    <xf numFmtId="164" fontId="15" fillId="0" borderId="0" xfId="2" applyNumberFormat="1" applyFont="1" applyAlignment="1">
      <alignment vertical="top"/>
    </xf>
    <xf numFmtId="0" fontId="15" fillId="0" borderId="0" xfId="2" applyFont="1" applyAlignment="1">
      <alignment horizontal="left" vertical="top"/>
    </xf>
    <xf numFmtId="0" fontId="15" fillId="0" borderId="0" xfId="2" applyFont="1" applyAlignment="1">
      <alignment vertical="top"/>
    </xf>
    <xf numFmtId="0" fontId="14" fillId="0" borderId="0" xfId="2" applyFont="1" applyAlignment="1">
      <alignment vertical="top"/>
    </xf>
    <xf numFmtId="165" fontId="9" fillId="0" borderId="11" xfId="2" applyNumberFormat="1" applyFont="1" applyBorder="1" applyAlignment="1">
      <alignment vertical="top"/>
    </xf>
    <xf numFmtId="0" fontId="9" fillId="0" borderId="1" xfId="2" applyFont="1" applyBorder="1" applyAlignment="1">
      <alignment horizontal="center" vertical="top"/>
    </xf>
    <xf numFmtId="8" fontId="9" fillId="3" borderId="1" xfId="2" applyNumberFormat="1" applyFont="1" applyFill="1" applyBorder="1" applyAlignment="1" applyProtection="1">
      <alignment horizontal="right" vertical="top"/>
      <protection locked="0"/>
    </xf>
    <xf numFmtId="164" fontId="9" fillId="0" borderId="11" xfId="2" applyNumberFormat="1" applyFont="1" applyBorder="1" applyAlignment="1">
      <alignment horizontal="center" vertical="top"/>
    </xf>
    <xf numFmtId="3" fontId="9" fillId="0" borderId="11" xfId="2" applyNumberFormat="1" applyFont="1" applyBorder="1" applyAlignment="1">
      <alignment horizontal="center" vertical="top"/>
    </xf>
    <xf numFmtId="164" fontId="9" fillId="0" borderId="10" xfId="2" applyNumberFormat="1" applyFont="1" applyBorder="1" applyAlignment="1">
      <alignment horizontal="center" vertical="top"/>
    </xf>
    <xf numFmtId="0" fontId="9" fillId="0" borderId="10" xfId="2" applyFont="1" applyBorder="1" applyAlignment="1">
      <alignment horizontal="center" vertical="top"/>
    </xf>
    <xf numFmtId="0" fontId="9" fillId="0" borderId="0" xfId="3" applyFont="1" applyAlignment="1">
      <alignment vertical="top"/>
    </xf>
    <xf numFmtId="0" fontId="9" fillId="0" borderId="1" xfId="2" applyFont="1" applyBorder="1" applyAlignment="1">
      <alignment vertical="top" wrapText="1"/>
    </xf>
    <xf numFmtId="164" fontId="9" fillId="0" borderId="1" xfId="2" applyNumberFormat="1" applyFont="1" applyBorder="1" applyAlignment="1">
      <alignment horizontal="center" vertical="top" wrapText="1"/>
    </xf>
    <xf numFmtId="0" fontId="9" fillId="0" borderId="1" xfId="2" applyFont="1" applyBorder="1" applyAlignment="1">
      <alignment horizontal="center" vertical="top" wrapText="1"/>
    </xf>
    <xf numFmtId="164" fontId="9" fillId="0" borderId="1" xfId="2" applyNumberFormat="1" applyFont="1" applyBorder="1" applyAlignment="1">
      <alignment vertical="top" wrapText="1"/>
    </xf>
    <xf numFmtId="0" fontId="16" fillId="0" borderId="0" xfId="0" applyFont="1" applyAlignment="1">
      <alignment horizontal="left"/>
    </xf>
    <xf numFmtId="0" fontId="17" fillId="0" borderId="2" xfId="2" applyFont="1" applyBorder="1" applyAlignment="1">
      <alignment vertical="top"/>
    </xf>
    <xf numFmtId="0" fontId="10" fillId="0" borderId="0" xfId="2" applyFont="1" applyAlignment="1">
      <alignment vertical="top" wrapText="1"/>
    </xf>
    <xf numFmtId="0" fontId="12" fillId="0" borderId="0" xfId="0" applyFont="1" applyAlignment="1">
      <alignment vertical="top" wrapText="1"/>
    </xf>
    <xf numFmtId="0" fontId="9" fillId="2" borderId="2" xfId="3" applyFont="1" applyFill="1" applyBorder="1" applyAlignment="1">
      <alignment vertical="top"/>
    </xf>
    <xf numFmtId="0" fontId="10" fillId="4" borderId="1" xfId="2" applyFont="1" applyFill="1" applyBorder="1" applyAlignment="1">
      <alignment vertical="top"/>
    </xf>
    <xf numFmtId="164" fontId="10" fillId="4" borderId="1" xfId="2" applyNumberFormat="1" applyFont="1" applyFill="1" applyBorder="1" applyAlignment="1">
      <alignment horizontal="center" vertical="top"/>
    </xf>
    <xf numFmtId="0" fontId="10" fillId="4" borderId="1" xfId="2" applyFont="1" applyFill="1" applyBorder="1" applyAlignment="1">
      <alignment horizontal="center" vertical="top"/>
    </xf>
    <xf numFmtId="3" fontId="4" fillId="0" borderId="0" xfId="2" applyNumberFormat="1" applyFont="1" applyAlignment="1">
      <alignment vertical="top"/>
    </xf>
    <xf numFmtId="165" fontId="9" fillId="9" borderId="1" xfId="2" applyNumberFormat="1" applyFont="1" applyFill="1" applyBorder="1" applyAlignment="1">
      <alignment vertical="top"/>
    </xf>
    <xf numFmtId="165" fontId="9" fillId="9" borderId="11" xfId="2" applyNumberFormat="1" applyFont="1" applyFill="1" applyBorder="1" applyAlignment="1">
      <alignment vertical="top"/>
    </xf>
    <xf numFmtId="165" fontId="10" fillId="10" borderId="10" xfId="2" applyNumberFormat="1" applyFont="1" applyFill="1" applyBorder="1" applyAlignment="1">
      <alignment vertical="top"/>
    </xf>
    <xf numFmtId="0" fontId="10" fillId="10" borderId="10" xfId="3" applyFont="1" applyFill="1" applyBorder="1" applyAlignment="1">
      <alignment vertical="top"/>
    </xf>
    <xf numFmtId="0" fontId="9" fillId="9" borderId="1" xfId="3" applyFont="1" applyFill="1" applyBorder="1" applyAlignment="1">
      <alignment vertical="top"/>
    </xf>
    <xf numFmtId="0" fontId="9" fillId="9" borderId="11" xfId="3" applyFont="1" applyFill="1" applyBorder="1" applyAlignment="1">
      <alignment vertical="top"/>
    </xf>
    <xf numFmtId="0" fontId="9" fillId="9" borderId="16" xfId="2" applyFont="1" applyFill="1" applyBorder="1" applyAlignment="1">
      <alignment vertical="center"/>
    </xf>
    <xf numFmtId="0" fontId="9" fillId="9" borderId="17" xfId="2" applyFont="1" applyFill="1" applyBorder="1" applyAlignment="1">
      <alignment vertical="center"/>
    </xf>
    <xf numFmtId="0" fontId="3" fillId="9" borderId="1" xfId="2" applyFont="1" applyFill="1" applyBorder="1" applyAlignment="1">
      <alignment vertical="top"/>
    </xf>
    <xf numFmtId="164" fontId="10" fillId="9" borderId="1" xfId="2" applyNumberFormat="1" applyFont="1" applyFill="1" applyBorder="1" applyAlignment="1">
      <alignment vertical="top"/>
    </xf>
    <xf numFmtId="0" fontId="4" fillId="9" borderId="1" xfId="2" applyFont="1" applyFill="1" applyBorder="1" applyAlignment="1">
      <alignment vertical="top"/>
    </xf>
    <xf numFmtId="164" fontId="4" fillId="9" borderId="1" xfId="2" applyNumberFormat="1" applyFont="1" applyFill="1" applyBorder="1" applyAlignment="1">
      <alignment vertical="top"/>
    </xf>
    <xf numFmtId="165" fontId="4" fillId="0" borderId="0" xfId="2" applyNumberFormat="1" applyFont="1" applyAlignment="1">
      <alignment vertical="top"/>
    </xf>
    <xf numFmtId="0" fontId="4" fillId="0" borderId="0" xfId="2" applyFont="1" applyFill="1" applyAlignment="1">
      <alignment vertical="top"/>
    </xf>
    <xf numFmtId="0" fontId="4" fillId="0" borderId="0" xfId="2" applyFont="1" applyFill="1" applyAlignment="1">
      <alignment horizontal="left" vertical="top" wrapText="1"/>
    </xf>
    <xf numFmtId="0" fontId="4" fillId="0" borderId="0" xfId="2" applyFont="1" applyFill="1" applyAlignment="1">
      <alignment vertical="top" wrapText="1"/>
    </xf>
    <xf numFmtId="0" fontId="4" fillId="0" borderId="0" xfId="2" applyFont="1" applyFill="1" applyAlignment="1">
      <alignment horizontal="left" vertical="top"/>
    </xf>
    <xf numFmtId="0" fontId="9" fillId="0" borderId="11" xfId="3" applyFont="1" applyFill="1" applyBorder="1" applyAlignment="1">
      <alignment vertical="top"/>
    </xf>
    <xf numFmtId="0" fontId="3" fillId="0" borderId="0" xfId="2" applyFont="1" applyFill="1" applyAlignment="1">
      <alignment vertical="top"/>
    </xf>
    <xf numFmtId="164" fontId="4" fillId="0" borderId="0" xfId="2" applyNumberFormat="1" applyFont="1" applyFill="1" applyAlignment="1">
      <alignment horizontal="center" vertical="top" wrapText="1"/>
    </xf>
    <xf numFmtId="0" fontId="4" fillId="0" borderId="0" xfId="2" applyFont="1" applyFill="1" applyAlignment="1">
      <alignment vertical="justify"/>
    </xf>
    <xf numFmtId="0" fontId="19" fillId="0" borderId="0" xfId="0" applyFont="1" applyFill="1" applyAlignment="1">
      <alignment horizontal="left" vertical="center" indent="5"/>
    </xf>
    <xf numFmtId="0" fontId="18" fillId="0" borderId="0" xfId="0" applyFont="1" applyFill="1"/>
    <xf numFmtId="0" fontId="9" fillId="0" borderId="1" xfId="3" applyFont="1" applyFill="1" applyBorder="1" applyAlignment="1">
      <alignment vertical="top" wrapText="1"/>
    </xf>
    <xf numFmtId="165" fontId="10" fillId="4" borderId="10" xfId="2" applyNumberFormat="1" applyFont="1" applyFill="1" applyBorder="1" applyAlignment="1">
      <alignment vertical="top"/>
    </xf>
    <xf numFmtId="165" fontId="13" fillId="4" borderId="10" xfId="2" applyNumberFormat="1" applyFont="1" applyFill="1" applyBorder="1" applyAlignment="1">
      <alignment vertical="top"/>
    </xf>
    <xf numFmtId="44" fontId="11" fillId="0" borderId="0" xfId="2" applyNumberFormat="1" applyFont="1" applyAlignment="1">
      <alignment vertical="top"/>
    </xf>
    <xf numFmtId="0" fontId="22" fillId="11" borderId="1" xfId="2" applyFont="1" applyFill="1" applyBorder="1" applyAlignment="1">
      <alignment horizontal="center" vertical="top"/>
    </xf>
    <xf numFmtId="164" fontId="22" fillId="11" borderId="1" xfId="2" applyNumberFormat="1" applyFont="1" applyFill="1" applyBorder="1" applyAlignment="1">
      <alignment vertical="top"/>
    </xf>
    <xf numFmtId="164" fontId="10" fillId="4" borderId="18" xfId="2" applyNumberFormat="1" applyFont="1" applyFill="1" applyBorder="1" applyAlignment="1">
      <alignment vertical="top"/>
    </xf>
    <xf numFmtId="0" fontId="3" fillId="0" borderId="0" xfId="2" applyFont="1" applyBorder="1" applyAlignment="1">
      <alignment horizontal="left" vertical="top"/>
    </xf>
    <xf numFmtId="0" fontId="4" fillId="0" borderId="0" xfId="2" applyFont="1" applyFill="1" applyBorder="1" applyAlignment="1">
      <alignment vertical="top"/>
    </xf>
    <xf numFmtId="0" fontId="22" fillId="0" borderId="19" xfId="2" applyFont="1" applyFill="1" applyBorder="1" applyAlignment="1">
      <alignment horizontal="center" vertical="top"/>
    </xf>
    <xf numFmtId="164" fontId="22" fillId="0" borderId="19" xfId="2" applyNumberFormat="1" applyFont="1" applyFill="1" applyBorder="1" applyAlignment="1">
      <alignment vertical="top"/>
    </xf>
    <xf numFmtId="3" fontId="9" fillId="0" borderId="20" xfId="2" applyNumberFormat="1" applyFont="1" applyBorder="1" applyAlignment="1">
      <alignment horizontal="center" vertical="top"/>
    </xf>
    <xf numFmtId="165" fontId="9" fillId="0" borderId="20" xfId="2" applyNumberFormat="1" applyFont="1" applyBorder="1" applyAlignment="1">
      <alignment vertical="top"/>
    </xf>
    <xf numFmtId="0" fontId="9" fillId="0" borderId="0" xfId="2" applyFont="1" applyBorder="1" applyAlignment="1">
      <alignment horizontal="center" vertical="top"/>
    </xf>
    <xf numFmtId="165" fontId="10" fillId="0" borderId="0" xfId="2" applyNumberFormat="1" applyFont="1" applyFill="1" applyBorder="1" applyAlignment="1">
      <alignment vertical="top"/>
    </xf>
    <xf numFmtId="164" fontId="4" fillId="0" borderId="0" xfId="2" applyNumberFormat="1" applyFont="1" applyFill="1" applyBorder="1" applyAlignment="1">
      <alignment horizontal="center" vertical="top" wrapText="1"/>
    </xf>
    <xf numFmtId="0" fontId="20" fillId="11" borderId="2" xfId="0" applyFont="1" applyFill="1" applyBorder="1" applyAlignment="1">
      <alignment horizontal="center" vertical="center"/>
    </xf>
    <xf numFmtId="0" fontId="10" fillId="12" borderId="1" xfId="3" applyFont="1" applyFill="1" applyBorder="1" applyAlignment="1">
      <alignment vertical="top"/>
    </xf>
    <xf numFmtId="164" fontId="9" fillId="12" borderId="1" xfId="2" applyNumberFormat="1" applyFont="1" applyFill="1" applyBorder="1" applyAlignment="1">
      <alignment horizontal="center" vertical="top"/>
    </xf>
    <xf numFmtId="0" fontId="9" fillId="12" borderId="1" xfId="2" applyFont="1" applyFill="1" applyBorder="1" applyAlignment="1">
      <alignment horizontal="center" vertical="top"/>
    </xf>
    <xf numFmtId="0" fontId="10" fillId="12" borderId="11" xfId="3" applyFont="1" applyFill="1" applyBorder="1" applyAlignment="1">
      <alignment vertical="top"/>
    </xf>
    <xf numFmtId="164" fontId="4" fillId="12" borderId="11" xfId="2" applyNumberFormat="1" applyFont="1" applyFill="1" applyBorder="1" applyAlignment="1">
      <alignment horizontal="center" vertical="top"/>
    </xf>
    <xf numFmtId="3" fontId="4" fillId="12" borderId="11" xfId="2" applyNumberFormat="1" applyFont="1" applyFill="1" applyBorder="1" applyAlignment="1">
      <alignment horizontal="center" vertical="top"/>
    </xf>
    <xf numFmtId="165" fontId="4" fillId="12" borderId="21" xfId="2" applyNumberFormat="1" applyFont="1" applyFill="1" applyBorder="1" applyAlignment="1">
      <alignment vertical="top"/>
    </xf>
    <xf numFmtId="0" fontId="4" fillId="0" borderId="0" xfId="2" applyFont="1" applyBorder="1" applyAlignment="1">
      <alignment horizontal="left" vertical="top"/>
    </xf>
    <xf numFmtId="0" fontId="4" fillId="0" borderId="0" xfId="2" applyFont="1" applyBorder="1" applyAlignment="1">
      <alignment vertical="top"/>
    </xf>
    <xf numFmtId="165" fontId="9" fillId="12" borderId="18" xfId="2" applyNumberFormat="1" applyFont="1" applyFill="1" applyBorder="1" applyAlignment="1">
      <alignment vertical="top"/>
    </xf>
    <xf numFmtId="164" fontId="9" fillId="5" borderId="18" xfId="2" applyNumberFormat="1" applyFont="1" applyFill="1" applyBorder="1" applyAlignment="1">
      <alignment vertical="top"/>
    </xf>
    <xf numFmtId="44" fontId="21" fillId="5" borderId="2" xfId="0" applyNumberFormat="1" applyFont="1" applyFill="1" applyBorder="1"/>
    <xf numFmtId="165" fontId="10" fillId="5" borderId="1" xfId="2" applyNumberFormat="1" applyFont="1" applyFill="1" applyBorder="1" applyAlignment="1">
      <alignment horizontal="center" vertical="top"/>
    </xf>
    <xf numFmtId="165" fontId="10" fillId="5" borderId="1" xfId="2" applyNumberFormat="1" applyFont="1" applyFill="1" applyBorder="1" applyAlignment="1">
      <alignment vertical="top"/>
    </xf>
    <xf numFmtId="2" fontId="10" fillId="8" borderId="2" xfId="2" applyNumberFormat="1" applyFont="1" applyFill="1" applyBorder="1" applyAlignment="1">
      <alignment horizontal="center" vertical="center"/>
    </xf>
    <xf numFmtId="8" fontId="9" fillId="7" borderId="1" xfId="2" applyNumberFormat="1" applyFont="1" applyFill="1" applyBorder="1" applyAlignment="1" applyProtection="1">
      <alignment horizontal="center" vertical="top"/>
    </xf>
    <xf numFmtId="8" fontId="9" fillId="12" borderId="1" xfId="2" applyNumberFormat="1" applyFont="1" applyFill="1" applyBorder="1" applyAlignment="1" applyProtection="1">
      <alignment horizontal="right" vertical="top"/>
    </xf>
    <xf numFmtId="8" fontId="9" fillId="12" borderId="1" xfId="2" applyNumberFormat="1" applyFont="1" applyFill="1" applyBorder="1" applyAlignment="1" applyProtection="1">
      <alignment horizontal="center" vertical="top"/>
    </xf>
    <xf numFmtId="165" fontId="9" fillId="7" borderId="1" xfId="2" applyNumberFormat="1" applyFont="1" applyFill="1" applyBorder="1" applyAlignment="1" applyProtection="1">
      <alignment horizontal="right" vertical="top"/>
    </xf>
    <xf numFmtId="8" fontId="4" fillId="12" borderId="11" xfId="2" applyNumberFormat="1" applyFont="1" applyFill="1" applyBorder="1" applyAlignment="1" applyProtection="1">
      <alignment horizontal="right" vertical="top"/>
    </xf>
    <xf numFmtId="44" fontId="7" fillId="3" borderId="3" xfId="1" applyFont="1" applyFill="1" applyBorder="1" applyAlignment="1" applyProtection="1">
      <alignment horizontal="left" vertical="center"/>
      <protection locked="0"/>
    </xf>
    <xf numFmtId="44" fontId="7" fillId="3" borderId="4" xfId="1" applyFont="1" applyFill="1" applyBorder="1" applyAlignment="1" applyProtection="1">
      <alignment horizontal="left" vertical="center"/>
      <protection locked="0"/>
    </xf>
    <xf numFmtId="44" fontId="7" fillId="3" borderId="5" xfId="1" applyFont="1" applyFill="1" applyBorder="1" applyAlignment="1" applyProtection="1">
      <alignment horizontal="left" vertical="center"/>
      <protection locked="0"/>
    </xf>
    <xf numFmtId="166" fontId="7" fillId="3" borderId="3" xfId="1" applyNumberFormat="1" applyFont="1" applyFill="1" applyBorder="1" applyAlignment="1" applyProtection="1">
      <alignment horizontal="left" vertical="center"/>
      <protection locked="0"/>
    </xf>
    <xf numFmtId="166" fontId="7" fillId="3" borderId="4" xfId="1" applyNumberFormat="1" applyFont="1" applyFill="1" applyBorder="1" applyAlignment="1" applyProtection="1">
      <alignment horizontal="left" vertical="center"/>
      <protection locked="0"/>
    </xf>
    <xf numFmtId="166" fontId="7" fillId="3" borderId="5" xfId="1" applyNumberFormat="1" applyFont="1" applyFill="1" applyBorder="1" applyAlignment="1" applyProtection="1">
      <alignment horizontal="left" vertical="center"/>
      <protection locked="0"/>
    </xf>
    <xf numFmtId="44" fontId="7" fillId="3" borderId="6" xfId="1" applyFont="1" applyFill="1" applyBorder="1" applyAlignment="1" applyProtection="1">
      <alignment horizontal="left" vertical="center"/>
      <protection locked="0"/>
    </xf>
    <xf numFmtId="44" fontId="7" fillId="3" borderId="7" xfId="1" applyFont="1" applyFill="1" applyBorder="1" applyAlignment="1" applyProtection="1">
      <alignment horizontal="left" vertical="center"/>
      <protection locked="0"/>
    </xf>
    <xf numFmtId="44" fontId="7" fillId="3" borderId="8" xfId="1" applyFont="1" applyFill="1" applyBorder="1" applyAlignment="1" applyProtection="1">
      <alignment horizontal="left" vertical="center"/>
      <protection locked="0"/>
    </xf>
    <xf numFmtId="0" fontId="8" fillId="0" borderId="0" xfId="2" applyFont="1" applyAlignment="1">
      <alignment vertical="top"/>
    </xf>
    <xf numFmtId="0" fontId="0" fillId="0" borderId="0" xfId="0" applyAlignment="1">
      <alignment vertical="top"/>
    </xf>
    <xf numFmtId="0" fontId="10" fillId="0" borderId="0" xfId="2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3" fillId="0" borderId="0" xfId="4" applyFont="1" applyAlignment="1">
      <alignment vertical="top" wrapText="1"/>
    </xf>
    <xf numFmtId="44" fontId="21" fillId="0" borderId="12" xfId="0" applyNumberFormat="1" applyFont="1" applyFill="1" applyBorder="1" applyAlignment="1"/>
    <xf numFmtId="0" fontId="0" fillId="0" borderId="12" xfId="0" applyFill="1" applyBorder="1" applyAlignment="1"/>
  </cellXfs>
  <cellStyles count="6">
    <cellStyle name="Currency" xfId="1" builtinId="4"/>
    <cellStyle name="Normal" xfId="0" builtinId="0"/>
    <cellStyle name="Normal 2" xfId="2" xr:uid="{64E7757E-28A5-4409-8BF7-968E733FABF1}"/>
    <cellStyle name="Normal 4" xfId="4" xr:uid="{9F16E1D7-7F3F-49FF-AE13-E6EC8CC772D9}"/>
    <cellStyle name="Standaard 2" xfId="5" xr:uid="{630A5D27-D1F1-4455-8200-D2FB3A00FA94}"/>
    <cellStyle name="Standaard 2 2" xfId="3" xr:uid="{F5ACD1DC-AF2A-4C09-A77A-DF74B86FA684}"/>
  </cellStyles>
  <dxfs count="7"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134832</xdr:colOff>
      <xdr:row>5</xdr:row>
      <xdr:rowOff>22649</xdr:rowOff>
    </xdr:to>
    <xdr:pic>
      <xdr:nvPicPr>
        <xdr:cNvPr id="2" name="Picture 1" descr="logo uu">
          <a:extLst>
            <a:ext uri="{FF2B5EF4-FFF2-40B4-BE49-F238E27FC236}">
              <a16:creationId xmlns:a16="http://schemas.microsoft.com/office/drawing/2014/main" id="{676B3D14-373D-4E44-85E0-CF12667678E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2880" y="144780"/>
          <a:ext cx="2215092" cy="5865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162175" cy="583143"/>
    <xdr:pic>
      <xdr:nvPicPr>
        <xdr:cNvPr id="2" name="Picture 1" descr="logo uu">
          <a:extLst>
            <a:ext uri="{FF2B5EF4-FFF2-40B4-BE49-F238E27FC236}">
              <a16:creationId xmlns:a16="http://schemas.microsoft.com/office/drawing/2014/main" id="{E7FAD6B3-2E44-4A5F-ADD7-CE8B619C1ED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2880" y="144780"/>
          <a:ext cx="2162175" cy="583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162175" cy="583143"/>
    <xdr:pic>
      <xdr:nvPicPr>
        <xdr:cNvPr id="2" name="Picture 1" descr="logo uu">
          <a:extLst>
            <a:ext uri="{FF2B5EF4-FFF2-40B4-BE49-F238E27FC236}">
              <a16:creationId xmlns:a16="http://schemas.microsoft.com/office/drawing/2014/main" id="{69FFE0BC-D89B-4F06-8E8B-632D152EC99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4840" y="182880"/>
          <a:ext cx="2162175" cy="583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nniss\Local%20Settings\Temporary%20Internet%20Files\Content.Outlook\F7I1EGQH\Sjablonen\Bestekken\Lift%20-%20onderhoud\ELC%202010%200149-02%20O%20Bestanden%20bij%20Onderhoud%20beste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.1 Onderhoud"/>
      <sheetName val="8.2 Extra werk"/>
      <sheetName val="8.3 Componenten"/>
      <sheetName val="9.1 Rapportage onderhoud"/>
      <sheetName val="9.2 Rapp. sto-klacht extra"/>
      <sheetName val="4.2 Responstijden"/>
      <sheetName val="7.6 Onderhoudsfrequentie"/>
      <sheetName val="10.1 Installatie overzic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8">
          <cell r="B18" t="str">
            <v>Urgent</v>
          </cell>
        </row>
        <row r="19">
          <cell r="B19" t="str">
            <v>Hoog</v>
          </cell>
        </row>
        <row r="20">
          <cell r="B20" t="str">
            <v>Normaal</v>
          </cell>
        </row>
        <row r="21">
          <cell r="B21" t="str">
            <v>Laag</v>
          </cell>
        </row>
      </sheetData>
      <sheetData sheetId="6" refreshError="1"/>
      <sheetData sheetId="7">
        <row r="4">
          <cell r="E4" t="str">
            <v>Quellijnstraat 62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8A70-F732-4465-B967-65292202A268}">
  <sheetPr>
    <pageSetUpPr fitToPage="1"/>
  </sheetPr>
  <dimension ref="A7:R22"/>
  <sheetViews>
    <sheetView showGridLines="0" zoomScaleNormal="100" workbookViewId="0">
      <selection activeCell="E26" sqref="E26"/>
    </sheetView>
  </sheetViews>
  <sheetFormatPr defaultColWidth="9.140625" defaultRowHeight="12"/>
  <cols>
    <col min="1" max="1" width="2.85546875" style="10" customWidth="1"/>
    <col min="2" max="2" width="30.5703125" style="10" customWidth="1"/>
    <col min="3" max="3" width="37.28515625" style="6" bestFit="1" customWidth="1"/>
    <col min="4" max="4" width="13.140625" style="6" customWidth="1"/>
    <col min="5" max="5" width="14.42578125" style="7" customWidth="1"/>
    <col min="6" max="6" width="14.42578125" style="8" customWidth="1"/>
    <col min="7" max="7" width="6.5703125" style="9" customWidth="1"/>
    <col min="8" max="16384" width="9.140625" style="10"/>
  </cols>
  <sheetData>
    <row r="7" spans="2:18" s="61" customFormat="1" ht="15">
      <c r="B7" s="152" t="s">
        <v>33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</row>
    <row r="8" spans="2:18" s="47" customFormat="1" ht="11.25">
      <c r="B8" s="47" t="s">
        <v>44</v>
      </c>
      <c r="C8" s="52"/>
      <c r="D8" s="52"/>
      <c r="E8" s="53"/>
      <c r="F8" s="54"/>
    </row>
    <row r="9" spans="2:18" s="47" customFormat="1" ht="11.25">
      <c r="B9" s="47" t="s">
        <v>41</v>
      </c>
      <c r="C9" s="52"/>
      <c r="D9" s="52"/>
      <c r="E9" s="53"/>
      <c r="F9" s="54"/>
      <c r="G9" s="55"/>
    </row>
    <row r="11" spans="2:18" s="1" customFormat="1" ht="16.5" customHeight="1">
      <c r="B11" s="91"/>
      <c r="C11" s="92" t="s">
        <v>1</v>
      </c>
      <c r="D11" s="5"/>
    </row>
    <row r="12" spans="2:18" ht="16.5" customHeight="1">
      <c r="B12" s="93"/>
      <c r="C12" s="94"/>
      <c r="D12" s="9"/>
      <c r="E12" s="10"/>
      <c r="F12" s="10"/>
      <c r="G12" s="10"/>
    </row>
    <row r="13" spans="2:18" ht="16.5" customHeight="1">
      <c r="B13" s="87" t="s">
        <v>27</v>
      </c>
      <c r="C13" s="83">
        <f>'Tabblad A.2 - Preventief'!E15</f>
        <v>84000</v>
      </c>
      <c r="D13" s="9"/>
      <c r="E13" s="10"/>
      <c r="F13" s="10"/>
      <c r="G13" s="10"/>
    </row>
    <row r="14" spans="2:18" ht="16.5" customHeight="1">
      <c r="B14" s="88" t="s">
        <v>28</v>
      </c>
      <c r="C14" s="84">
        <f>'Tabblad A.3 Correctief'!G21</f>
        <v>243450</v>
      </c>
      <c r="D14" s="9"/>
      <c r="E14" s="10"/>
      <c r="F14" s="10"/>
      <c r="G14" s="10"/>
      <c r="H14"/>
      <c r="I14"/>
    </row>
    <row r="15" spans="2:18" ht="16.5" customHeight="1">
      <c r="B15" s="86" t="s">
        <v>31</v>
      </c>
      <c r="C15" s="85">
        <f>C13+C14</f>
        <v>327450</v>
      </c>
      <c r="D15" s="9"/>
      <c r="E15" s="10"/>
      <c r="F15" s="10"/>
      <c r="G15" s="10"/>
    </row>
    <row r="16" spans="2:18" ht="16.5" customHeight="1">
      <c r="B16" s="11"/>
      <c r="D16" s="9"/>
      <c r="E16" s="10"/>
      <c r="F16" s="10"/>
      <c r="G16" s="10"/>
    </row>
    <row r="17" spans="1:7" ht="19.5">
      <c r="B17" s="75" t="s">
        <v>2</v>
      </c>
      <c r="C17" s="137">
        <f>500-(((500-0)/(582080-327450)*(C15-327450)))</f>
        <v>500</v>
      </c>
      <c r="D17" s="9"/>
      <c r="E17" s="10"/>
      <c r="F17" s="10"/>
      <c r="G17" s="10"/>
    </row>
    <row r="18" spans="1:7" ht="16.5" customHeight="1">
      <c r="B18" s="12"/>
      <c r="D18" s="9"/>
      <c r="E18" s="10"/>
      <c r="F18" s="10"/>
      <c r="G18" s="10"/>
    </row>
    <row r="19" spans="1:7" ht="18" customHeight="1">
      <c r="B19" s="89" t="s">
        <v>3</v>
      </c>
      <c r="C19" s="143"/>
      <c r="D19" s="144"/>
      <c r="E19" s="145"/>
      <c r="F19" s="10"/>
      <c r="G19" s="10"/>
    </row>
    <row r="20" spans="1:7" ht="18" customHeight="1">
      <c r="B20" s="89" t="s">
        <v>4</v>
      </c>
      <c r="C20" s="146"/>
      <c r="D20" s="147"/>
      <c r="E20" s="148"/>
      <c r="F20" s="10"/>
      <c r="G20" s="10"/>
    </row>
    <row r="21" spans="1:7" s="6" customFormat="1" ht="27.6" customHeight="1">
      <c r="A21" s="10"/>
      <c r="B21" s="90" t="s">
        <v>5</v>
      </c>
      <c r="C21" s="149"/>
      <c r="D21" s="150"/>
      <c r="E21" s="151"/>
    </row>
    <row r="22" spans="1:7" s="6" customFormat="1">
      <c r="A22" s="10"/>
      <c r="B22" s="10"/>
      <c r="E22" s="7"/>
      <c r="F22" s="8"/>
      <c r="G22" s="9"/>
    </row>
  </sheetData>
  <sheetProtection sheet="1" objects="1" scenarios="1"/>
  <mergeCells count="4">
    <mergeCell ref="C19:E19"/>
    <mergeCell ref="C20:E20"/>
    <mergeCell ref="C21:E21"/>
    <mergeCell ref="B7:R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5817D-59D8-40FD-87D0-D88228C4E546}">
  <sheetPr>
    <pageSetUpPr fitToPage="1"/>
  </sheetPr>
  <dimension ref="A7:Q35"/>
  <sheetViews>
    <sheetView showGridLines="0" tabSelected="1" zoomScale="90" zoomScaleNormal="90" workbookViewId="0">
      <selection activeCell="H27" sqref="H27"/>
    </sheetView>
  </sheetViews>
  <sheetFormatPr defaultColWidth="9.140625" defaultRowHeight="12"/>
  <cols>
    <col min="1" max="1" width="2.85546875" style="10" customWidth="1"/>
    <col min="2" max="2" width="76.5703125" style="10" customWidth="1"/>
    <col min="3" max="3" width="13.140625" style="6" customWidth="1"/>
    <col min="4" max="4" width="14.42578125" style="7" customWidth="1"/>
    <col min="5" max="5" width="14.42578125" style="8" customWidth="1"/>
    <col min="6" max="6" width="6.5703125" style="9" customWidth="1"/>
    <col min="7" max="7" width="13.42578125" style="10" customWidth="1"/>
    <col min="8" max="8" width="15.5703125" style="10" customWidth="1"/>
    <col min="9" max="16384" width="9.140625" style="10"/>
  </cols>
  <sheetData>
    <row r="7" spans="2:11" s="60" customFormat="1" ht="14.25">
      <c r="B7" s="18" t="s">
        <v>34</v>
      </c>
      <c r="C7" s="56"/>
      <c r="D7" s="57"/>
      <c r="E7" s="58"/>
      <c r="F7" s="59"/>
    </row>
    <row r="8" spans="2:11">
      <c r="B8" s="47" t="s">
        <v>44</v>
      </c>
    </row>
    <row r="9" spans="2:11">
      <c r="B9" s="47" t="s">
        <v>0</v>
      </c>
    </row>
    <row r="11" spans="2:11" s="1" customFormat="1" ht="16.5" customHeight="1">
      <c r="B11" s="79" t="s">
        <v>6</v>
      </c>
      <c r="C11" s="80" t="s">
        <v>29</v>
      </c>
      <c r="D11" s="81" t="s">
        <v>7</v>
      </c>
      <c r="E11" s="112" t="s">
        <v>1</v>
      </c>
      <c r="F11" s="113"/>
      <c r="G11" s="115" t="s">
        <v>45</v>
      </c>
      <c r="H11" s="116" t="s">
        <v>46</v>
      </c>
      <c r="I11" s="114"/>
      <c r="J11" s="96"/>
      <c r="K11" s="101"/>
    </row>
    <row r="12" spans="2:11" s="17" customFormat="1" ht="27" customHeight="1">
      <c r="B12" s="70"/>
      <c r="C12" s="71" t="s">
        <v>30</v>
      </c>
      <c r="D12" s="72" t="s">
        <v>8</v>
      </c>
      <c r="E12" s="73"/>
      <c r="F12" s="16"/>
      <c r="G12" s="110" t="s">
        <v>45</v>
      </c>
      <c r="H12" s="111" t="s">
        <v>46</v>
      </c>
      <c r="I12" s="98"/>
      <c r="J12" s="98"/>
      <c r="K12" s="98"/>
    </row>
    <row r="13" spans="2:11" ht="22.5">
      <c r="B13" s="106" t="s">
        <v>9</v>
      </c>
      <c r="C13" s="64">
        <v>20</v>
      </c>
      <c r="D13" s="63">
        <v>4200</v>
      </c>
      <c r="E13" s="30">
        <f>C13*D13</f>
        <v>84000</v>
      </c>
      <c r="G13" s="135">
        <v>84000</v>
      </c>
      <c r="H13" s="136">
        <v>147000</v>
      </c>
      <c r="I13" s="96"/>
      <c r="J13" s="96"/>
      <c r="K13" s="96"/>
    </row>
    <row r="14" spans="2:11" ht="16.5" customHeight="1">
      <c r="B14" s="100"/>
      <c r="C14" s="65"/>
      <c r="D14" s="66"/>
      <c r="E14" s="62"/>
      <c r="G14" s="117"/>
      <c r="H14" s="118"/>
      <c r="I14" s="114"/>
      <c r="J14" s="96"/>
      <c r="K14" s="96"/>
    </row>
    <row r="15" spans="2:11" ht="16.5" customHeight="1">
      <c r="B15" s="42" t="s">
        <v>27</v>
      </c>
      <c r="C15" s="67"/>
      <c r="D15" s="68"/>
      <c r="E15" s="107">
        <f>IF(SUM(E13:E13)&gt;168000,"Prijs boven maximum",IF(SUM(E13:E13)&lt;63000,"Prijs onder minimum",SUM(E13:E13)))</f>
        <v>84000</v>
      </c>
      <c r="F15" s="14"/>
      <c r="G15" s="119"/>
      <c r="H15" s="120"/>
      <c r="I15" s="114"/>
      <c r="J15" s="96"/>
      <c r="K15" s="96"/>
    </row>
    <row r="16" spans="2:11">
      <c r="B16" s="69"/>
      <c r="C16" s="52"/>
      <c r="D16" s="53"/>
      <c r="E16" s="54"/>
      <c r="G16" s="114"/>
      <c r="H16" s="114"/>
      <c r="I16" s="114"/>
      <c r="J16" s="96"/>
      <c r="K16" s="96"/>
    </row>
    <row r="17" spans="1:17">
      <c r="B17" s="69"/>
      <c r="C17" s="52"/>
      <c r="D17" s="53"/>
      <c r="E17" s="54"/>
      <c r="G17" s="114"/>
      <c r="H17" s="114"/>
      <c r="I17" s="114"/>
      <c r="J17" s="96"/>
      <c r="K17" s="96"/>
    </row>
    <row r="18" spans="1:17" s="15" customFormat="1" ht="14.25">
      <c r="A18" s="17"/>
      <c r="B18" s="154" t="s">
        <v>10</v>
      </c>
      <c r="C18" s="155"/>
      <c r="D18" s="155"/>
      <c r="E18" s="155"/>
      <c r="F18" s="16"/>
      <c r="G18" s="121"/>
      <c r="H18" s="121"/>
      <c r="I18" s="121"/>
      <c r="J18" s="102"/>
      <c r="K18" s="102"/>
    </row>
    <row r="19" spans="1:17" s="15" customFormat="1" ht="14.25">
      <c r="A19" s="17"/>
      <c r="B19" s="156" t="s">
        <v>11</v>
      </c>
      <c r="C19" s="155"/>
      <c r="D19" s="155"/>
      <c r="E19" s="155"/>
      <c r="F19" s="16"/>
      <c r="G19" s="102"/>
      <c r="H19" s="102"/>
      <c r="I19" s="102"/>
      <c r="J19" s="102"/>
      <c r="K19" s="102"/>
    </row>
    <row r="20" spans="1:17" s="13" customFormat="1" ht="27" customHeight="1">
      <c r="A20" s="17"/>
      <c r="B20" s="154" t="s">
        <v>12</v>
      </c>
      <c r="C20" s="155"/>
      <c r="D20" s="155"/>
      <c r="E20" s="155"/>
      <c r="F20" s="16"/>
      <c r="G20" s="103"/>
      <c r="H20" s="98"/>
      <c r="I20" s="98"/>
      <c r="J20" s="98"/>
      <c r="K20" s="98"/>
    </row>
    <row r="21" spans="1:17" s="13" customFormat="1" ht="14.25">
      <c r="A21" s="17"/>
      <c r="B21" s="154" t="s">
        <v>13</v>
      </c>
      <c r="C21" s="155"/>
      <c r="D21" s="155"/>
      <c r="E21" s="155"/>
      <c r="F21" s="97"/>
      <c r="G21" s="96"/>
      <c r="H21" s="96"/>
      <c r="I21" s="96"/>
      <c r="J21" s="96"/>
      <c r="K21" s="98"/>
      <c r="L21" s="98"/>
      <c r="M21" s="98"/>
      <c r="N21" s="98"/>
      <c r="O21" s="98"/>
      <c r="P21" s="98"/>
      <c r="Q21" s="98"/>
    </row>
    <row r="22" spans="1:17">
      <c r="B22" s="74" t="s">
        <v>32</v>
      </c>
      <c r="C22" s="49"/>
      <c r="D22" s="50"/>
      <c r="E22" s="51"/>
      <c r="F22" s="99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</row>
    <row r="23" spans="1:17">
      <c r="B23" s="47"/>
      <c r="C23" s="52"/>
      <c r="D23" s="53"/>
      <c r="E23" s="54"/>
      <c r="F23" s="99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</row>
    <row r="24" spans="1:17" ht="15">
      <c r="B24" s="47"/>
      <c r="C24" s="52"/>
      <c r="D24" s="53"/>
      <c r="E24" s="54"/>
      <c r="F24" s="99"/>
      <c r="G24" s="104"/>
      <c r="H24" s="96"/>
      <c r="I24" s="96"/>
      <c r="J24" s="96"/>
      <c r="K24" s="96"/>
      <c r="L24" s="96"/>
      <c r="M24" s="96"/>
      <c r="N24" s="96"/>
      <c r="O24" s="96"/>
      <c r="P24" s="96"/>
      <c r="Q24" s="96"/>
    </row>
    <row r="25" spans="1:17" ht="15">
      <c r="B25" s="47"/>
      <c r="C25" s="52"/>
      <c r="D25" s="53"/>
      <c r="E25" s="54"/>
      <c r="F25" s="99"/>
      <c r="G25" s="104"/>
      <c r="H25" s="96"/>
      <c r="I25" s="96"/>
      <c r="J25" s="96"/>
      <c r="K25" s="96"/>
      <c r="L25" s="96"/>
      <c r="M25" s="96"/>
      <c r="N25" s="96"/>
      <c r="O25" s="96"/>
      <c r="P25" s="96"/>
      <c r="Q25" s="96"/>
    </row>
    <row r="26" spans="1:17" ht="15">
      <c r="B26" s="47"/>
      <c r="C26" s="52"/>
      <c r="D26" s="53"/>
      <c r="E26" s="54"/>
      <c r="F26" s="99"/>
      <c r="G26" s="105"/>
      <c r="H26" s="96"/>
      <c r="I26" s="96"/>
      <c r="J26" s="96"/>
      <c r="K26" s="96"/>
      <c r="L26" s="96"/>
      <c r="M26" s="96"/>
      <c r="N26" s="96"/>
      <c r="O26" s="96"/>
      <c r="P26" s="96"/>
      <c r="Q26" s="96"/>
    </row>
    <row r="27" spans="1:17">
      <c r="B27" s="47"/>
      <c r="C27" s="52"/>
      <c r="D27" s="53"/>
      <c r="E27" s="54"/>
      <c r="F27" s="99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</row>
    <row r="28" spans="1:17">
      <c r="B28" s="47"/>
      <c r="C28" s="52"/>
      <c r="D28" s="53"/>
      <c r="E28" s="54"/>
      <c r="F28" s="99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</row>
    <row r="29" spans="1:17">
      <c r="B29" s="47"/>
      <c r="C29" s="52"/>
      <c r="D29" s="53"/>
      <c r="E29" s="54"/>
      <c r="F29" s="99"/>
      <c r="G29" s="96"/>
      <c r="H29" s="96"/>
      <c r="I29" s="96"/>
      <c r="J29" s="96"/>
      <c r="K29" s="96"/>
    </row>
    <row r="30" spans="1:17">
      <c r="B30" s="47"/>
      <c r="C30" s="52"/>
      <c r="D30" s="53"/>
      <c r="E30" s="54"/>
      <c r="F30" s="99"/>
      <c r="G30" s="96"/>
      <c r="H30" s="96"/>
      <c r="I30" s="96"/>
      <c r="J30" s="96"/>
      <c r="K30" s="96"/>
    </row>
    <row r="31" spans="1:17">
      <c r="B31" s="47"/>
      <c r="C31" s="52"/>
      <c r="D31" s="53"/>
      <c r="E31" s="54"/>
      <c r="F31" s="99"/>
      <c r="G31" s="96"/>
      <c r="H31" s="96"/>
      <c r="I31" s="96"/>
      <c r="J31" s="96"/>
      <c r="K31" s="96"/>
    </row>
    <row r="32" spans="1:17">
      <c r="B32" s="47"/>
      <c r="C32" s="52"/>
      <c r="D32" s="53"/>
      <c r="E32" s="54"/>
      <c r="F32" s="99"/>
      <c r="G32" s="96"/>
      <c r="H32" s="96"/>
      <c r="I32" s="96"/>
      <c r="J32" s="96"/>
      <c r="K32" s="96"/>
    </row>
    <row r="33" spans="2:5">
      <c r="B33" s="47"/>
      <c r="C33" s="52"/>
      <c r="D33" s="53"/>
      <c r="E33" s="54"/>
    </row>
    <row r="34" spans="2:5">
      <c r="B34" s="47"/>
      <c r="C34" s="52"/>
      <c r="D34" s="53"/>
      <c r="E34" s="54"/>
    </row>
    <row r="35" spans="2:5">
      <c r="B35" s="47"/>
      <c r="C35" s="52"/>
      <c r="D35" s="53"/>
      <c r="E35" s="54"/>
    </row>
  </sheetData>
  <sheetProtection algorithmName="SHA-512" hashValue="zhOrQxjgQKH++xlcDPlJKfsm0aY2ySUQLfcCvSC80rjyubWpNkZ6zopN4g3Jo9f+NxLBE0CiCbXI5jXEO3jkvA==" saltValue="PsyQ4pgjWYqjnDB69y6v/A==" spinCount="100000" sheet="1" objects="1" scenarios="1"/>
  <mergeCells count="4">
    <mergeCell ref="B18:E18"/>
    <mergeCell ref="B19:E19"/>
    <mergeCell ref="B20:E20"/>
    <mergeCell ref="B21:E21"/>
  </mergeCells>
  <conditionalFormatting sqref="E15">
    <cfRule type="cellIs" dxfId="6" priority="3" operator="greaterThan">
      <formula>140000</formula>
    </cfRule>
    <cfRule type="cellIs" dxfId="5" priority="4" operator="lessThan">
      <formula>105000</formula>
    </cfRule>
  </conditionalFormatting>
  <conditionalFormatting sqref="H15">
    <cfRule type="cellIs" dxfId="4" priority="1" operator="greaterThan">
      <formula>140000</formula>
    </cfRule>
    <cfRule type="cellIs" dxfId="3" priority="2" operator="lessThan">
      <formula>105000</formula>
    </cfRule>
  </conditionalFormatting>
  <dataValidations count="1">
    <dataValidation type="decimal" allowBlank="1" showInputMessage="1" showErrorMessage="1" sqref="C13" xr:uid="{513ADC80-D30D-4676-80AC-F18B68CF10C1}">
      <formula1>20</formula1>
      <formula2>35</formula2>
    </dataValidation>
  </dataValidations>
  <pageMargins left="0.31496062992125984" right="0.31496062992125984" top="0.74803149606299213" bottom="0.74803149606299213" header="0.31496062992125984" footer="0.31496062992125984"/>
  <pageSetup paperSize="9" scale="63" orientation="landscape" r:id="rId1"/>
  <headerFooter>
    <oddFooter>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E9785-AD1E-4B9E-BE7B-F0DC61AB9B5A}">
  <sheetPr>
    <pageSetUpPr fitToPage="1"/>
  </sheetPr>
  <dimension ref="A7:O37"/>
  <sheetViews>
    <sheetView showGridLines="0" zoomScale="90" zoomScaleNormal="90" workbookViewId="0">
      <selection activeCell="D17" sqref="D17"/>
    </sheetView>
  </sheetViews>
  <sheetFormatPr defaultColWidth="9.140625" defaultRowHeight="12"/>
  <cols>
    <col min="1" max="1" width="2.85546875" style="10" customWidth="1"/>
    <col min="2" max="2" width="65.140625" style="10" customWidth="1"/>
    <col min="3" max="4" width="13.140625" style="6" customWidth="1"/>
    <col min="5" max="5" width="14.42578125" style="7" customWidth="1"/>
    <col min="6" max="6" width="14.42578125" style="8" customWidth="1"/>
    <col min="7" max="7" width="25.28515625" style="9" customWidth="1"/>
    <col min="8" max="8" width="9.140625" style="10"/>
    <col min="9" max="9" width="15.85546875" style="10" customWidth="1"/>
    <col min="10" max="10" width="16.85546875" style="10" customWidth="1"/>
    <col min="11" max="11" width="9.140625" style="10"/>
    <col min="12" max="12" width="11.28515625" style="10" bestFit="1" customWidth="1"/>
    <col min="13" max="16384" width="9.140625" style="10"/>
  </cols>
  <sheetData>
    <row r="7" spans="2:15" ht="14.25">
      <c r="B7" s="18" t="s">
        <v>35</v>
      </c>
      <c r="C7" s="2"/>
      <c r="D7" s="2"/>
      <c r="E7" s="2"/>
      <c r="F7" s="3"/>
      <c r="G7" s="4"/>
      <c r="H7" s="5"/>
      <c r="I7" s="1"/>
      <c r="J7" s="1"/>
      <c r="K7" s="1"/>
      <c r="L7" s="1"/>
      <c r="M7" s="1"/>
      <c r="N7" s="1"/>
      <c r="O7" s="1"/>
    </row>
    <row r="8" spans="2:15">
      <c r="B8" s="19" t="s">
        <v>43</v>
      </c>
      <c r="C8" s="2"/>
      <c r="D8" s="2"/>
      <c r="E8" s="2"/>
      <c r="F8" s="3"/>
      <c r="G8" s="4"/>
      <c r="H8" s="5"/>
      <c r="I8" s="1"/>
      <c r="J8" s="1"/>
      <c r="K8" s="1"/>
      <c r="L8" s="1"/>
      <c r="M8" s="1"/>
      <c r="N8" s="1"/>
      <c r="O8" s="1"/>
    </row>
    <row r="9" spans="2:15">
      <c r="B9" s="19" t="s">
        <v>0</v>
      </c>
      <c r="E9" s="6"/>
      <c r="F9" s="7"/>
      <c r="G9" s="8"/>
    </row>
    <row r="10" spans="2:15">
      <c r="E10" s="6"/>
      <c r="F10" s="7"/>
      <c r="G10" s="8"/>
      <c r="H10" s="9"/>
    </row>
    <row r="11" spans="2:15" ht="58.5" customHeight="1">
      <c r="B11" s="20" t="s">
        <v>14</v>
      </c>
      <c r="C11" s="21" t="s">
        <v>37</v>
      </c>
      <c r="D11" s="21" t="s">
        <v>38</v>
      </c>
      <c r="E11" s="21" t="s">
        <v>39</v>
      </c>
      <c r="F11" s="22" t="s">
        <v>40</v>
      </c>
      <c r="G11" s="23" t="s">
        <v>1</v>
      </c>
      <c r="H11" s="5"/>
      <c r="I11" s="122" t="s">
        <v>45</v>
      </c>
      <c r="J11" s="122" t="s">
        <v>46</v>
      </c>
      <c r="K11" s="1"/>
      <c r="L11" s="1"/>
      <c r="M11" s="1"/>
      <c r="N11" s="1"/>
      <c r="O11" s="1"/>
    </row>
    <row r="12" spans="2:15" ht="16.5" customHeight="1">
      <c r="B12" s="24" t="s">
        <v>15</v>
      </c>
      <c r="C12" s="25"/>
      <c r="D12" s="25"/>
      <c r="E12" s="25"/>
      <c r="F12" s="26"/>
      <c r="G12" s="133"/>
      <c r="H12" s="130"/>
      <c r="I12" s="157"/>
      <c r="J12" s="158"/>
      <c r="K12" s="131"/>
    </row>
    <row r="13" spans="2:15" ht="16.5" customHeight="1">
      <c r="B13" s="27" t="s">
        <v>16</v>
      </c>
      <c r="C13" s="28">
        <v>55</v>
      </c>
      <c r="D13" s="138" t="s">
        <v>17</v>
      </c>
      <c r="E13" s="29" t="s">
        <v>17</v>
      </c>
      <c r="F13" s="32">
        <v>2800</v>
      </c>
      <c r="G13" s="30">
        <f>C13*F13</f>
        <v>154000</v>
      </c>
      <c r="H13" s="9"/>
      <c r="I13" s="134">
        <v>154000</v>
      </c>
      <c r="J13" s="134">
        <v>238000</v>
      </c>
    </row>
    <row r="14" spans="2:15" ht="16.5" customHeight="1">
      <c r="B14" s="123" t="s">
        <v>18</v>
      </c>
      <c r="C14" s="139"/>
      <c r="D14" s="140"/>
      <c r="E14" s="124"/>
      <c r="F14" s="125"/>
      <c r="G14" s="132"/>
      <c r="H14" s="130"/>
      <c r="I14" s="157"/>
      <c r="J14" s="158"/>
      <c r="K14" s="131"/>
      <c r="M14" s="82"/>
    </row>
    <row r="15" spans="2:15" ht="16.5" customHeight="1">
      <c r="B15" s="27" t="s">
        <v>19</v>
      </c>
      <c r="C15" s="141">
        <f>($C$13*D15)+$C$13</f>
        <v>55</v>
      </c>
      <c r="D15" s="31">
        <v>0</v>
      </c>
      <c r="E15" s="29"/>
      <c r="F15" s="32">
        <f>F13*0.3</f>
        <v>840</v>
      </c>
      <c r="G15" s="30">
        <f>C15*F15</f>
        <v>46200</v>
      </c>
      <c r="H15" s="9"/>
      <c r="I15" s="134">
        <v>46200</v>
      </c>
      <c r="J15" s="134">
        <v>114240</v>
      </c>
      <c r="L15"/>
      <c r="M15"/>
    </row>
    <row r="16" spans="2:15" ht="16.5" customHeight="1">
      <c r="B16" s="27" t="s">
        <v>20</v>
      </c>
      <c r="C16" s="141">
        <f t="shared" ref="C16:C17" si="0">($C$13*D16)+$C$13</f>
        <v>55</v>
      </c>
      <c r="D16" s="31">
        <v>0</v>
      </c>
      <c r="E16" s="29"/>
      <c r="F16" s="32">
        <f>F13*0.05</f>
        <v>140</v>
      </c>
      <c r="G16" s="30">
        <f>C16*F16</f>
        <v>7700</v>
      </c>
      <c r="H16" s="9"/>
      <c r="I16" s="134">
        <v>7700</v>
      </c>
      <c r="J16" s="134">
        <v>19040</v>
      </c>
    </row>
    <row r="17" spans="1:12" ht="16.5" customHeight="1">
      <c r="B17" s="27" t="s">
        <v>21</v>
      </c>
      <c r="C17" s="141">
        <f t="shared" si="0"/>
        <v>82.5</v>
      </c>
      <c r="D17" s="31">
        <v>0.5</v>
      </c>
      <c r="E17" s="29"/>
      <c r="F17" s="32">
        <f>F16</f>
        <v>140</v>
      </c>
      <c r="G17" s="30">
        <f>C17*F17</f>
        <v>11550</v>
      </c>
      <c r="H17" s="9"/>
      <c r="I17" s="134">
        <v>11550</v>
      </c>
      <c r="J17" s="134">
        <v>23800</v>
      </c>
    </row>
    <row r="18" spans="1:12" ht="16.5" customHeight="1">
      <c r="B18" s="126" t="s">
        <v>22</v>
      </c>
      <c r="C18" s="142"/>
      <c r="D18" s="142"/>
      <c r="E18" s="127"/>
      <c r="F18" s="128"/>
      <c r="G18" s="129"/>
      <c r="H18" s="130"/>
      <c r="I18" s="157"/>
      <c r="J18" s="158"/>
      <c r="K18" s="131"/>
    </row>
    <row r="19" spans="1:12" ht="16.5" customHeight="1">
      <c r="B19" s="78" t="s">
        <v>42</v>
      </c>
      <c r="C19" s="33"/>
      <c r="D19" s="33"/>
      <c r="E19" s="34">
        <v>75</v>
      </c>
      <c r="F19" s="35">
        <v>320</v>
      </c>
      <c r="G19" s="36">
        <f>E19*F19</f>
        <v>24000</v>
      </c>
      <c r="H19" s="9"/>
      <c r="I19" s="134">
        <v>24000</v>
      </c>
      <c r="J19" s="134">
        <v>40000</v>
      </c>
    </row>
    <row r="20" spans="1:12" ht="16.5" customHeight="1">
      <c r="B20" s="37"/>
      <c r="C20" s="38"/>
      <c r="D20" s="38"/>
      <c r="E20" s="39"/>
      <c r="F20" s="40"/>
      <c r="G20" s="41"/>
      <c r="H20" s="9"/>
      <c r="L20" s="95"/>
    </row>
    <row r="21" spans="1:12" ht="16.5" customHeight="1">
      <c r="B21" s="42" t="s">
        <v>28</v>
      </c>
      <c r="C21" s="43"/>
      <c r="D21" s="44"/>
      <c r="E21" s="44"/>
      <c r="F21" s="45"/>
      <c r="G21" s="108">
        <f>IF(SUM(G13:G19)&gt;435080,"Prijs boven maximum",IF(SUM(G13:G19)&lt;243450,"Prijs onder minimum",SUM(G13:G19)))</f>
        <v>243450</v>
      </c>
      <c r="H21" s="14"/>
      <c r="I21" s="109"/>
    </row>
    <row r="22" spans="1:12" ht="13.5" customHeight="1">
      <c r="B22" s="11"/>
      <c r="E22" s="6"/>
      <c r="F22" s="7"/>
      <c r="G22" s="8"/>
      <c r="H22" s="9"/>
    </row>
    <row r="23" spans="1:12" s="15" customFormat="1" ht="14.25">
      <c r="A23" s="17"/>
      <c r="B23" s="154" t="s">
        <v>10</v>
      </c>
      <c r="C23" s="155"/>
      <c r="D23" s="155"/>
      <c r="E23" s="155"/>
      <c r="F23" s="155"/>
      <c r="G23" s="155"/>
      <c r="H23" s="16"/>
    </row>
    <row r="24" spans="1:12" s="15" customFormat="1" ht="14.25">
      <c r="A24" s="17"/>
      <c r="B24" s="76" t="s">
        <v>23</v>
      </c>
      <c r="C24" s="77"/>
      <c r="D24" s="77"/>
      <c r="E24" s="77"/>
      <c r="F24" s="77"/>
      <c r="G24" s="77"/>
      <c r="H24" s="16"/>
    </row>
    <row r="25" spans="1:12" s="15" customFormat="1" ht="14.25">
      <c r="A25" s="17"/>
      <c r="B25" s="156" t="s">
        <v>24</v>
      </c>
      <c r="C25" s="155"/>
      <c r="D25" s="155"/>
      <c r="E25" s="155"/>
      <c r="F25" s="155"/>
      <c r="G25" s="155"/>
      <c r="H25" s="16"/>
    </row>
    <row r="26" spans="1:12" s="17" customFormat="1" ht="24" customHeight="1">
      <c r="B26" s="154" t="s">
        <v>25</v>
      </c>
      <c r="C26" s="155"/>
      <c r="D26" s="155"/>
      <c r="E26" s="155"/>
      <c r="F26" s="155"/>
      <c r="G26" s="155"/>
      <c r="H26" s="16"/>
    </row>
    <row r="27" spans="1:12">
      <c r="B27" s="48" t="s">
        <v>26</v>
      </c>
      <c r="C27" s="49"/>
      <c r="D27" s="49"/>
      <c r="E27" s="49"/>
      <c r="F27" s="50"/>
      <c r="G27" s="51"/>
      <c r="H27" s="9"/>
    </row>
    <row r="28" spans="1:12">
      <c r="B28" s="48" t="s">
        <v>36</v>
      </c>
      <c r="C28" s="49"/>
      <c r="D28" s="49"/>
      <c r="E28" s="49"/>
      <c r="F28" s="50"/>
      <c r="G28" s="51"/>
      <c r="H28" s="9"/>
    </row>
    <row r="30" spans="1:12">
      <c r="C30" s="10"/>
      <c r="D30" s="10"/>
      <c r="E30" s="10"/>
      <c r="F30" s="10"/>
      <c r="G30" s="10"/>
    </row>
    <row r="31" spans="1:12">
      <c r="C31" s="10"/>
      <c r="D31" s="10"/>
      <c r="E31" s="10"/>
      <c r="F31" s="10"/>
      <c r="G31" s="10"/>
    </row>
    <row r="32" spans="1:12">
      <c r="C32" s="10"/>
      <c r="D32" s="10"/>
      <c r="E32" s="10"/>
      <c r="F32" s="10"/>
      <c r="G32" s="10"/>
    </row>
    <row r="33" s="10" customFormat="1"/>
    <row r="34" s="10" customFormat="1"/>
    <row r="35" s="10" customFormat="1"/>
    <row r="36" s="10" customFormat="1"/>
    <row r="37" s="46" customFormat="1"/>
  </sheetData>
  <sheetProtection algorithmName="SHA-512" hashValue="nqN3qmZ+2WdQ33+M16wGmay5Tt6F/NXGQvXY26qGoYKvwdQJ0yPOV7pAySQyDHoDzeksjmvGpplZVLmlN0mNzQ==" saltValue="w/aIRkRpHRJl+bdE0CF51A==" spinCount="100000" sheet="1" objects="1" scenarios="1"/>
  <mergeCells count="6">
    <mergeCell ref="B25:G25"/>
    <mergeCell ref="B26:G26"/>
    <mergeCell ref="B23:G23"/>
    <mergeCell ref="I12:J12"/>
    <mergeCell ref="I18:J18"/>
    <mergeCell ref="I14:J14"/>
  </mergeCells>
  <conditionalFormatting sqref="D15:D17">
    <cfRule type="cellIs" dxfId="2" priority="6" operator="lessThan">
      <formula>0</formula>
    </cfRule>
  </conditionalFormatting>
  <conditionalFormatting sqref="G21">
    <cfRule type="cellIs" dxfId="1" priority="1" operator="greaterThan">
      <formula>140000</formula>
    </cfRule>
    <cfRule type="cellIs" dxfId="0" priority="2" operator="lessThan">
      <formula>105000</formula>
    </cfRule>
  </conditionalFormatting>
  <dataValidations count="4">
    <dataValidation type="whole" allowBlank="1" showInputMessage="1" showErrorMessage="1" sqref="E19" xr:uid="{26971DB2-E33F-4583-BFDD-B567541B54B3}">
      <formula1>75</formula1>
      <formula2>125</formula2>
    </dataValidation>
    <dataValidation type="whole" allowBlank="1" showInputMessage="1" showErrorMessage="1" sqref="C13" xr:uid="{02F51B07-976D-40BB-AD1D-EDFA9395163A}">
      <formula1>55</formula1>
      <formula2>85</formula2>
    </dataValidation>
    <dataValidation type="decimal" allowBlank="1" showInputMessage="1" showErrorMessage="1" sqref="D15:D16" xr:uid="{B0B602CC-76DF-431E-BF79-5CEEF2AD852C}">
      <formula1>0</formula1>
      <formula2>0.6</formula2>
    </dataValidation>
    <dataValidation type="decimal" allowBlank="1" showInputMessage="1" showErrorMessage="1" sqref="D17" xr:uid="{AD442760-A918-42CB-A1A9-61221BBC6D21}">
      <formula1>0.5</formula1>
      <formula2>1</formula2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65" orientation="landscape" r:id="rId1"/>
  <headerFooter>
    <oddFooter>&amp;A</oddFooter>
  </headerFooter>
  <ignoredErrors>
    <ignoredError sqref="C15:C17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A7F017DAEB8B409E789800A7BF7C39" ma:contentTypeVersion="6" ma:contentTypeDescription="Create a new document." ma:contentTypeScope="" ma:versionID="0a517afbed6c2e03adf8350df3d4dfe8">
  <xsd:schema xmlns:xsd="http://www.w3.org/2001/XMLSchema" xmlns:xs="http://www.w3.org/2001/XMLSchema" xmlns:p="http://schemas.microsoft.com/office/2006/metadata/properties" xmlns:ns2="0d2d41a8-cfcb-4984-97b4-6fcf3ecbb690" targetNamespace="http://schemas.microsoft.com/office/2006/metadata/properties" ma:root="true" ma:fieldsID="51bb2c246d3aac82ffb4e37e238cc8f1" ns2:_="">
    <xsd:import namespace="0d2d41a8-cfcb-4984-97b4-6fcf3ecbb6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d41a8-cfcb-4984-97b4-6fcf3ecbb6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547016-237D-433B-9380-4FE662A1117C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0d2d41a8-cfcb-4984-97b4-6fcf3ecbb690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9510570-C3B6-4892-A5DD-BC21F00B2F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2d41a8-cfcb-4984-97b4-6fcf3ecbb6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C77B52-9CB7-48F2-81C3-046EBD9B9C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Tabblad A.1 - Totaalprijs</vt:lpstr>
      <vt:lpstr>Tabblad A.2 - Preventief</vt:lpstr>
      <vt:lpstr>Tabblad A.3 Correctief</vt:lpstr>
      <vt:lpstr>'Tabblad A.1 - Totaalprijs'!Print_Area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Hubers, E.J.P. (Elvira)</dc:creator>
  <cp:keywords/>
  <dc:description/>
  <cp:lastModifiedBy>Ton, W.A. (Wouter)</cp:lastModifiedBy>
  <cp:revision/>
  <cp:lastPrinted>2020-10-30T12:33:29Z</cp:lastPrinted>
  <dcterms:created xsi:type="dcterms:W3CDTF">2020-09-25T09:50:48Z</dcterms:created>
  <dcterms:modified xsi:type="dcterms:W3CDTF">2026-09-04T13:11:18Z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0x010100DFA7F017DAEB8B409E789800A7BF7C39</vt:lpwstr>
  </property>
</Properties>
</file>