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vrzw.sharepoint.com/sites/SamenwerkingVrZW-GGD-AanbestedingenGGD-VrZW/Gedeelde documenten/Aanbestedingen GGD-VrZW/Afvalinzameling 2026/02. Aanbestedingsdocumenten/TenderNed/"/>
    </mc:Choice>
  </mc:AlternateContent>
  <xr:revisionPtr revIDLastSave="1437" documentId="13_ncr:1_{96BDD02E-A9F3-46E6-8802-2048ADA04876}" xr6:coauthVersionLast="47" xr6:coauthVersionMax="47" xr10:uidLastSave="{B4895923-8FFD-4436-ABAB-00BE02A965CB}"/>
  <bookViews>
    <workbookView xWindow="28680" yWindow="-120" windowWidth="29040" windowHeight="15720" activeTab="2" xr2:uid="{00000000-000D-0000-FFFF-FFFF00000000}"/>
  </bookViews>
  <sheets>
    <sheet name="Voorblad" sheetId="3" r:id="rId1"/>
    <sheet name="Periodieke ledigingsfrequentie" sheetId="1" r:id="rId2"/>
    <sheet name="Lediging op afroep" sheetId="7" r:id="rId3"/>
    <sheet name="Optioneel" sheetId="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0" i="7" l="1"/>
  <c r="H55" i="7"/>
  <c r="O20" i="7"/>
  <c r="H15" i="7"/>
  <c r="C19" i="3"/>
  <c r="K57" i="1"/>
  <c r="K48" i="1"/>
  <c r="G47" i="7"/>
  <c r="G48" i="7"/>
  <c r="G8" i="7"/>
  <c r="G9" i="7"/>
  <c r="G7" i="7"/>
  <c r="K42" i="1"/>
  <c r="K41" i="1"/>
  <c r="K40" i="1"/>
  <c r="K39" i="1"/>
  <c r="K38" i="1"/>
  <c r="K37" i="1"/>
  <c r="K36" i="1"/>
  <c r="K34" i="1"/>
  <c r="K33" i="1"/>
  <c r="K32" i="1"/>
  <c r="K31" i="1"/>
  <c r="K30" i="1"/>
  <c r="K29" i="1"/>
  <c r="K28" i="1"/>
  <c r="K26" i="1"/>
  <c r="K25" i="1"/>
  <c r="K16" i="1"/>
  <c r="N60" i="7"/>
  <c r="L60" i="7"/>
  <c r="N59" i="7"/>
  <c r="M59" i="7"/>
  <c r="L59" i="7"/>
  <c r="G49" i="7"/>
  <c r="G46" i="7"/>
  <c r="G45" i="7"/>
  <c r="K49" i="1"/>
  <c r="K50" i="1"/>
  <c r="K52" i="1"/>
  <c r="K53" i="1"/>
  <c r="K55" i="1"/>
  <c r="K56" i="1"/>
  <c r="K59" i="1"/>
  <c r="K61" i="1"/>
  <c r="K7" i="1"/>
  <c r="K9" i="1"/>
  <c r="K10" i="1"/>
  <c r="K11" i="1"/>
  <c r="K12" i="1"/>
  <c r="K13" i="1"/>
  <c r="K14" i="1"/>
  <c r="K15" i="1"/>
  <c r="K17" i="1"/>
  <c r="K18" i="1"/>
  <c r="K19" i="1"/>
  <c r="K20" i="1"/>
  <c r="K21" i="1"/>
  <c r="K22" i="1"/>
  <c r="K23" i="1"/>
  <c r="K24" i="1"/>
  <c r="K27" i="1"/>
  <c r="K35" i="1"/>
  <c r="H14" i="7"/>
  <c r="H54" i="7"/>
  <c r="L19" i="7"/>
  <c r="N19" i="7"/>
  <c r="M19" i="7"/>
  <c r="G40" i="7"/>
  <c r="G39" i="7"/>
  <c r="G38" i="7"/>
  <c r="G37" i="7"/>
  <c r="G36" i="7"/>
  <c r="G35" i="7"/>
  <c r="G34" i="7"/>
  <c r="G33" i="7"/>
  <c r="G32" i="7"/>
  <c r="G31" i="7"/>
  <c r="G30" i="7"/>
  <c r="G29" i="7"/>
  <c r="G28" i="7"/>
  <c r="G27" i="7"/>
  <c r="G26" i="7"/>
  <c r="G25" i="7"/>
  <c r="O59" i="7" l="1"/>
  <c r="G10" i="7"/>
  <c r="O60" i="7"/>
  <c r="O19" i="7"/>
  <c r="G50" i="7"/>
  <c r="G41" i="7"/>
  <c r="O61" i="7" l="1"/>
  <c r="C65" i="7" s="1"/>
  <c r="C64" i="7" l="1"/>
  <c r="C20" i="3" s="1"/>
  <c r="C27" i="3"/>
  <c r="C68" i="7"/>
  <c r="K47" i="1"/>
  <c r="K6" i="1"/>
  <c r="K62" i="1" l="1"/>
  <c r="C26" i="3" s="1"/>
  <c r="C29" i="3" s="1"/>
  <c r="E29" i="3" l="1"/>
  <c r="K43" i="1" l="1"/>
  <c r="C22" i="3" s="1"/>
  <c r="C31" i="3" s="1"/>
  <c r="C67" i="7" l="1"/>
  <c r="E22" i="3" l="1"/>
</calcChain>
</file>

<file path=xl/sharedStrings.xml><?xml version="1.0" encoding="utf-8"?>
<sst xmlns="http://schemas.openxmlformats.org/spreadsheetml/2006/main" count="477" uniqueCount="211">
  <si>
    <t xml:space="preserve">Bijlage G. - Prijzenblad afvalinzameling en -verwerking - Totaal
                                                   </t>
  </si>
  <si>
    <t>= in te vullen door inschrijver</t>
  </si>
  <si>
    <t>Gegevens inschrijver</t>
  </si>
  <si>
    <t>Naam onderneming</t>
  </si>
  <si>
    <t xml:space="preserve">Adres </t>
  </si>
  <si>
    <t xml:space="preserve">Postcode en plaats </t>
  </si>
  <si>
    <t xml:space="preserve">KvK-nummer </t>
  </si>
  <si>
    <t>Voorwaarden</t>
  </si>
  <si>
    <t>* Vul de gele invulvelden in conform het gestelde in de aanbestedingsstukken;</t>
  </si>
  <si>
    <t>* Alle geofferde prijzen zijn in Euro's en exclusief btw;</t>
  </si>
  <si>
    <t>* Alle tarieven zijn all-in, tenzij in het prijzenblad uitdrukkelijk anders is bepaald.</t>
  </si>
  <si>
    <t>* De fictieve hoeveelheden en frequenties dienen uitsluitend voor de prijsbeoordeling; hieraan kunnen geen afnamerechten worden ontleend.</t>
  </si>
  <si>
    <t>*Inschrijver dient het prijzenblad volledig en ongewijzigd in te vullen.</t>
  </si>
  <si>
    <t>plafondbedrag</t>
  </si>
  <si>
    <t>exclusief BTW</t>
  </si>
  <si>
    <t>Periodieke ledigingsfrequentie</t>
  </si>
  <si>
    <t>Lediging op afroep</t>
  </si>
  <si>
    <t>Subtotaal</t>
  </si>
  <si>
    <t>Fictieve inschrijfprijs - GGDZW</t>
  </si>
  <si>
    <t>Totaal Fictieve inschrijfprijs VrZW + GGDZW t.b.v. prijsbeoordeling</t>
  </si>
  <si>
    <t>Inschrijver verklaart dat deze aanbieding wordt gedaan overeenkomstig de bepalingen zoals deze zijn omschreven in de aanbestedingsstukken en eventuele nota('s) van inlichtingen.</t>
  </si>
  <si>
    <t>Plaats en datum</t>
  </si>
  <si>
    <t>Naam</t>
  </si>
  <si>
    <t>Functie</t>
  </si>
  <si>
    <t>Handtekening rechtsgeldige vertegenwoordiger</t>
  </si>
  <si>
    <t>Invulformulier 7 - Prijzenblad afvalinzameling - Periodieke ledigingsfrequentie</t>
  </si>
  <si>
    <t>Veiligheidsregio Zaanstreek- Waterland</t>
  </si>
  <si>
    <t>Locatie / kazerne</t>
  </si>
  <si>
    <t>Adres</t>
  </si>
  <si>
    <t>Afvalstroom</t>
  </si>
  <si>
    <t>Inzamelmiddel</t>
  </si>
  <si>
    <t>Inhoud in liter of kubieke meter</t>
  </si>
  <si>
    <t>Indicatief aantal te huren inzamelmiddelen (loopt het hele jaar door)</t>
  </si>
  <si>
    <t>Ledigingsfrequentie
per inzamelmiddel</t>
  </si>
  <si>
    <t>Aantal ledigingen per jaar per inzamelmiddel</t>
  </si>
  <si>
    <t>Prijs (excl. btw) per inzamelmiddel per maand (inclusief huur, transport, lediging en verwerking)</t>
  </si>
  <si>
    <t>Totaalprijs (excl. btw) per jaar (inclusief huur, transport, lediging en verwerking)</t>
  </si>
  <si>
    <t>PBP</t>
  </si>
  <si>
    <t>Prins Bernhardplein 112, 1508 XB Zaandam</t>
  </si>
  <si>
    <t>Karton</t>
  </si>
  <si>
    <t>Gaascontainer</t>
  </si>
  <si>
    <t xml:space="preserve">24000L </t>
  </si>
  <si>
    <t>1x per 2 weken</t>
  </si>
  <si>
    <t>Restafval</t>
  </si>
  <si>
    <t xml:space="preserve">Rolcontainer </t>
  </si>
  <si>
    <t xml:space="preserve">1700L </t>
  </si>
  <si>
    <t>2x per week</t>
  </si>
  <si>
    <t>Plastic</t>
  </si>
  <si>
    <t xml:space="preserve">240L </t>
  </si>
  <si>
    <t xml:space="preserve">1x per 2 weken </t>
  </si>
  <si>
    <t>wordt gratis opgehaald</t>
  </si>
  <si>
    <t>Papier</t>
  </si>
  <si>
    <t>Rolcontainer</t>
  </si>
  <si>
    <t>1x per 4 weken</t>
  </si>
  <si>
    <t>Vertouwelijk papier</t>
  </si>
  <si>
    <t>240L</t>
  </si>
  <si>
    <t>Houtveldweg</t>
  </si>
  <si>
    <t>Westzanerdijk 74 - 76 (Houtveldweg) 1507 AJ  Zaandam</t>
  </si>
  <si>
    <t>660L</t>
  </si>
  <si>
    <t>Papier en Karton</t>
  </si>
  <si>
    <t>240L*</t>
  </si>
  <si>
    <t>op afroep</t>
  </si>
  <si>
    <t>Vermiljoenweg</t>
  </si>
  <si>
    <t>Jan Bonekampstraat 2  (Vermiljoenweg), 1501 XX Zaandam</t>
  </si>
  <si>
    <t>1x per week</t>
  </si>
  <si>
    <t>Krommenie</t>
  </si>
  <si>
    <t>Kervelstraat 186, 1562 AJ Krommenie</t>
  </si>
  <si>
    <t>Zaandijk</t>
  </si>
  <si>
    <t>Guisweg 61 - 69, 1544 AH Zaandijk</t>
  </si>
  <si>
    <t>Purmerend</t>
  </si>
  <si>
    <t>Gorslaan 50, 1441 RG Purmerend</t>
  </si>
  <si>
    <t xml:space="preserve">1000L </t>
  </si>
  <si>
    <t>240 L</t>
  </si>
  <si>
    <t>Volendam</t>
  </si>
  <si>
    <t>Julianaweg 137b, 1131 DH Volendam</t>
  </si>
  <si>
    <t xml:space="preserve">770L </t>
  </si>
  <si>
    <t>1x per 12 weken</t>
  </si>
  <si>
    <r>
      <rPr>
        <sz val="9"/>
        <color rgb="FF000000"/>
        <rFont val="Calibri"/>
        <family val="2"/>
      </rPr>
      <t xml:space="preserve">Restafval </t>
    </r>
    <r>
      <rPr>
        <sz val="9"/>
        <color rgb="FFFF0000"/>
        <rFont val="Calibri"/>
        <family val="2"/>
      </rPr>
      <t>G</t>
    </r>
  </si>
  <si>
    <t>Wormerveer</t>
  </si>
  <si>
    <t>Industrieweg 1c, 1521 NA Wormerveer</t>
  </si>
  <si>
    <t>(= van PBP)</t>
  </si>
  <si>
    <t>Vertrouwelijk papier</t>
  </si>
  <si>
    <t>Oostzaan</t>
  </si>
  <si>
    <t>Kerkstraat 211, 1511 EE Oostzaan</t>
  </si>
  <si>
    <t>Wormerland</t>
  </si>
  <si>
    <t>Koetserstraat 2, 1531 NX Wormer</t>
  </si>
  <si>
    <t>240L/1300L*</t>
  </si>
  <si>
    <t>Spijkerboor</t>
  </si>
  <si>
    <t>Starnmeerdijk 22, 1458 PM Spijkerboor</t>
  </si>
  <si>
    <t>Zuidoostbeemster</t>
  </si>
  <si>
    <t>Zuiderweg 181, 1461 GJ Zuidoostbeemster</t>
  </si>
  <si>
    <t>1x per 10 weken</t>
  </si>
  <si>
    <t>Middenbeemster</t>
  </si>
  <si>
    <t>Klaas Hogetoornlaan 5, 1462 JM Middenbeemster</t>
  </si>
  <si>
    <r>
      <rPr>
        <sz val="9"/>
        <color rgb="FF000000"/>
        <rFont val="Calibri"/>
        <family val="2"/>
      </rPr>
      <t xml:space="preserve">Papier en Karton </t>
    </r>
    <r>
      <rPr>
        <sz val="9"/>
        <color rgb="FFFF0000"/>
        <rFont val="Calibri"/>
        <family val="2"/>
      </rPr>
      <t>G</t>
    </r>
  </si>
  <si>
    <t>Landsmeer</t>
  </si>
  <si>
    <t>Fuutstraat 2, 1121 BN Landsmeer</t>
  </si>
  <si>
    <t>660L*</t>
  </si>
  <si>
    <t>Monnickendam</t>
  </si>
  <si>
    <t>De Werf 5, 1141 HL Monnickendam</t>
  </si>
  <si>
    <t>Marken</t>
  </si>
  <si>
    <t>Buurterstraat 37, Marken</t>
  </si>
  <si>
    <t>1x per4 weken</t>
  </si>
  <si>
    <t>Broek in Waterland</t>
  </si>
  <si>
    <t>Eilandweg 35, Broek in Waterland</t>
  </si>
  <si>
    <t>2x?240L</t>
  </si>
  <si>
    <t>Ilpendam</t>
  </si>
  <si>
    <t>Nijverheidsweg 1, 1452 PA Ilpendam</t>
  </si>
  <si>
    <r>
      <rPr>
        <sz val="9"/>
        <color rgb="FF000000"/>
        <rFont val="Calibri"/>
        <family val="2"/>
      </rPr>
      <t xml:space="preserve">GFT </t>
    </r>
    <r>
      <rPr>
        <sz val="9"/>
        <color rgb="FFFF0000"/>
        <rFont val="Calibri"/>
        <family val="2"/>
      </rPr>
      <t>G</t>
    </r>
  </si>
  <si>
    <t xml:space="preserve">1x per 4 weken </t>
  </si>
  <si>
    <t>Edam</t>
  </si>
  <si>
    <t>Dijkgraaf Poschlaan 6, 1135 GP Edam</t>
  </si>
  <si>
    <t>Kwadijk</t>
  </si>
  <si>
    <t>Kwadijk 139C, 1471 CL Kwadijk</t>
  </si>
  <si>
    <t>Oosthuizen</t>
  </si>
  <si>
    <t>Hoornse Jaagweg 2, 1474 HM Oosthuizen</t>
  </si>
  <si>
    <t>Totaalprijs afvalstromen met een periodieke ledigingsfrequentie VrZW per jaar :</t>
  </si>
  <si>
    <t>GGD Zaanstreek-Waterland</t>
  </si>
  <si>
    <t xml:space="preserve">Locatie </t>
  </si>
  <si>
    <t>Vurehout</t>
  </si>
  <si>
    <t>Vurehout 2, 1507 EC Zaandam</t>
  </si>
  <si>
    <t>GFT</t>
  </si>
  <si>
    <t>Geuzepad</t>
  </si>
  <si>
    <t>Geuzepad 3-5, 1504 NZ Zaandam</t>
  </si>
  <si>
    <t>George Gershwinstraat 207, 1544 NX, Zaandijk</t>
  </si>
  <si>
    <t>Albert Schweiterstraat 2 (B-C), 1561 GE Krommenie</t>
  </si>
  <si>
    <t>Wormer</t>
  </si>
  <si>
    <t>Dorpsstraat 127, 1531 HC Wormer</t>
  </si>
  <si>
    <t>Totaalprijs afvalstromen met een periodieke ledigingsfrequentie GGDZW per jaar :</t>
  </si>
  <si>
    <t>G= Gemeente</t>
  </si>
  <si>
    <t>* = wens</t>
  </si>
  <si>
    <t>Invulformulier 7 - Prijzenblad afvalinzameling - Lediging op afroep</t>
  </si>
  <si>
    <t>Veiligheidsregio Zaanstreek-Waterland</t>
  </si>
  <si>
    <t>Regulier afval op afroep</t>
  </si>
  <si>
    <t>Indicatief aantal extra ledigingen per jaar voor alle locaties</t>
  </si>
  <si>
    <t>Prijs (excl. btw) per lediging per inzamelmiddel (inclusief transport en verwerking)</t>
  </si>
  <si>
    <t>Totaalprijs (excl. btw) ledigingen (inclusief transport en verwerking) per jaar</t>
  </si>
  <si>
    <t>Assendelft, Dorpstraat 395A restafval</t>
  </si>
  <si>
    <t>750L</t>
  </si>
  <si>
    <t>Krommenie, Kervelstraat 186 Papier en Karton</t>
  </si>
  <si>
    <t>Wormer, Koetserstraat 2 Papier en Karton</t>
  </si>
  <si>
    <t>240L(!)</t>
  </si>
  <si>
    <t>Totaalprijs regulier afval lediging op afroep - per jaar :</t>
  </si>
  <si>
    <t>Grof afval, afgeschreven meubilair en inventaris / bouw- en sloopafval</t>
  </si>
  <si>
    <t>Indicatief aantal afroepen per jaar</t>
  </si>
  <si>
    <t>Ledigingsfrequentie per inzamelmiddel</t>
  </si>
  <si>
    <t>Prijs (excl. btw) per inzameling</t>
  </si>
  <si>
    <t>Totaalprijs (excl. btw) per jaar</t>
  </si>
  <si>
    <t>Grofafval meubilair en inventaris</t>
  </si>
  <si>
    <t>palletbox/los aangeboden</t>
  </si>
  <si>
    <t>4 M3</t>
  </si>
  <si>
    <t>Op afroep</t>
  </si>
  <si>
    <t>Totaalprjs grofafval en bouw- en sloopaval</t>
  </si>
  <si>
    <t>Bijzondere afvalstromen</t>
  </si>
  <si>
    <t xml:space="preserve">Ledigingsfrequentie </t>
  </si>
  <si>
    <t>Indicatief aantal ledigingen per inzamelmiddel per jaar</t>
  </si>
  <si>
    <t>Indicatief gewicht in kilo's per inzamelmiddel</t>
  </si>
  <si>
    <t>Prijs (excl. btw) per kilo</t>
  </si>
  <si>
    <t>Prijs per inzameling/ wisseling / lediging inclusief transport</t>
  </si>
  <si>
    <t xml:space="preserve">Prijs (excl. BTW) huur per inzamelmiddel per maand. Indien niet van toepassing vul 0 in. </t>
  </si>
  <si>
    <t>Totaalprijs inzameling / wisseling / lediging per jaar</t>
  </si>
  <si>
    <t>Totaal prijs huur inzamelmiddelen per jaar</t>
  </si>
  <si>
    <t>Totaal verwerkingskosten per jaar</t>
  </si>
  <si>
    <t>Totaalpriis per jaar</t>
  </si>
  <si>
    <t>Afgewerkte olie</t>
  </si>
  <si>
    <t>vat</t>
  </si>
  <si>
    <t>Totaalprijs bijzondere afvalstromen lediging op afroep per jaar :</t>
  </si>
  <si>
    <t>GGD Zaanstreek- Waterland</t>
  </si>
  <si>
    <t>rolcontainer</t>
  </si>
  <si>
    <t>Totaalprijsvertrouwelijk papier lediging op afroep - per jaar :</t>
  </si>
  <si>
    <t>Bouw en sloopafval</t>
  </si>
  <si>
    <t>open of gesloten contaiker</t>
  </si>
  <si>
    <t>6M3</t>
  </si>
  <si>
    <t>Vloeistofvat</t>
  </si>
  <si>
    <t>Specifiek zorgafval / WIVA alleen indien definitief</t>
  </si>
  <si>
    <t>Vat</t>
  </si>
  <si>
    <t>Totaal lediging op afroep VrZW per jaar</t>
  </si>
  <si>
    <t>Totaal lediging op afroep GGDZW per jaar</t>
  </si>
  <si>
    <t>Totaal lediging op afroep VrZW volledige looptijd</t>
  </si>
  <si>
    <t>Totaal lediging op afroep GGDZW volledige looptijd</t>
  </si>
  <si>
    <t>*=wens</t>
  </si>
  <si>
    <t>(!)= afval wordt niet gescheiden opgehaald</t>
  </si>
  <si>
    <t>Open container</t>
  </si>
  <si>
    <t>Invulformulier 7 - Prijzenblad afvalinzameling - Optioneel</t>
  </si>
  <si>
    <t>Plaatsingskosten</t>
  </si>
  <si>
    <t>Verwijderingskosten</t>
  </si>
  <si>
    <t>Perscontainer</t>
  </si>
  <si>
    <t>Gaaskooi</t>
  </si>
  <si>
    <t>Semicon</t>
  </si>
  <si>
    <t>Vaste tank</t>
  </si>
  <si>
    <t>Palletbox</t>
  </si>
  <si>
    <t>Spuitbusdoos</t>
  </si>
  <si>
    <t>Kunstofdekselvat</t>
  </si>
  <si>
    <t>Jerrycan</t>
  </si>
  <si>
    <t>1L</t>
  </si>
  <si>
    <t>Fictieve inschrijfprijs - VrZW</t>
  </si>
  <si>
    <t>120 L</t>
  </si>
  <si>
    <t>50L</t>
  </si>
  <si>
    <t>Plastic-metaal-drankkartons</t>
  </si>
  <si>
    <t xml:space="preserve">GFT </t>
  </si>
  <si>
    <t>120L</t>
  </si>
  <si>
    <t>vertrouwelijk papier, Vurehout Zaandam</t>
  </si>
  <si>
    <t>vertrouwelijk papier, Albert Schweitzerstraat 2, Krommenie</t>
  </si>
  <si>
    <t>vertrouwelijk papier, Dorpstraat, Wormer</t>
  </si>
  <si>
    <t>vertrouwelijk papier, Geuzepad, Zaandam</t>
  </si>
  <si>
    <t>vertrouwelijk papier, Genuahaven, Purmerend</t>
  </si>
  <si>
    <t>nvt</t>
  </si>
  <si>
    <t>glas - Vurehout Zaandam</t>
  </si>
  <si>
    <t>Totaal (excl. Btw) per jaar</t>
  </si>
  <si>
    <t>xxxxxxxxxxxxxxxxxxxxx</t>
  </si>
  <si>
    <t xml:space="preserve">De tarieven op dit tabblad gelden gedurende de looptijd voor eventuele incidentele afname en maken geen onderdeel uit van de fictieve inschrijfprijs. De aangeboden tarieven dienen redelijk en marktconform te zijn. Opdrachtgever kan Inschrijver verzoeken de marktconformiteit van een aangeboden tarief nader te onderbouwen. Voor gelijke diensten en prijscomponenten gelden de bij inschrijving aangeboden tarieven, ongeacht de locatie, behoudens objectief aantoonbare verschillen in de uitvoering.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</si>
</sst>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x14ac:knownFonts="1">
    <font>
      <sz val="11"/>
      <color theme="1"/>
      <name val="Calibri"/>
      <family val="2"/>
    </font>
    <font>
      <sz val="11"/>
      <color theme="1"/>
      <name val="Calibri"/>
      <family val="2"/>
    </font>
    <font>
      <i/>
      <sz val="9"/>
      <color indexed="8"/>
      <name val="Calibri"/>
      <family val="2"/>
      <scheme val="minor"/>
    </font>
    <font>
      <sz val="9"/>
      <color theme="1"/>
      <name val="Calibri"/>
      <family val="2"/>
    </font>
    <font>
      <b/>
      <sz val="9"/>
      <name val="Calibri"/>
      <family val="2"/>
      <scheme val="minor"/>
    </font>
    <font>
      <b/>
      <sz val="9"/>
      <color theme="1"/>
      <name val="Calibri"/>
      <family val="2"/>
    </font>
    <font>
      <sz val="9"/>
      <name val="Calibri"/>
      <family val="2"/>
      <scheme val="minor"/>
    </font>
    <font>
      <sz val="9"/>
      <name val="Calibri"/>
      <family val="2"/>
    </font>
    <font>
      <sz val="9"/>
      <color theme="1"/>
      <name val="Calibri"/>
      <family val="2"/>
      <scheme val="minor"/>
    </font>
    <font>
      <b/>
      <sz val="9"/>
      <color theme="1"/>
      <name val="Calibri"/>
      <family val="2"/>
      <scheme val="minor"/>
    </font>
    <font>
      <sz val="8"/>
      <color theme="1"/>
      <name val="Calibri"/>
      <family val="2"/>
      <scheme val="minor"/>
    </font>
    <font>
      <sz val="9"/>
      <color rgb="FF000000"/>
      <name val="Calibri"/>
      <family val="2"/>
      <scheme val="minor"/>
    </font>
    <font>
      <sz val="9"/>
      <color rgb="FFFF0000"/>
      <name val="Calibri"/>
      <family val="2"/>
    </font>
    <font>
      <u val="singleAccounting"/>
      <sz val="9"/>
      <color theme="1"/>
      <name val="Calibri"/>
      <family val="2"/>
      <scheme val="minor"/>
    </font>
    <font>
      <b/>
      <u/>
      <sz val="9"/>
      <color theme="1"/>
      <name val="Calibri"/>
      <family val="2"/>
      <scheme val="minor"/>
    </font>
    <font>
      <b/>
      <u/>
      <sz val="9"/>
      <color theme="1"/>
      <name val="Calibri"/>
      <family val="2"/>
    </font>
    <font>
      <b/>
      <sz val="14"/>
      <color theme="0"/>
      <name val="Calibri"/>
      <family val="2"/>
    </font>
    <font>
      <b/>
      <sz val="9"/>
      <color theme="0"/>
      <name val="Calibri"/>
      <family val="2"/>
      <scheme val="minor"/>
    </font>
    <font>
      <b/>
      <sz val="9"/>
      <color rgb="FFFF0000"/>
      <name val="Calibri"/>
      <family val="2"/>
    </font>
    <font>
      <sz val="9"/>
      <color rgb="FF242424"/>
      <name val="Aptos Narrow"/>
      <family val="2"/>
    </font>
    <font>
      <sz val="9"/>
      <color rgb="FF000000"/>
      <name val="Calibri"/>
      <family val="2"/>
    </font>
    <font>
      <sz val="9"/>
      <color theme="1"/>
      <name val="Calibri"/>
      <family val="2"/>
    </font>
    <font>
      <sz val="9"/>
      <color rgb="FF000000"/>
      <name val="Calibri"/>
      <family val="2"/>
    </font>
    <font>
      <sz val="9"/>
      <color rgb="FFFF0000"/>
      <name val="Calibri"/>
      <family val="2"/>
      <scheme val="minor"/>
    </font>
    <font>
      <sz val="9"/>
      <color theme="1"/>
      <name val="Calibri"/>
      <family val="2"/>
      <scheme val="minor"/>
    </font>
    <font>
      <sz val="9"/>
      <color rgb="FF000000"/>
      <name val="Calibri"/>
      <family val="2"/>
      <scheme val="minor"/>
    </font>
  </fonts>
  <fills count="19">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4" tint="-0.49998474074526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bgColor indexed="64"/>
      </patternFill>
    </fill>
    <fill>
      <patternFill patternType="solid">
        <fgColor rgb="FFFF00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7">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07">
    <xf numFmtId="0" fontId="0" fillId="0" borderId="0" xfId="0"/>
    <xf numFmtId="0" fontId="2" fillId="5" borderId="11" xfId="0" applyFont="1" applyFill="1" applyBorder="1" applyAlignment="1" applyProtection="1">
      <alignment horizontal="left" vertical="center"/>
      <protection locked="0"/>
    </xf>
    <xf numFmtId="0" fontId="3" fillId="0" borderId="0" xfId="0" quotePrefix="1" applyFont="1" applyAlignment="1">
      <alignment horizontal="left" vertical="center"/>
    </xf>
    <xf numFmtId="0" fontId="3" fillId="0" borderId="0" xfId="0" applyFont="1" applyAlignment="1">
      <alignment horizontal="left" vertical="center"/>
    </xf>
    <xf numFmtId="0" fontId="2" fillId="0" borderId="0" xfId="0" applyFont="1" applyAlignment="1" applyProtection="1">
      <alignment horizontal="left" vertical="center"/>
      <protection locked="0"/>
    </xf>
    <xf numFmtId="0" fontId="6" fillId="3" borderId="14" xfId="0" applyFont="1" applyFill="1" applyBorder="1" applyAlignment="1" applyProtection="1">
      <alignment vertical="top"/>
      <protection hidden="1"/>
    </xf>
    <xf numFmtId="0" fontId="6" fillId="3" borderId="16" xfId="0" applyFont="1" applyFill="1" applyBorder="1" applyAlignment="1" applyProtection="1">
      <alignment vertical="top"/>
      <protection hidden="1"/>
    </xf>
    <xf numFmtId="0" fontId="8" fillId="0" borderId="14" xfId="0" applyFont="1" applyBorder="1" applyAlignment="1" applyProtection="1">
      <alignment horizontal="left" vertical="center" wrapText="1"/>
      <protection hidden="1"/>
    </xf>
    <xf numFmtId="0" fontId="3" fillId="0" borderId="0" xfId="0" applyFont="1" applyAlignment="1">
      <alignment horizontal="left" vertical="center" wrapText="1"/>
    </xf>
    <xf numFmtId="0" fontId="8" fillId="0" borderId="0" xfId="0" applyFont="1" applyAlignment="1" applyProtection="1">
      <alignment horizontal="left" vertical="center" wrapText="1"/>
      <protection hidden="1"/>
    </xf>
    <xf numFmtId="0" fontId="6" fillId="3" borderId="22" xfId="0" applyFont="1" applyFill="1" applyBorder="1" applyProtection="1">
      <protection hidden="1"/>
    </xf>
    <xf numFmtId="0" fontId="6" fillId="3" borderId="14" xfId="0" applyFont="1" applyFill="1" applyBorder="1" applyProtection="1">
      <protection hidden="1"/>
    </xf>
    <xf numFmtId="0" fontId="6" fillId="3" borderId="16" xfId="0" applyFont="1" applyFill="1" applyBorder="1" applyAlignment="1" applyProtection="1">
      <alignment horizontal="left"/>
      <protection hidden="1"/>
    </xf>
    <xf numFmtId="0" fontId="4" fillId="0" borderId="0" xfId="0" applyFont="1" applyAlignment="1" applyProtection="1">
      <alignment horizontal="left" vertical="center"/>
      <protection hidden="1"/>
    </xf>
    <xf numFmtId="0" fontId="3" fillId="0" borderId="0" xfId="0" applyFont="1"/>
    <xf numFmtId="0" fontId="3" fillId="0" borderId="0" xfId="0" applyFont="1" applyAlignment="1">
      <alignment horizontal="center"/>
    </xf>
    <xf numFmtId="0" fontId="3" fillId="0" borderId="0" xfId="0" applyFont="1" applyAlignment="1">
      <alignment horizontal="left"/>
    </xf>
    <xf numFmtId="0" fontId="9" fillId="0" borderId="0" xfId="0" applyFont="1" applyAlignment="1">
      <alignment horizontal="left"/>
    </xf>
    <xf numFmtId="0" fontId="9" fillId="0" borderId="0" xfId="0" applyFont="1" applyAlignment="1">
      <alignment horizontal="center"/>
    </xf>
    <xf numFmtId="0" fontId="8" fillId="0" borderId="0" xfId="0" applyFont="1"/>
    <xf numFmtId="0" fontId="3" fillId="0" borderId="1" xfId="0" applyFont="1" applyBorder="1" applyAlignment="1">
      <alignment horizontal="center"/>
    </xf>
    <xf numFmtId="44" fontId="8" fillId="5" borderId="1" xfId="1" applyFont="1" applyFill="1" applyBorder="1" applyAlignment="1" applyProtection="1">
      <alignment horizontal="left"/>
      <protection locked="0"/>
    </xf>
    <xf numFmtId="0" fontId="3" fillId="3" borderId="1" xfId="0" applyFont="1" applyFill="1" applyBorder="1" applyAlignment="1">
      <alignment horizontal="center"/>
    </xf>
    <xf numFmtId="0" fontId="7" fillId="0" borderId="0" xfId="0" applyFont="1"/>
    <xf numFmtId="0" fontId="7" fillId="0" borderId="1" xfId="0" applyFont="1" applyBorder="1"/>
    <xf numFmtId="0" fontId="7" fillId="0" borderId="1" xfId="0" applyFont="1" applyBorder="1" applyAlignment="1">
      <alignment horizontal="center"/>
    </xf>
    <xf numFmtId="44" fontId="6" fillId="5" borderId="1" xfId="1" applyFont="1" applyFill="1" applyBorder="1" applyAlignment="1" applyProtection="1">
      <alignment horizontal="left"/>
      <protection locked="0"/>
    </xf>
    <xf numFmtId="0" fontId="3" fillId="0" borderId="1" xfId="0" applyFont="1" applyBorder="1"/>
    <xf numFmtId="0" fontId="3" fillId="0" borderId="4" xfId="0" applyFont="1" applyBorder="1"/>
    <xf numFmtId="0" fontId="12" fillId="0" borderId="0" xfId="0" applyFont="1"/>
    <xf numFmtId="0" fontId="11" fillId="0" borderId="1" xfId="0" applyFont="1" applyBorder="1" applyAlignment="1">
      <alignment horizontal="center"/>
    </xf>
    <xf numFmtId="44" fontId="8" fillId="5" borderId="1" xfId="2" applyFont="1" applyFill="1" applyBorder="1" applyAlignment="1" applyProtection="1">
      <alignment horizontal="left"/>
      <protection locked="0"/>
    </xf>
    <xf numFmtId="0" fontId="3" fillId="0" borderId="1" xfId="0" applyFont="1" applyBorder="1" applyAlignment="1">
      <alignment horizontal="left"/>
    </xf>
    <xf numFmtId="44" fontId="8" fillId="0" borderId="0" xfId="1" applyFont="1" applyFill="1" applyBorder="1" applyAlignment="1" applyProtection="1">
      <alignment horizontal="left"/>
      <protection locked="0"/>
    </xf>
    <xf numFmtId="0" fontId="8" fillId="0" borderId="0" xfId="0" applyFont="1" applyAlignment="1">
      <alignment horizontal="center"/>
    </xf>
    <xf numFmtId="44" fontId="3" fillId="0" borderId="0" xfId="0" applyNumberFormat="1" applyFont="1"/>
    <xf numFmtId="0" fontId="9" fillId="3" borderId="0" xfId="0" applyFont="1" applyFill="1" applyAlignment="1">
      <alignment horizontal="center"/>
    </xf>
    <xf numFmtId="0" fontId="8" fillId="3" borderId="0" xfId="0" applyFont="1" applyFill="1" applyAlignment="1">
      <alignment horizontal="center"/>
    </xf>
    <xf numFmtId="44" fontId="13" fillId="3" borderId="0" xfId="1" applyFont="1" applyFill="1" applyBorder="1" applyProtection="1"/>
    <xf numFmtId="44" fontId="13" fillId="0" borderId="0" xfId="1" applyFont="1" applyFill="1" applyBorder="1" applyProtection="1"/>
    <xf numFmtId="0" fontId="14" fillId="0" borderId="0" xfId="0" applyFont="1"/>
    <xf numFmtId="0" fontId="9" fillId="0" borderId="0" xfId="0" applyFont="1"/>
    <xf numFmtId="0" fontId="3" fillId="3" borderId="0" xfId="0" applyFont="1" applyFill="1" applyAlignment="1">
      <alignment horizontal="left"/>
    </xf>
    <xf numFmtId="0" fontId="3" fillId="3" borderId="0" xfId="0" applyFont="1" applyFill="1" applyAlignment="1">
      <alignment horizontal="center"/>
    </xf>
    <xf numFmtId="0" fontId="8" fillId="0" borderId="1" xfId="0" applyFont="1" applyBorder="1" applyAlignment="1">
      <alignment horizontal="center"/>
    </xf>
    <xf numFmtId="44" fontId="8" fillId="5" borderId="1" xfId="1" applyFont="1" applyFill="1" applyBorder="1" applyAlignment="1" applyProtection="1">
      <alignment horizontal="center"/>
      <protection locked="0"/>
    </xf>
    <xf numFmtId="44" fontId="8" fillId="0" borderId="0" xfId="1" applyFont="1" applyFill="1" applyBorder="1" applyAlignment="1" applyProtection="1">
      <alignment horizontal="center"/>
      <protection locked="0"/>
    </xf>
    <xf numFmtId="0" fontId="12" fillId="0" borderId="0" xfId="0" applyFont="1" applyAlignment="1">
      <alignment horizontal="left" vertical="center"/>
    </xf>
    <xf numFmtId="0" fontId="15" fillId="0" borderId="0" xfId="0" applyFont="1" applyAlignment="1">
      <alignment horizontal="left"/>
    </xf>
    <xf numFmtId="44" fontId="8" fillId="2" borderId="15" xfId="0" applyNumberFormat="1" applyFont="1" applyFill="1" applyBorder="1" applyAlignment="1" applyProtection="1">
      <alignment horizontal="left" vertical="center" wrapText="1"/>
      <protection hidden="1"/>
    </xf>
    <xf numFmtId="44" fontId="3" fillId="7" borderId="24" xfId="0" applyNumberFormat="1" applyFont="1" applyFill="1" applyBorder="1" applyAlignment="1">
      <alignment horizontal="left" vertical="center" wrapText="1"/>
    </xf>
    <xf numFmtId="0" fontId="8" fillId="0" borderId="25" xfId="0" applyFont="1" applyBorder="1" applyAlignment="1" applyProtection="1">
      <alignment horizontal="left" vertical="center" wrapText="1"/>
      <protection hidden="1"/>
    </xf>
    <xf numFmtId="0" fontId="9" fillId="0" borderId="19" xfId="0" applyFont="1" applyBorder="1" applyAlignment="1" applyProtection="1">
      <alignment horizontal="left" vertical="center" wrapText="1"/>
      <protection hidden="1"/>
    </xf>
    <xf numFmtId="0" fontId="9" fillId="0" borderId="0" xfId="0" applyFont="1" applyAlignment="1">
      <alignment horizontal="center" vertical="top" wrapText="1"/>
    </xf>
    <xf numFmtId="44" fontId="3" fillId="0" borderId="0" xfId="0" applyNumberFormat="1" applyFont="1" applyAlignment="1">
      <alignment horizontal="center"/>
    </xf>
    <xf numFmtId="0" fontId="9" fillId="6" borderId="1" xfId="0" applyFont="1" applyFill="1" applyBorder="1" applyAlignment="1">
      <alignment horizontal="center" vertical="top"/>
    </xf>
    <xf numFmtId="0" fontId="9" fillId="6" borderId="1" xfId="0" applyFont="1" applyFill="1" applyBorder="1" applyAlignment="1">
      <alignment horizontal="center" vertical="top" wrapText="1"/>
    </xf>
    <xf numFmtId="0" fontId="4" fillId="6" borderId="1" xfId="0" applyFont="1" applyFill="1" applyBorder="1" applyAlignment="1">
      <alignment horizontal="center" vertical="top" wrapText="1"/>
    </xf>
    <xf numFmtId="0" fontId="3" fillId="3" borderId="1" xfId="0" applyFont="1" applyFill="1" applyBorder="1" applyAlignment="1">
      <alignment horizontal="left"/>
    </xf>
    <xf numFmtId="0" fontId="3" fillId="3" borderId="1" xfId="0" applyFont="1" applyFill="1" applyBorder="1" applyAlignment="1">
      <alignment vertical="top"/>
    </xf>
    <xf numFmtId="44" fontId="4" fillId="7" borderId="29" xfId="0" applyNumberFormat="1" applyFont="1" applyFill="1" applyBorder="1"/>
    <xf numFmtId="0" fontId="12" fillId="0" borderId="0" xfId="0" applyFont="1" applyAlignment="1">
      <alignment vertical="top" wrapText="1"/>
    </xf>
    <xf numFmtId="0" fontId="4" fillId="7" borderId="28" xfId="0" applyFont="1" applyFill="1" applyBorder="1"/>
    <xf numFmtId="44" fontId="13" fillId="0" borderId="0" xfId="1" applyFont="1" applyFill="1" applyBorder="1" applyAlignment="1" applyProtection="1"/>
    <xf numFmtId="0" fontId="9" fillId="0" borderId="0" xfId="0" applyFont="1" applyAlignment="1" applyProtection="1">
      <alignment horizontal="left" vertical="center" wrapText="1"/>
      <protection hidden="1"/>
    </xf>
    <xf numFmtId="44" fontId="8" fillId="5" borderId="4" xfId="2" applyFont="1" applyFill="1" applyBorder="1" applyAlignment="1" applyProtection="1">
      <alignment horizontal="left"/>
      <protection locked="0"/>
    </xf>
    <xf numFmtId="0" fontId="11" fillId="0" borderId="0" xfId="0" applyFont="1" applyAlignment="1">
      <alignment horizontal="center"/>
    </xf>
    <xf numFmtId="44" fontId="13" fillId="7" borderId="2" xfId="1" applyFont="1" applyFill="1" applyBorder="1" applyProtection="1"/>
    <xf numFmtId="0" fontId="9" fillId="7" borderId="8" xfId="0" applyFont="1" applyFill="1" applyBorder="1"/>
    <xf numFmtId="0" fontId="8" fillId="7" borderId="28" xfId="0" applyFont="1" applyFill="1" applyBorder="1"/>
    <xf numFmtId="0" fontId="9" fillId="7" borderId="28" xfId="0" applyFont="1" applyFill="1" applyBorder="1"/>
    <xf numFmtId="44" fontId="3" fillId="0" borderId="0" xfId="0" applyNumberFormat="1" applyFont="1" applyAlignment="1">
      <alignment horizontal="left" vertical="center" wrapText="1"/>
    </xf>
    <xf numFmtId="0" fontId="9" fillId="10" borderId="1" xfId="0" applyFont="1" applyFill="1" applyBorder="1" applyAlignment="1">
      <alignment horizontal="center" vertical="top"/>
    </xf>
    <xf numFmtId="0" fontId="9" fillId="10" borderId="1" xfId="0" applyFont="1" applyFill="1" applyBorder="1" applyAlignment="1">
      <alignment horizontal="center" vertical="top" wrapText="1"/>
    </xf>
    <xf numFmtId="0" fontId="5" fillId="0" borderId="0" xfId="0" applyFont="1"/>
    <xf numFmtId="44" fontId="13" fillId="7" borderId="1" xfId="1" applyFont="1" applyFill="1" applyBorder="1" applyAlignment="1" applyProtection="1">
      <alignment horizontal="center"/>
    </xf>
    <xf numFmtId="44" fontId="13" fillId="3" borderId="0" xfId="1" applyFont="1" applyFill="1" applyBorder="1" applyAlignment="1" applyProtection="1">
      <alignment horizontal="center"/>
    </xf>
    <xf numFmtId="1" fontId="7" fillId="3" borderId="3" xfId="0" applyNumberFormat="1" applyFont="1" applyFill="1" applyBorder="1" applyAlignment="1">
      <alignment horizontal="center"/>
    </xf>
    <xf numFmtId="1" fontId="3" fillId="3" borderId="3" xfId="0" applyNumberFormat="1" applyFont="1" applyFill="1" applyBorder="1" applyAlignment="1">
      <alignment horizontal="center"/>
    </xf>
    <xf numFmtId="0" fontId="16" fillId="0" borderId="0" xfId="0" applyFont="1"/>
    <xf numFmtId="0" fontId="8" fillId="10" borderId="20" xfId="0" applyFont="1" applyFill="1" applyBorder="1" applyAlignment="1" applyProtection="1">
      <alignment vertical="center" wrapText="1"/>
      <protection hidden="1"/>
    </xf>
    <xf numFmtId="0" fontId="8" fillId="10" borderId="21" xfId="0" applyFont="1" applyFill="1" applyBorder="1" applyAlignment="1" applyProtection="1">
      <alignment horizontal="center" vertical="center" wrapText="1"/>
      <protection hidden="1"/>
    </xf>
    <xf numFmtId="0" fontId="17" fillId="9" borderId="12" xfId="0" applyFont="1" applyFill="1" applyBorder="1" applyAlignment="1" applyProtection="1">
      <alignment horizontal="left" vertical="center"/>
      <protection hidden="1"/>
    </xf>
    <xf numFmtId="0" fontId="17" fillId="9" borderId="9" xfId="0" applyFont="1" applyFill="1" applyBorder="1" applyAlignment="1">
      <alignment horizontal="left" vertical="center"/>
    </xf>
    <xf numFmtId="0" fontId="17" fillId="8" borderId="12" xfId="0" applyFont="1" applyFill="1" applyBorder="1" applyAlignment="1" applyProtection="1">
      <alignment horizontal="left" vertical="center"/>
      <protection hidden="1"/>
    </xf>
    <xf numFmtId="0" fontId="17" fillId="8" borderId="9" xfId="0" applyFont="1" applyFill="1" applyBorder="1" applyAlignment="1">
      <alignment horizontal="left" vertical="center"/>
    </xf>
    <xf numFmtId="0" fontId="7" fillId="12" borderId="17" xfId="0" applyFont="1" applyFill="1" applyBorder="1" applyAlignment="1">
      <alignment horizontal="left" vertical="center"/>
    </xf>
    <xf numFmtId="0" fontId="7" fillId="12" borderId="0" xfId="0" applyFont="1" applyFill="1" applyAlignment="1">
      <alignment horizontal="left" vertical="center"/>
    </xf>
    <xf numFmtId="0" fontId="7" fillId="12" borderId="18" xfId="0" applyFont="1" applyFill="1" applyBorder="1" applyAlignment="1">
      <alignment horizontal="left" vertical="center"/>
    </xf>
    <xf numFmtId="0" fontId="5" fillId="11" borderId="5" xfId="0" applyFont="1" applyFill="1" applyBorder="1"/>
    <xf numFmtId="0" fontId="3" fillId="11" borderId="7" xfId="0" applyFont="1" applyFill="1" applyBorder="1"/>
    <xf numFmtId="0" fontId="18" fillId="0" borderId="0" xfId="0" applyFont="1" applyAlignment="1">
      <alignment horizontal="left" vertical="center"/>
    </xf>
    <xf numFmtId="44" fontId="7" fillId="2" borderId="24" xfId="0" applyNumberFormat="1" applyFont="1" applyFill="1" applyBorder="1" applyAlignment="1">
      <alignment horizontal="left" vertical="center" wrapText="1"/>
    </xf>
    <xf numFmtId="0" fontId="9" fillId="13" borderId="35" xfId="0" applyFont="1" applyFill="1" applyBorder="1" applyAlignment="1" applyProtection="1">
      <alignment horizontal="left" vertical="center" wrapText="1"/>
      <protection hidden="1"/>
    </xf>
    <xf numFmtId="44" fontId="3" fillId="7" borderId="36" xfId="0" applyNumberFormat="1" applyFont="1" applyFill="1" applyBorder="1" applyAlignment="1">
      <alignment horizontal="left" vertical="center" wrapText="1"/>
    </xf>
    <xf numFmtId="0" fontId="7" fillId="0" borderId="0" xfId="0" applyFont="1" applyAlignment="1">
      <alignment horizontal="left" vertical="center" wrapText="1"/>
    </xf>
    <xf numFmtId="0" fontId="9" fillId="14" borderId="1" xfId="0" applyFont="1" applyFill="1" applyBorder="1" applyAlignment="1">
      <alignment horizontal="center" vertical="top"/>
    </xf>
    <xf numFmtId="0" fontId="9" fillId="14" borderId="1" xfId="0" applyFont="1" applyFill="1" applyBorder="1" applyAlignment="1">
      <alignment horizontal="center" vertical="top" wrapText="1"/>
    </xf>
    <xf numFmtId="0" fontId="3" fillId="14" borderId="7" xfId="0" applyFont="1" applyFill="1" applyBorder="1" applyAlignment="1">
      <alignment horizontal="center"/>
    </xf>
    <xf numFmtId="0" fontId="4" fillId="7" borderId="8" xfId="0" applyFont="1" applyFill="1" applyBorder="1" applyAlignment="1">
      <alignment vertical="center"/>
    </xf>
    <xf numFmtId="0" fontId="15" fillId="0" borderId="0" xfId="0" applyFont="1"/>
    <xf numFmtId="0" fontId="8" fillId="4" borderId="20" xfId="0" applyFont="1" applyFill="1" applyBorder="1" applyAlignment="1" applyProtection="1">
      <alignment vertical="center" wrapText="1"/>
      <protection hidden="1"/>
    </xf>
    <xf numFmtId="0" fontId="8" fillId="4" borderId="21" xfId="0" applyFont="1" applyFill="1" applyBorder="1" applyAlignment="1" applyProtection="1">
      <alignment horizontal="center" vertical="center" wrapText="1"/>
      <protection hidden="1"/>
    </xf>
    <xf numFmtId="44" fontId="8" fillId="16" borderId="15" xfId="0" applyNumberFormat="1" applyFont="1" applyFill="1" applyBorder="1" applyAlignment="1" applyProtection="1">
      <alignment horizontal="left" vertical="center" wrapText="1"/>
      <protection hidden="1"/>
    </xf>
    <xf numFmtId="44" fontId="8" fillId="16" borderId="26" xfId="0" applyNumberFormat="1" applyFont="1" applyFill="1" applyBorder="1" applyAlignment="1" applyProtection="1">
      <alignment horizontal="left" vertical="center" wrapText="1"/>
      <protection hidden="1"/>
    </xf>
    <xf numFmtId="44" fontId="7" fillId="16" borderId="24" xfId="0" applyNumberFormat="1" applyFont="1" applyFill="1" applyBorder="1" applyAlignment="1">
      <alignment horizontal="left" vertical="center" wrapText="1"/>
    </xf>
    <xf numFmtId="44" fontId="3" fillId="16" borderId="4" xfId="0" applyNumberFormat="1" applyFont="1" applyFill="1" applyBorder="1"/>
    <xf numFmtId="0" fontId="9" fillId="4" borderId="1" xfId="0" applyFont="1" applyFill="1" applyBorder="1" applyAlignment="1">
      <alignment horizontal="center" vertical="top"/>
    </xf>
    <xf numFmtId="0" fontId="9" fillId="4" borderId="1" xfId="0" applyFont="1" applyFill="1" applyBorder="1" applyAlignment="1">
      <alignment horizontal="center" vertical="top" wrapText="1"/>
    </xf>
    <xf numFmtId="44" fontId="3" fillId="15" borderId="1" xfId="0" applyNumberFormat="1" applyFont="1" applyFill="1" applyBorder="1"/>
    <xf numFmtId="44" fontId="3" fillId="15" borderId="1" xfId="0" applyNumberFormat="1" applyFont="1" applyFill="1" applyBorder="1" applyAlignment="1">
      <alignment horizontal="center"/>
    </xf>
    <xf numFmtId="0" fontId="19" fillId="0" borderId="0" xfId="0" applyFont="1"/>
    <xf numFmtId="0" fontId="3" fillId="3" borderId="0" xfId="0" applyFont="1" applyFill="1"/>
    <xf numFmtId="44" fontId="3" fillId="3" borderId="0" xfId="0" applyNumberFormat="1" applyFont="1" applyFill="1" applyAlignment="1">
      <alignment horizontal="center"/>
    </xf>
    <xf numFmtId="44" fontId="13" fillId="7" borderId="38" xfId="1" applyFont="1" applyFill="1" applyBorder="1" applyAlignment="1" applyProtection="1">
      <alignment horizontal="center"/>
    </xf>
    <xf numFmtId="0" fontId="9" fillId="3" borderId="0" xfId="0" applyFont="1" applyFill="1" applyAlignment="1">
      <alignment horizontal="center" vertical="top" wrapText="1"/>
    </xf>
    <xf numFmtId="0" fontId="4" fillId="3" borderId="0" xfId="0" applyFont="1" applyFill="1" applyAlignment="1">
      <alignment vertical="center"/>
    </xf>
    <xf numFmtId="0" fontId="4" fillId="3" borderId="0" xfId="0" applyFont="1" applyFill="1"/>
    <xf numFmtId="44" fontId="4" fillId="3" borderId="0" xfId="0" applyNumberFormat="1" applyFont="1" applyFill="1"/>
    <xf numFmtId="0" fontId="9" fillId="7" borderId="38" xfId="0" applyFont="1" applyFill="1" applyBorder="1" applyAlignment="1">
      <alignment horizontal="left"/>
    </xf>
    <xf numFmtId="44" fontId="9" fillId="7" borderId="1" xfId="0" applyNumberFormat="1" applyFont="1" applyFill="1" applyBorder="1"/>
    <xf numFmtId="0" fontId="9" fillId="17" borderId="1" xfId="0" applyFont="1" applyFill="1" applyBorder="1" applyAlignment="1">
      <alignment horizontal="center" vertical="top"/>
    </xf>
    <xf numFmtId="0" fontId="9" fillId="17" borderId="1" xfId="0" applyFont="1" applyFill="1" applyBorder="1" applyAlignment="1">
      <alignment horizontal="center" vertical="top" wrapText="1"/>
    </xf>
    <xf numFmtId="0" fontId="4" fillId="17" borderId="1" xfId="0" applyFont="1" applyFill="1" applyBorder="1" applyAlignment="1">
      <alignment horizontal="center" vertical="top" wrapText="1"/>
    </xf>
    <xf numFmtId="0" fontId="14" fillId="3" borderId="0" xfId="0" applyFont="1" applyFill="1"/>
    <xf numFmtId="0" fontId="9" fillId="3" borderId="0" xfId="0" applyFont="1" applyFill="1" applyAlignment="1">
      <alignment horizontal="left" wrapText="1"/>
    </xf>
    <xf numFmtId="0" fontId="12" fillId="3" borderId="0" xfId="0" applyFont="1" applyFill="1" applyAlignment="1">
      <alignment vertical="top" wrapText="1"/>
    </xf>
    <xf numFmtId="0" fontId="4" fillId="3" borderId="8" xfId="0" applyFont="1" applyFill="1" applyBorder="1" applyAlignment="1">
      <alignment horizontal="center" vertical="center"/>
    </xf>
    <xf numFmtId="0" fontId="3" fillId="18" borderId="1" xfId="0" applyFont="1" applyFill="1" applyBorder="1" applyAlignment="1">
      <alignment horizontal="center"/>
    </xf>
    <xf numFmtId="0" fontId="7" fillId="18" borderId="1" xfId="0" applyFont="1" applyFill="1" applyBorder="1" applyAlignment="1">
      <alignment horizontal="center"/>
    </xf>
    <xf numFmtId="0" fontId="11" fillId="18" borderId="1" xfId="0" applyFont="1" applyFill="1" applyBorder="1" applyAlignment="1">
      <alignment horizontal="center"/>
    </xf>
    <xf numFmtId="0" fontId="8" fillId="0" borderId="17" xfId="0" applyFont="1" applyBorder="1" applyAlignment="1" applyProtection="1">
      <alignment horizontal="left" vertical="center" wrapText="1"/>
      <protection hidden="1"/>
    </xf>
    <xf numFmtId="44" fontId="8" fillId="2" borderId="18" xfId="0" applyNumberFormat="1" applyFont="1" applyFill="1" applyBorder="1" applyAlignment="1" applyProtection="1">
      <alignment horizontal="left" vertical="center" wrapText="1"/>
      <protection hidden="1"/>
    </xf>
    <xf numFmtId="0" fontId="6" fillId="0" borderId="0" xfId="0" applyFont="1" applyAlignment="1">
      <alignment horizontal="left" vertical="center" wrapText="1"/>
    </xf>
    <xf numFmtId="0" fontId="6" fillId="0" borderId="0" xfId="0" applyFont="1" applyAlignment="1">
      <alignment horizontal="left" vertical="center"/>
    </xf>
    <xf numFmtId="0" fontId="17" fillId="8" borderId="9" xfId="0" applyFont="1" applyFill="1" applyBorder="1" applyAlignment="1">
      <alignment horizontal="center" vertical="center"/>
    </xf>
    <xf numFmtId="44" fontId="8" fillId="2" borderId="32" xfId="0" applyNumberFormat="1" applyFont="1" applyFill="1" applyBorder="1" applyAlignment="1" applyProtection="1">
      <alignment horizontal="left" vertical="center" wrapText="1"/>
      <protection hidden="1"/>
    </xf>
    <xf numFmtId="44" fontId="8" fillId="2" borderId="33" xfId="0" applyNumberFormat="1" applyFont="1" applyFill="1" applyBorder="1" applyAlignment="1" applyProtection="1">
      <alignment horizontal="left" vertical="center" wrapText="1"/>
      <protection hidden="1"/>
    </xf>
    <xf numFmtId="0" fontId="4" fillId="9" borderId="9" xfId="0" applyFont="1" applyFill="1" applyBorder="1" applyAlignment="1">
      <alignment horizontal="center" vertical="center"/>
    </xf>
    <xf numFmtId="0" fontId="6" fillId="10" borderId="21" xfId="0" applyFont="1" applyFill="1" applyBorder="1" applyAlignment="1" applyProtection="1">
      <alignment horizontal="center" vertical="center" wrapText="1"/>
      <protection hidden="1"/>
    </xf>
    <xf numFmtId="44" fontId="6" fillId="16" borderId="32" xfId="0" applyNumberFormat="1" applyFont="1" applyFill="1" applyBorder="1" applyAlignment="1" applyProtection="1">
      <alignment horizontal="left" vertical="center" wrapText="1"/>
      <protection hidden="1"/>
    </xf>
    <xf numFmtId="44" fontId="6" fillId="16" borderId="33" xfId="0" applyNumberFormat="1" applyFont="1" applyFill="1" applyBorder="1" applyAlignment="1" applyProtection="1">
      <alignment horizontal="left" vertical="center" wrapText="1"/>
      <protection hidden="1"/>
    </xf>
    <xf numFmtId="44" fontId="6" fillId="16" borderId="34" xfId="0" applyNumberFormat="1" applyFont="1" applyFill="1" applyBorder="1" applyAlignment="1" applyProtection="1">
      <alignment horizontal="left" vertical="center" wrapText="1"/>
      <protection hidden="1"/>
    </xf>
    <xf numFmtId="0" fontId="4" fillId="0" borderId="0" xfId="0" applyFont="1" applyAlignment="1">
      <alignment horizontal="left" vertical="center"/>
    </xf>
    <xf numFmtId="0" fontId="21" fillId="0" borderId="1" xfId="0" applyFont="1" applyBorder="1" applyAlignment="1">
      <alignment horizontal="center"/>
    </xf>
    <xf numFmtId="0" fontId="22" fillId="0" borderId="0" xfId="0" applyFont="1"/>
    <xf numFmtId="0" fontId="12" fillId="0" borderId="1" xfId="0" applyFont="1" applyBorder="1" applyAlignment="1">
      <alignment horizontal="center"/>
    </xf>
    <xf numFmtId="44" fontId="23" fillId="5" borderId="1" xfId="1" applyFont="1" applyFill="1" applyBorder="1" applyAlignment="1" applyProtection="1">
      <alignment horizontal="left"/>
      <protection locked="0"/>
    </xf>
    <xf numFmtId="0" fontId="24" fillId="0" borderId="1" xfId="0" applyFont="1" applyBorder="1" applyAlignment="1">
      <alignment horizontal="center"/>
    </xf>
    <xf numFmtId="0" fontId="25" fillId="0" borderId="1" xfId="0" applyFont="1" applyBorder="1" applyAlignment="1">
      <alignment horizontal="center"/>
    </xf>
    <xf numFmtId="0" fontId="7" fillId="0" borderId="1" xfId="0" applyFont="1" applyBorder="1" applyAlignment="1">
      <alignment horizontal="left"/>
    </xf>
    <xf numFmtId="0" fontId="3" fillId="0" borderId="0" xfId="0" applyFont="1" applyAlignment="1">
      <alignment horizontal="left" vertical="top" wrapText="1"/>
    </xf>
    <xf numFmtId="0" fontId="9" fillId="7" borderId="37" xfId="0" applyFont="1" applyFill="1" applyBorder="1" applyAlignment="1">
      <alignment horizontal="left"/>
    </xf>
    <xf numFmtId="0" fontId="9" fillId="7" borderId="38" xfId="0" applyFont="1" applyFill="1" applyBorder="1" applyAlignment="1">
      <alignment horizontal="left"/>
    </xf>
    <xf numFmtId="0" fontId="16" fillId="8" borderId="1" xfId="0" applyFont="1" applyFill="1" applyBorder="1" applyAlignment="1">
      <alignment horizontal="center"/>
    </xf>
    <xf numFmtId="0" fontId="16" fillId="9" borderId="1" xfId="0" applyFont="1" applyFill="1" applyBorder="1" applyAlignment="1">
      <alignment horizontal="center"/>
    </xf>
    <xf numFmtId="0" fontId="9" fillId="7" borderId="37" xfId="0" applyFont="1" applyFill="1" applyBorder="1" applyAlignment="1">
      <alignment horizontal="left" wrapText="1"/>
    </xf>
    <xf numFmtId="0" fontId="4" fillId="7" borderId="27" xfId="0" applyFont="1" applyFill="1" applyBorder="1" applyAlignment="1">
      <alignment horizontal="center"/>
    </xf>
    <xf numFmtId="0" fontId="4" fillId="7" borderId="2" xfId="0" applyFont="1" applyFill="1" applyBorder="1" applyAlignment="1">
      <alignment horizontal="center"/>
    </xf>
    <xf numFmtId="0" fontId="3" fillId="5" borderId="10" xfId="0" applyFont="1" applyFill="1" applyBorder="1" applyAlignment="1" applyProtection="1">
      <alignment horizontal="left" vertical="center"/>
      <protection locked="0"/>
    </xf>
    <xf numFmtId="0" fontId="3" fillId="5" borderId="30" xfId="0" applyFont="1" applyFill="1" applyBorder="1" applyAlignment="1" applyProtection="1">
      <alignment horizontal="left" vertical="center"/>
      <protection locked="0"/>
    </xf>
    <xf numFmtId="0" fontId="4" fillId="11" borderId="5" xfId="0" applyFont="1" applyFill="1" applyBorder="1" applyAlignment="1" applyProtection="1">
      <alignment horizontal="left" vertical="top" wrapText="1"/>
      <protection hidden="1"/>
    </xf>
    <xf numFmtId="0" fontId="4" fillId="11" borderId="6" xfId="0" applyFont="1" applyFill="1" applyBorder="1" applyAlignment="1" applyProtection="1">
      <alignment horizontal="left" vertical="top" wrapText="1"/>
      <protection hidden="1"/>
    </xf>
    <xf numFmtId="0" fontId="5" fillId="11" borderId="12" xfId="0" applyFont="1" applyFill="1" applyBorder="1" applyAlignment="1">
      <alignment horizontal="left" vertical="center"/>
    </xf>
    <xf numFmtId="0" fontId="5" fillId="11" borderId="13" xfId="0" applyFont="1" applyFill="1" applyBorder="1" applyAlignment="1">
      <alignment horizontal="left" vertical="center"/>
    </xf>
    <xf numFmtId="0" fontId="3" fillId="5" borderId="1" xfId="0" applyFont="1" applyFill="1" applyBorder="1" applyAlignment="1" applyProtection="1">
      <alignment horizontal="left" vertical="center"/>
      <protection locked="0"/>
    </xf>
    <xf numFmtId="0" fontId="3" fillId="5" borderId="3" xfId="0" applyFont="1" applyFill="1" applyBorder="1" applyAlignment="1" applyProtection="1">
      <alignment horizontal="left" vertical="center"/>
      <protection locked="0"/>
    </xf>
    <xf numFmtId="0" fontId="6" fillId="0" borderId="0" xfId="0" applyFont="1" applyAlignment="1">
      <alignment horizontal="left" vertical="center"/>
    </xf>
    <xf numFmtId="0" fontId="7" fillId="12" borderId="17" xfId="0" applyFont="1" applyFill="1" applyBorder="1" applyAlignment="1">
      <alignment horizontal="left" vertical="center"/>
    </xf>
    <xf numFmtId="0" fontId="7" fillId="12" borderId="0" xfId="0" applyFont="1" applyFill="1" applyAlignment="1">
      <alignment horizontal="left" vertical="center"/>
    </xf>
    <xf numFmtId="0" fontId="10" fillId="3" borderId="0" xfId="0" applyFont="1" applyFill="1" applyAlignment="1" applyProtection="1">
      <alignment vertical="top" wrapText="1"/>
      <protection hidden="1"/>
    </xf>
    <xf numFmtId="0" fontId="0" fillId="3" borderId="0" xfId="0" applyFill="1" applyAlignment="1" applyProtection="1">
      <alignment vertical="top" wrapText="1"/>
      <protection hidden="1"/>
    </xf>
    <xf numFmtId="0" fontId="3" fillId="5" borderId="23" xfId="0" applyFont="1" applyFill="1" applyBorder="1" applyAlignment="1" applyProtection="1">
      <alignment horizontal="left"/>
      <protection locked="0"/>
    </xf>
    <xf numFmtId="0" fontId="3" fillId="5" borderId="31" xfId="0" applyFont="1" applyFill="1" applyBorder="1" applyAlignment="1" applyProtection="1">
      <alignment horizontal="left"/>
      <protection locked="0"/>
    </xf>
    <xf numFmtId="0" fontId="3" fillId="5" borderId="1" xfId="0" applyFont="1" applyFill="1" applyBorder="1" applyAlignment="1" applyProtection="1">
      <alignment horizontal="left"/>
      <protection locked="0"/>
    </xf>
    <xf numFmtId="0" fontId="3" fillId="5" borderId="3" xfId="0" applyFont="1" applyFill="1" applyBorder="1" applyAlignment="1" applyProtection="1">
      <alignment horizontal="left"/>
      <protection locked="0"/>
    </xf>
    <xf numFmtId="0" fontId="3" fillId="5" borderId="27" xfId="0" applyFont="1" applyFill="1" applyBorder="1" applyAlignment="1" applyProtection="1">
      <alignment horizontal="left"/>
      <protection locked="0"/>
    </xf>
    <xf numFmtId="0" fontId="3" fillId="5" borderId="10" xfId="0" applyFont="1" applyFill="1" applyBorder="1" applyAlignment="1" applyProtection="1">
      <alignment horizontal="left"/>
      <protection locked="0"/>
    </xf>
    <xf numFmtId="0" fontId="3" fillId="5" borderId="30" xfId="0" applyFont="1" applyFill="1" applyBorder="1" applyAlignment="1" applyProtection="1">
      <alignment horizontal="left"/>
      <protection locked="0"/>
    </xf>
    <xf numFmtId="0" fontId="6" fillId="0" borderId="0" xfId="0" applyFont="1" applyAlignment="1">
      <alignment horizontal="left" vertical="center" wrapText="1"/>
    </xf>
    <xf numFmtId="0" fontId="4" fillId="0" borderId="0" xfId="0" applyFont="1" applyAlignment="1" applyProtection="1">
      <alignment horizontal="left" vertical="center"/>
      <protection hidden="1"/>
    </xf>
    <xf numFmtId="0" fontId="9" fillId="0" borderId="0" xfId="0" applyFont="1" applyAlignment="1" applyProtection="1">
      <alignment horizontal="left" vertical="center" wrapText="1"/>
      <protection hidden="1"/>
    </xf>
    <xf numFmtId="0" fontId="16" fillId="9" borderId="3" xfId="0" applyFont="1" applyFill="1" applyBorder="1" applyAlignment="1">
      <alignment horizontal="center"/>
    </xf>
    <xf numFmtId="0" fontId="16" fillId="9" borderId="27" xfId="0" applyFont="1" applyFill="1" applyBorder="1" applyAlignment="1">
      <alignment horizontal="center"/>
    </xf>
    <xf numFmtId="0" fontId="16" fillId="9" borderId="2" xfId="0" applyFont="1" applyFill="1" applyBorder="1" applyAlignment="1">
      <alignment horizontal="center"/>
    </xf>
    <xf numFmtId="0" fontId="16" fillId="8" borderId="3" xfId="0" applyFont="1" applyFill="1" applyBorder="1" applyAlignment="1">
      <alignment horizontal="center"/>
    </xf>
    <xf numFmtId="0" fontId="16" fillId="8" borderId="27" xfId="0" applyFont="1" applyFill="1" applyBorder="1" applyAlignment="1">
      <alignment horizontal="center"/>
    </xf>
    <xf numFmtId="0" fontId="16" fillId="8" borderId="2" xfId="0" applyFont="1" applyFill="1" applyBorder="1" applyAlignment="1">
      <alignment horizontal="center"/>
    </xf>
    <xf numFmtId="0" fontId="3" fillId="0" borderId="0" xfId="0" applyFont="1" applyAlignment="1">
      <alignment horizontal="left" vertical="top" wrapText="1"/>
    </xf>
    <xf numFmtId="0" fontId="3" fillId="0" borderId="0" xfId="0" applyFont="1" applyProtection="1">
      <protection locked="0"/>
    </xf>
    <xf numFmtId="0" fontId="3" fillId="3" borderId="0" xfId="0" applyFont="1" applyFill="1" applyProtection="1">
      <protection locked="0"/>
    </xf>
    <xf numFmtId="0" fontId="3" fillId="0" borderId="0" xfId="0" applyFont="1" applyAlignment="1" applyProtection="1">
      <alignment horizontal="left"/>
      <protection locked="0"/>
    </xf>
    <xf numFmtId="0" fontId="3" fillId="0" borderId="0" xfId="0" applyFont="1" applyAlignment="1" applyProtection="1">
      <alignment horizontal="center"/>
      <protection locked="0"/>
    </xf>
    <xf numFmtId="0" fontId="12" fillId="0" borderId="0" xfId="0" applyFont="1" applyAlignment="1" applyProtection="1">
      <alignment vertical="top" wrapText="1"/>
      <protection locked="0"/>
    </xf>
    <xf numFmtId="0" fontId="9" fillId="6" borderId="1" xfId="0" applyFont="1" applyFill="1" applyBorder="1" applyAlignment="1" applyProtection="1">
      <alignment horizontal="center" vertical="top" wrapText="1"/>
      <protection locked="0"/>
    </xf>
    <xf numFmtId="0" fontId="9" fillId="7" borderId="38" xfId="0" applyFont="1" applyFill="1" applyBorder="1" applyAlignment="1" applyProtection="1">
      <alignment horizontal="left"/>
      <protection locked="0"/>
    </xf>
    <xf numFmtId="0" fontId="16" fillId="9" borderId="1" xfId="0" applyFont="1" applyFill="1" applyBorder="1" applyAlignment="1" applyProtection="1">
      <alignment horizontal="center"/>
      <protection locked="0"/>
    </xf>
    <xf numFmtId="0" fontId="3" fillId="0" borderId="1" xfId="0" applyFont="1" applyBorder="1" applyAlignment="1" applyProtection="1">
      <alignment horizontal="center"/>
      <protection locked="0"/>
    </xf>
    <xf numFmtId="0" fontId="7" fillId="18" borderId="1" xfId="0" applyFont="1" applyFill="1" applyBorder="1" applyAlignment="1" applyProtection="1">
      <alignment horizontal="center"/>
      <protection locked="0"/>
    </xf>
    <xf numFmtId="44" fontId="3" fillId="15" borderId="1" xfId="0" applyNumberFormat="1" applyFont="1" applyFill="1" applyBorder="1" applyProtection="1">
      <protection locked="0"/>
    </xf>
    <xf numFmtId="0" fontId="16" fillId="9" borderId="27" xfId="0" applyFont="1" applyFill="1" applyBorder="1" applyAlignment="1" applyProtection="1">
      <alignment horizontal="center"/>
      <protection locked="0"/>
    </xf>
    <xf numFmtId="0" fontId="9" fillId="10" borderId="1" xfId="0" applyFont="1" applyFill="1" applyBorder="1" applyAlignment="1" applyProtection="1">
      <alignment horizontal="center" vertical="top" wrapText="1"/>
      <protection locked="0"/>
    </xf>
    <xf numFmtId="0" fontId="3" fillId="18" borderId="1" xfId="0" applyFont="1" applyFill="1" applyBorder="1" applyAlignment="1" applyProtection="1">
      <alignment horizontal="center"/>
      <protection locked="0"/>
    </xf>
    <xf numFmtId="44" fontId="3" fillId="16" borderId="4" xfId="0" applyNumberFormat="1" applyFont="1" applyFill="1" applyBorder="1" applyProtection="1">
      <protection locked="0"/>
    </xf>
    <xf numFmtId="0" fontId="7" fillId="0" borderId="0" xfId="0" applyFont="1" applyProtection="1">
      <protection locked="0"/>
    </xf>
    <xf numFmtId="44" fontId="3" fillId="5" borderId="1" xfId="1" applyFont="1" applyFill="1" applyBorder="1" applyAlignment="1" applyProtection="1">
      <alignment horizontal="center"/>
      <protection locked="0"/>
    </xf>
    <xf numFmtId="0" fontId="3" fillId="0" borderId="0" xfId="0" applyFont="1" applyAlignment="1" applyProtection="1">
      <alignment horizontal="left" vertical="center"/>
      <protection locked="0"/>
    </xf>
  </cellXfs>
  <cellStyles count="7">
    <cellStyle name="Standaard" xfId="0" builtinId="0"/>
    <cellStyle name="Valuta" xfId="1" builtinId="4"/>
    <cellStyle name="Valuta 2" xfId="2" xr:uid="{00000000-0005-0000-0000-000002000000}"/>
    <cellStyle name="Valuta 2 2" xfId="4" xr:uid="{00000000-0005-0000-0000-000003000000}"/>
    <cellStyle name="Valuta 2 3" xfId="6" xr:uid="{00000000-0005-0000-0000-000004000000}"/>
    <cellStyle name="Valuta 3" xfId="3" xr:uid="{00000000-0005-0000-0000-000005000000}"/>
    <cellStyle name="Valuta 4" xfId="5" xr:uid="{00000000-0005-0000-0000-000006000000}"/>
  </cellStyles>
  <dxfs count="0"/>
  <tableStyles count="0" defaultTableStyle="TableStyleMedium2" defaultPivotStyle="PivotStyleLight16"/>
  <colors>
    <mruColors>
      <color rgb="FFEF8D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
  <sheetViews>
    <sheetView showGridLines="0" zoomScale="90" zoomScaleNormal="90" workbookViewId="0">
      <selection activeCell="C8" sqref="C8:E8"/>
    </sheetView>
  </sheetViews>
  <sheetFormatPr defaultColWidth="8.88671875" defaultRowHeight="11.7" customHeight="1" x14ac:dyDescent="0.3"/>
  <cols>
    <col min="1" max="1" width="2.44140625" style="3" customWidth="1"/>
    <col min="2" max="2" width="40.33203125" style="3" customWidth="1"/>
    <col min="3" max="4" width="15.109375" style="3" customWidth="1"/>
    <col min="5" max="5" width="61.33203125" style="3" customWidth="1"/>
    <col min="6" max="6" width="8.88671875" style="3"/>
    <col min="7" max="7" width="18.5546875" style="3" customWidth="1"/>
    <col min="8" max="16384" width="8.88671875" style="3"/>
  </cols>
  <sheetData>
    <row r="1" spans="2:8" ht="11.7" customHeight="1" thickBot="1" x14ac:dyDescent="0.35"/>
    <row r="2" spans="2:8" ht="15" customHeight="1" thickBot="1" x14ac:dyDescent="0.35">
      <c r="B2" s="161" t="s">
        <v>0</v>
      </c>
      <c r="C2" s="161"/>
      <c r="D2" s="162"/>
      <c r="E2" s="161"/>
      <c r="G2" s="1"/>
      <c r="H2" s="2" t="s">
        <v>1</v>
      </c>
    </row>
    <row r="3" spans="2:8" ht="11.7" customHeight="1" thickBot="1" x14ac:dyDescent="0.35"/>
    <row r="4" spans="2:8" ht="11.7" customHeight="1" x14ac:dyDescent="0.3">
      <c r="B4" s="163" t="s">
        <v>2</v>
      </c>
      <c r="C4" s="163"/>
      <c r="D4" s="164"/>
      <c r="E4" s="163"/>
      <c r="F4" s="4"/>
      <c r="G4" s="2"/>
    </row>
    <row r="5" spans="2:8" ht="11.7" customHeight="1" x14ac:dyDescent="0.3">
      <c r="B5" s="5" t="s">
        <v>3</v>
      </c>
      <c r="C5" s="165"/>
      <c r="D5" s="166"/>
      <c r="E5" s="165"/>
      <c r="F5" s="4"/>
      <c r="G5" s="2"/>
    </row>
    <row r="6" spans="2:8" ht="11.7" customHeight="1" x14ac:dyDescent="0.3">
      <c r="B6" s="5" t="s">
        <v>4</v>
      </c>
      <c r="C6" s="165"/>
      <c r="D6" s="166"/>
      <c r="E6" s="165"/>
      <c r="F6" s="4"/>
      <c r="G6" s="2"/>
    </row>
    <row r="7" spans="2:8" ht="11.7" customHeight="1" x14ac:dyDescent="0.3">
      <c r="B7" s="5" t="s">
        <v>5</v>
      </c>
      <c r="C7" s="165"/>
      <c r="D7" s="166"/>
      <c r="E7" s="165"/>
      <c r="F7" s="4"/>
      <c r="G7" s="2"/>
    </row>
    <row r="8" spans="2:8" ht="13.5" customHeight="1" thickBot="1" x14ac:dyDescent="0.35">
      <c r="B8" s="6" t="s">
        <v>6</v>
      </c>
      <c r="C8" s="159"/>
      <c r="D8" s="160"/>
      <c r="E8" s="159"/>
      <c r="F8" s="4"/>
      <c r="G8" s="2"/>
    </row>
    <row r="9" spans="2:8" ht="11.7" customHeight="1" thickBot="1" x14ac:dyDescent="0.35">
      <c r="F9" s="4"/>
      <c r="G9" s="2"/>
    </row>
    <row r="10" spans="2:8" ht="11.7" customHeight="1" x14ac:dyDescent="0.3">
      <c r="B10" s="163" t="s">
        <v>7</v>
      </c>
      <c r="C10" s="163"/>
      <c r="D10" s="164"/>
      <c r="E10" s="163"/>
      <c r="F10" s="4"/>
      <c r="G10" s="2"/>
    </row>
    <row r="11" spans="2:8" ht="11.7" customHeight="1" x14ac:dyDescent="0.3">
      <c r="B11" s="168" t="s">
        <v>8</v>
      </c>
      <c r="C11" s="168"/>
      <c r="D11" s="169"/>
      <c r="E11" s="168"/>
      <c r="F11" s="4"/>
      <c r="G11" s="2"/>
    </row>
    <row r="12" spans="2:8" ht="11.7" customHeight="1" x14ac:dyDescent="0.3">
      <c r="B12" s="168" t="s">
        <v>9</v>
      </c>
      <c r="C12" s="168"/>
      <c r="D12" s="169"/>
      <c r="E12" s="168"/>
      <c r="F12" s="4"/>
      <c r="G12" s="2"/>
    </row>
    <row r="13" spans="2:8" ht="11.7" customHeight="1" x14ac:dyDescent="0.3">
      <c r="B13" s="86" t="s">
        <v>10</v>
      </c>
      <c r="C13" s="87"/>
      <c r="D13" s="87"/>
      <c r="E13" s="87"/>
      <c r="F13" s="4"/>
      <c r="G13" s="2"/>
    </row>
    <row r="14" spans="2:8" ht="11.7" customHeight="1" x14ac:dyDescent="0.3">
      <c r="B14" s="86" t="s">
        <v>11</v>
      </c>
      <c r="C14" s="87"/>
      <c r="D14" s="87"/>
      <c r="E14" s="88"/>
      <c r="F14" s="4"/>
      <c r="G14" s="2"/>
    </row>
    <row r="15" spans="2:8" ht="11.7" customHeight="1" x14ac:dyDescent="0.3">
      <c r="B15" s="86" t="s">
        <v>12</v>
      </c>
      <c r="C15" s="87"/>
      <c r="D15" s="87"/>
      <c r="E15" s="88"/>
      <c r="F15" s="4"/>
      <c r="G15" s="2"/>
    </row>
    <row r="16" spans="2:8" ht="11.7" customHeight="1" thickBot="1" x14ac:dyDescent="0.35">
      <c r="F16" s="4"/>
      <c r="G16" s="2"/>
    </row>
    <row r="17" spans="1:5" ht="11.7" customHeight="1" x14ac:dyDescent="0.3">
      <c r="A17" s="206"/>
      <c r="B17" s="84" t="s">
        <v>195</v>
      </c>
      <c r="C17" s="85"/>
      <c r="D17" s="135" t="s">
        <v>13</v>
      </c>
    </row>
    <row r="18" spans="1:5" ht="22.5" customHeight="1" x14ac:dyDescent="0.3">
      <c r="B18" s="101"/>
      <c r="C18" s="102" t="s">
        <v>208</v>
      </c>
      <c r="D18" s="102" t="s">
        <v>14</v>
      </c>
    </row>
    <row r="19" spans="1:5" ht="12" x14ac:dyDescent="0.3">
      <c r="B19" s="7" t="s">
        <v>15</v>
      </c>
      <c r="C19" s="49" t="e">
        <f>'Periodieke ledigingsfrequentie'!K43</f>
        <v>#VALUE!</v>
      </c>
      <c r="D19" s="136"/>
    </row>
    <row r="20" spans="1:5" ht="12" x14ac:dyDescent="0.3">
      <c r="B20" s="7" t="s">
        <v>16</v>
      </c>
      <c r="C20" s="49">
        <f>'Lediging op afroep'!C64</f>
        <v>0</v>
      </c>
      <c r="D20" s="137"/>
    </row>
    <row r="21" spans="1:5" ht="12" x14ac:dyDescent="0.3">
      <c r="B21" s="131"/>
      <c r="C21" s="132"/>
      <c r="D21" s="137"/>
    </row>
    <row r="22" spans="1:5" ht="11.7" customHeight="1" thickBot="1" x14ac:dyDescent="0.35">
      <c r="B22" s="52" t="s">
        <v>17</v>
      </c>
      <c r="C22" s="50" t="e">
        <f>C19+C20</f>
        <v>#VALUE!</v>
      </c>
      <c r="D22" s="92">
        <v>47000</v>
      </c>
      <c r="E22" s="91" t="e">
        <f>IF(C22&gt;D22, "Let op: uw inschrijving is ongeldig omdat de prijs hoger is dan het plafondbedrag.","")</f>
        <v>#VALUE!</v>
      </c>
    </row>
    <row r="23" spans="1:5" ht="11.7" customHeight="1" thickBot="1" x14ac:dyDescent="0.35">
      <c r="B23" s="9"/>
      <c r="C23" s="8"/>
      <c r="D23" s="95"/>
    </row>
    <row r="24" spans="1:5" ht="11.7" customHeight="1" x14ac:dyDescent="0.3">
      <c r="B24" s="82" t="s">
        <v>18</v>
      </c>
      <c r="C24" s="83"/>
      <c r="D24" s="138" t="s">
        <v>13</v>
      </c>
    </row>
    <row r="25" spans="1:5" ht="24.6" customHeight="1" x14ac:dyDescent="0.3">
      <c r="B25" s="80"/>
      <c r="C25" s="81" t="s">
        <v>208</v>
      </c>
      <c r="D25" s="139" t="s">
        <v>14</v>
      </c>
    </row>
    <row r="26" spans="1:5" ht="12" x14ac:dyDescent="0.3">
      <c r="B26" s="7" t="s">
        <v>15</v>
      </c>
      <c r="C26" s="103">
        <f>'Periodieke ledigingsfrequentie'!K62</f>
        <v>0</v>
      </c>
      <c r="D26" s="140"/>
    </row>
    <row r="27" spans="1:5" ht="12" x14ac:dyDescent="0.3">
      <c r="B27" s="7" t="s">
        <v>16</v>
      </c>
      <c r="C27" s="103">
        <f>'Lediging op afroep'!C65</f>
        <v>0</v>
      </c>
      <c r="D27" s="141"/>
    </row>
    <row r="28" spans="1:5" ht="12.6" thickBot="1" x14ac:dyDescent="0.35">
      <c r="B28" s="51"/>
      <c r="C28" s="104"/>
      <c r="D28" s="142"/>
    </row>
    <row r="29" spans="1:5" ht="11.7" customHeight="1" thickTop="1" thickBot="1" x14ac:dyDescent="0.35">
      <c r="B29" s="52" t="s">
        <v>17</v>
      </c>
      <c r="C29" s="50">
        <f>C26+C27</f>
        <v>0</v>
      </c>
      <c r="D29" s="105">
        <v>21500</v>
      </c>
      <c r="E29" s="91" t="str">
        <f>IF(C29&gt;D29, "Let op: uw inschrijving is ongeldig omdat de prijs hoger is dan het plafondbedrag.","")</f>
        <v/>
      </c>
    </row>
    <row r="30" spans="1:5" ht="11.7" customHeight="1" thickBot="1" x14ac:dyDescent="0.35">
      <c r="B30" s="64"/>
      <c r="C30" s="71"/>
      <c r="D30" s="71"/>
    </row>
    <row r="31" spans="1:5" ht="24.6" thickBot="1" x14ac:dyDescent="0.35">
      <c r="B31" s="93" t="s">
        <v>19</v>
      </c>
      <c r="C31" s="94" t="e">
        <f>C22+C29</f>
        <v>#VALUE!</v>
      </c>
      <c r="D31" s="47"/>
      <c r="E31" s="47"/>
    </row>
    <row r="32" spans="1:5" ht="11.7" customHeight="1" x14ac:dyDescent="0.3">
      <c r="B32" s="64"/>
      <c r="C32" s="71"/>
      <c r="D32" s="71"/>
      <c r="E32" s="47"/>
    </row>
    <row r="33" spans="2:10" ht="11.7" customHeight="1" thickBot="1" x14ac:dyDescent="0.35">
      <c r="B33" s="170" t="s">
        <v>20</v>
      </c>
      <c r="C33" s="170"/>
      <c r="D33" s="171"/>
      <c r="E33" s="170"/>
      <c r="F33" s="170"/>
      <c r="G33" s="170"/>
      <c r="H33" s="170"/>
      <c r="I33" s="170"/>
      <c r="J33" s="170"/>
    </row>
    <row r="34" spans="2:10" ht="11.7" customHeight="1" x14ac:dyDescent="0.25">
      <c r="B34" s="10" t="s">
        <v>21</v>
      </c>
      <c r="C34" s="172"/>
      <c r="D34" s="173"/>
      <c r="E34" s="172"/>
    </row>
    <row r="35" spans="2:10" ht="11.7" customHeight="1" x14ac:dyDescent="0.25">
      <c r="B35" s="11" t="s">
        <v>22</v>
      </c>
      <c r="C35" s="174"/>
      <c r="D35" s="175"/>
      <c r="E35" s="174"/>
    </row>
    <row r="36" spans="2:10" ht="11.7" customHeight="1" x14ac:dyDescent="0.25">
      <c r="B36" s="11" t="s">
        <v>23</v>
      </c>
      <c r="C36" s="175"/>
      <c r="D36" s="176"/>
      <c r="E36" s="175"/>
    </row>
    <row r="37" spans="2:10" ht="57" customHeight="1" thickBot="1" x14ac:dyDescent="0.3">
      <c r="B37" s="12" t="s">
        <v>24</v>
      </c>
      <c r="C37" s="177"/>
      <c r="D37" s="178"/>
      <c r="E37" s="177"/>
    </row>
    <row r="38" spans="2:10" ht="11.7" customHeight="1" x14ac:dyDescent="0.3">
      <c r="B38" s="167"/>
      <c r="C38" s="167"/>
      <c r="D38" s="134"/>
    </row>
    <row r="39" spans="2:10" ht="11.7" customHeight="1" x14ac:dyDescent="0.3">
      <c r="B39" s="167"/>
      <c r="C39" s="167"/>
      <c r="D39" s="134"/>
    </row>
    <row r="40" spans="2:10" ht="11.7" customHeight="1" x14ac:dyDescent="0.3">
      <c r="B40" s="167"/>
      <c r="C40" s="167"/>
      <c r="D40" s="134"/>
    </row>
    <row r="41" spans="2:10" ht="11.7" customHeight="1" x14ac:dyDescent="0.3">
      <c r="B41" s="167"/>
      <c r="C41" s="167"/>
      <c r="D41" s="134"/>
    </row>
    <row r="42" spans="2:10" ht="11.7" customHeight="1" x14ac:dyDescent="0.3">
      <c r="B42" s="167"/>
      <c r="C42" s="167"/>
      <c r="D42" s="134"/>
    </row>
    <row r="43" spans="2:10" ht="11.7" customHeight="1" x14ac:dyDescent="0.3">
      <c r="B43" s="167"/>
      <c r="C43" s="167"/>
      <c r="D43" s="134"/>
    </row>
    <row r="44" spans="2:10" ht="11.7" customHeight="1" x14ac:dyDescent="0.3">
      <c r="B44" s="167"/>
      <c r="C44" s="167"/>
      <c r="D44" s="134"/>
    </row>
    <row r="45" spans="2:10" ht="11.7" customHeight="1" x14ac:dyDescent="0.3">
      <c r="B45" s="167"/>
      <c r="C45" s="167"/>
      <c r="D45" s="134"/>
    </row>
    <row r="46" spans="2:10" ht="11.7" customHeight="1" x14ac:dyDescent="0.3">
      <c r="B46" s="13"/>
      <c r="C46" s="13"/>
      <c r="D46" s="13"/>
    </row>
    <row r="48" spans="2:10" ht="11.7" customHeight="1" x14ac:dyDescent="0.3">
      <c r="B48" s="180"/>
      <c r="C48" s="180"/>
      <c r="D48" s="143"/>
    </row>
    <row r="49" spans="2:4" ht="11.7" customHeight="1" x14ac:dyDescent="0.3">
      <c r="B49" s="181"/>
      <c r="C49" s="181"/>
      <c r="D49" s="8"/>
    </row>
    <row r="50" spans="2:4" ht="11.7" customHeight="1" x14ac:dyDescent="0.3">
      <c r="B50" s="9"/>
      <c r="C50" s="8"/>
      <c r="D50" s="8"/>
    </row>
    <row r="51" spans="2:4" ht="11.7" customHeight="1" x14ac:dyDescent="0.3">
      <c r="B51" s="9"/>
      <c r="C51" s="8"/>
      <c r="D51" s="8"/>
    </row>
    <row r="52" spans="2:4" ht="11.7" customHeight="1" x14ac:dyDescent="0.3">
      <c r="B52" s="9"/>
      <c r="C52" s="8"/>
      <c r="D52" s="8"/>
    </row>
    <row r="53" spans="2:4" ht="11.7" customHeight="1" x14ac:dyDescent="0.3">
      <c r="B53" s="179"/>
      <c r="C53" s="179"/>
      <c r="D53" s="133"/>
    </row>
    <row r="54" spans="2:4" ht="11.7" customHeight="1" x14ac:dyDescent="0.3">
      <c r="B54" s="167"/>
      <c r="C54" s="167"/>
      <c r="D54" s="134"/>
    </row>
    <row r="55" spans="2:4" ht="11.7" customHeight="1" x14ac:dyDescent="0.3">
      <c r="B55" s="13"/>
      <c r="C55" s="13"/>
      <c r="D55" s="13"/>
    </row>
  </sheetData>
  <sheetProtection algorithmName="SHA-512" hashValue="AYspY8fGIGAFTE/ue3oWIZfQeoCNg5+oqRoHZuk3gkyMzeicgoOPg9+oU8ONf4oU68/65sb7F+S7mQSh3TCF8w==" saltValue="lqVKXFzeZVGYJeJLNtwCPA==" spinCount="100000" sheet="1" objects="1" scenarios="1" selectLockedCells="1"/>
  <mergeCells count="26">
    <mergeCell ref="B53:C53"/>
    <mergeCell ref="B54:C54"/>
    <mergeCell ref="B42:C42"/>
    <mergeCell ref="B43:C43"/>
    <mergeCell ref="B44:C44"/>
    <mergeCell ref="B45:C45"/>
    <mergeCell ref="B48:C48"/>
    <mergeCell ref="B49:C49"/>
    <mergeCell ref="B41:C41"/>
    <mergeCell ref="B10:E10"/>
    <mergeCell ref="B11:E11"/>
    <mergeCell ref="B12:E12"/>
    <mergeCell ref="B33:J33"/>
    <mergeCell ref="C34:E34"/>
    <mergeCell ref="C35:E35"/>
    <mergeCell ref="C36:E36"/>
    <mergeCell ref="C37:E37"/>
    <mergeCell ref="B38:C38"/>
    <mergeCell ref="B39:C39"/>
    <mergeCell ref="B40:C40"/>
    <mergeCell ref="C8:E8"/>
    <mergeCell ref="B2:E2"/>
    <mergeCell ref="B4:E4"/>
    <mergeCell ref="C5:E5"/>
    <mergeCell ref="C6:E6"/>
    <mergeCell ref="C7:E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1:N71"/>
  <sheetViews>
    <sheetView showGridLines="0" topLeftCell="A24" zoomScale="90" zoomScaleNormal="90" workbookViewId="0">
      <selection activeCell="J37" sqref="J37"/>
    </sheetView>
  </sheetViews>
  <sheetFormatPr defaultColWidth="8.88671875" defaultRowHeight="12" x14ac:dyDescent="0.25"/>
  <cols>
    <col min="1" max="1" width="3.33203125" style="14" customWidth="1"/>
    <col min="2" max="2" width="16.88671875" style="14" customWidth="1"/>
    <col min="3" max="3" width="42.5546875" style="14" customWidth="1"/>
    <col min="4" max="4" width="24.6640625" style="15" customWidth="1"/>
    <col min="5" max="5" width="12.5546875" style="16" customWidth="1"/>
    <col min="6" max="6" width="10.44140625" style="14" customWidth="1"/>
    <col min="7" max="7" width="19.33203125" style="14" customWidth="1"/>
    <col min="8" max="8" width="17.44140625" style="14" customWidth="1"/>
    <col min="9" max="9" width="15.88671875" style="15" customWidth="1"/>
    <col min="10" max="10" width="25.33203125" style="14" customWidth="1"/>
    <col min="11" max="13" width="21.44140625" style="14" customWidth="1"/>
    <col min="14" max="16384" width="8.88671875" style="14"/>
  </cols>
  <sheetData>
    <row r="1" spans="2:12" ht="12.6" thickBot="1" x14ac:dyDescent="0.3"/>
    <row r="2" spans="2:12" ht="12.6" thickBot="1" x14ac:dyDescent="0.3">
      <c r="B2" s="89" t="s">
        <v>25</v>
      </c>
      <c r="C2" s="90"/>
      <c r="D2" s="98"/>
      <c r="F2" s="1"/>
      <c r="G2" s="2" t="s">
        <v>1</v>
      </c>
    </row>
    <row r="3" spans="2:12" x14ac:dyDescent="0.25">
      <c r="B3" s="17"/>
      <c r="C3" s="17"/>
      <c r="D3" s="18"/>
      <c r="E3" s="17"/>
      <c r="F3" s="17"/>
      <c r="G3" s="19"/>
    </row>
    <row r="4" spans="2:12" ht="18" x14ac:dyDescent="0.35">
      <c r="B4" s="185" t="s">
        <v>26</v>
      </c>
      <c r="C4" s="186"/>
      <c r="D4" s="186"/>
      <c r="E4" s="186"/>
      <c r="F4" s="186"/>
      <c r="G4" s="186"/>
      <c r="H4" s="186"/>
      <c r="I4" s="186"/>
      <c r="J4" s="186"/>
      <c r="K4" s="187"/>
    </row>
    <row r="5" spans="2:12" ht="48" x14ac:dyDescent="0.25">
      <c r="B5" s="107" t="s">
        <v>27</v>
      </c>
      <c r="C5" s="107" t="s">
        <v>28</v>
      </c>
      <c r="D5" s="107" t="s">
        <v>29</v>
      </c>
      <c r="E5" s="107" t="s">
        <v>30</v>
      </c>
      <c r="F5" s="108" t="s">
        <v>31</v>
      </c>
      <c r="G5" s="108" t="s">
        <v>32</v>
      </c>
      <c r="H5" s="108" t="s">
        <v>33</v>
      </c>
      <c r="I5" s="108" t="s">
        <v>34</v>
      </c>
      <c r="J5" s="108" t="s">
        <v>35</v>
      </c>
      <c r="K5" s="108" t="s">
        <v>36</v>
      </c>
    </row>
    <row r="6" spans="2:12" x14ac:dyDescent="0.25">
      <c r="B6" s="58" t="s">
        <v>37</v>
      </c>
      <c r="C6" s="59" t="s">
        <v>38</v>
      </c>
      <c r="D6" s="20" t="s">
        <v>39</v>
      </c>
      <c r="E6" s="20" t="s">
        <v>40</v>
      </c>
      <c r="F6" s="20" t="s">
        <v>41</v>
      </c>
      <c r="G6" s="129">
        <v>1</v>
      </c>
      <c r="H6" s="130" t="s">
        <v>42</v>
      </c>
      <c r="I6" s="20">
        <v>26</v>
      </c>
      <c r="J6" s="21"/>
      <c r="K6" s="109">
        <f t="shared" ref="K6:K42" si="0">G6*J6*12</f>
        <v>0</v>
      </c>
    </row>
    <row r="7" spans="2:12" x14ac:dyDescent="0.25">
      <c r="B7" s="58"/>
      <c r="C7" s="59"/>
      <c r="D7" s="20" t="s">
        <v>43</v>
      </c>
      <c r="E7" s="20" t="s">
        <v>44</v>
      </c>
      <c r="F7" s="197" t="s">
        <v>45</v>
      </c>
      <c r="G7" s="129">
        <v>2</v>
      </c>
      <c r="H7" s="130" t="s">
        <v>46</v>
      </c>
      <c r="I7" s="20">
        <v>104</v>
      </c>
      <c r="J7" s="21"/>
      <c r="K7" s="109">
        <f t="shared" si="0"/>
        <v>0</v>
      </c>
    </row>
    <row r="8" spans="2:12" x14ac:dyDescent="0.25">
      <c r="B8" s="58"/>
      <c r="C8" s="59"/>
      <c r="D8" s="20" t="s">
        <v>47</v>
      </c>
      <c r="E8" s="20" t="s">
        <v>44</v>
      </c>
      <c r="F8" s="197" t="s">
        <v>48</v>
      </c>
      <c r="G8" s="129">
        <v>3</v>
      </c>
      <c r="H8" s="130" t="s">
        <v>49</v>
      </c>
      <c r="I8" s="20">
        <v>26</v>
      </c>
      <c r="J8" s="21" t="s">
        <v>209</v>
      </c>
      <c r="K8" s="109">
        <v>0</v>
      </c>
      <c r="L8" s="23" t="s">
        <v>50</v>
      </c>
    </row>
    <row r="9" spans="2:12" x14ac:dyDescent="0.25">
      <c r="B9" s="58"/>
      <c r="C9" s="59"/>
      <c r="D9" s="20" t="s">
        <v>51</v>
      </c>
      <c r="E9" s="20" t="s">
        <v>52</v>
      </c>
      <c r="F9" s="197" t="s">
        <v>48</v>
      </c>
      <c r="G9" s="129">
        <v>6</v>
      </c>
      <c r="H9" s="130" t="s">
        <v>53</v>
      </c>
      <c r="I9" s="20">
        <v>12</v>
      </c>
      <c r="J9" s="21"/>
      <c r="K9" s="109">
        <f t="shared" si="0"/>
        <v>0</v>
      </c>
    </row>
    <row r="10" spans="2:12" x14ac:dyDescent="0.25">
      <c r="B10" s="58"/>
      <c r="C10" s="59"/>
      <c r="D10" s="20" t="s">
        <v>54</v>
      </c>
      <c r="E10" s="20" t="s">
        <v>52</v>
      </c>
      <c r="F10" s="20" t="s">
        <v>55</v>
      </c>
      <c r="G10" s="129">
        <v>2</v>
      </c>
      <c r="H10" s="130" t="s">
        <v>53</v>
      </c>
      <c r="I10" s="197">
        <v>12</v>
      </c>
      <c r="J10" s="21"/>
      <c r="K10" s="109">
        <f t="shared" si="0"/>
        <v>0</v>
      </c>
    </row>
    <row r="11" spans="2:12" s="23" customFormat="1" x14ac:dyDescent="0.25">
      <c r="B11" s="24" t="s">
        <v>56</v>
      </c>
      <c r="C11" s="24" t="s">
        <v>57</v>
      </c>
      <c r="D11" s="25" t="s">
        <v>43</v>
      </c>
      <c r="E11" s="25" t="s">
        <v>52</v>
      </c>
      <c r="F11" s="25" t="s">
        <v>58</v>
      </c>
      <c r="G11" s="129">
        <v>1</v>
      </c>
      <c r="H11" s="130" t="s">
        <v>42</v>
      </c>
      <c r="I11" s="20">
        <v>26</v>
      </c>
      <c r="J11" s="26"/>
      <c r="K11" s="109">
        <f t="shared" si="0"/>
        <v>0</v>
      </c>
    </row>
    <row r="12" spans="2:12" s="23" customFormat="1" x14ac:dyDescent="0.25">
      <c r="B12" s="24"/>
      <c r="C12" s="24"/>
      <c r="D12" s="20" t="s">
        <v>59</v>
      </c>
      <c r="E12" s="25" t="s">
        <v>52</v>
      </c>
      <c r="F12" s="25" t="s">
        <v>60</v>
      </c>
      <c r="G12" s="129">
        <v>1</v>
      </c>
      <c r="H12" s="130" t="s">
        <v>61</v>
      </c>
      <c r="I12" s="146">
        <v>26</v>
      </c>
      <c r="J12" s="147"/>
      <c r="K12" s="109">
        <f t="shared" si="0"/>
        <v>0</v>
      </c>
    </row>
    <row r="13" spans="2:12" x14ac:dyDescent="0.25">
      <c r="B13" s="27" t="s">
        <v>62</v>
      </c>
      <c r="C13" s="27" t="s">
        <v>63</v>
      </c>
      <c r="D13" s="20" t="s">
        <v>43</v>
      </c>
      <c r="E13" s="25" t="s">
        <v>52</v>
      </c>
      <c r="F13" s="20" t="s">
        <v>55</v>
      </c>
      <c r="G13" s="129">
        <v>1</v>
      </c>
      <c r="H13" s="130" t="s">
        <v>64</v>
      </c>
      <c r="I13" s="20">
        <v>52</v>
      </c>
      <c r="J13" s="26"/>
      <c r="K13" s="109">
        <f t="shared" si="0"/>
        <v>0</v>
      </c>
    </row>
    <row r="14" spans="2:12" x14ac:dyDescent="0.25">
      <c r="B14" s="27" t="s">
        <v>65</v>
      </c>
      <c r="C14" s="27" t="s">
        <v>66</v>
      </c>
      <c r="D14" s="20" t="s">
        <v>43</v>
      </c>
      <c r="E14" s="25" t="s">
        <v>52</v>
      </c>
      <c r="F14" s="20" t="s">
        <v>55</v>
      </c>
      <c r="G14" s="198">
        <v>2</v>
      </c>
      <c r="H14" s="130" t="s">
        <v>64</v>
      </c>
      <c r="I14" s="20">
        <v>52</v>
      </c>
      <c r="J14" s="26"/>
      <c r="K14" s="109">
        <f t="shared" si="0"/>
        <v>0</v>
      </c>
    </row>
    <row r="15" spans="2:12" x14ac:dyDescent="0.25">
      <c r="B15" s="32" t="s">
        <v>67</v>
      </c>
      <c r="C15" s="32" t="s">
        <v>68</v>
      </c>
      <c r="D15" s="20" t="s">
        <v>43</v>
      </c>
      <c r="E15" s="25" t="s">
        <v>52</v>
      </c>
      <c r="F15" s="20" t="s">
        <v>55</v>
      </c>
      <c r="G15" s="129">
        <v>1</v>
      </c>
      <c r="H15" s="130" t="s">
        <v>64</v>
      </c>
      <c r="I15" s="20">
        <v>52</v>
      </c>
      <c r="J15" s="26"/>
      <c r="K15" s="109">
        <f t="shared" si="0"/>
        <v>0</v>
      </c>
    </row>
    <row r="16" spans="2:12" x14ac:dyDescent="0.25">
      <c r="B16" s="27"/>
      <c r="C16" s="27"/>
      <c r="D16" s="20" t="s">
        <v>59</v>
      </c>
      <c r="E16" s="25" t="s">
        <v>52</v>
      </c>
      <c r="F16" s="20" t="s">
        <v>55</v>
      </c>
      <c r="G16" s="129">
        <v>1</v>
      </c>
      <c r="H16" s="130" t="s">
        <v>42</v>
      </c>
      <c r="I16" s="20">
        <v>26</v>
      </c>
      <c r="J16" s="26"/>
      <c r="K16" s="109">
        <f t="shared" si="0"/>
        <v>0</v>
      </c>
    </row>
    <row r="17" spans="2:14" x14ac:dyDescent="0.25">
      <c r="B17" s="27" t="s">
        <v>69</v>
      </c>
      <c r="C17" s="27" t="s">
        <v>70</v>
      </c>
      <c r="D17" s="20" t="s">
        <v>59</v>
      </c>
      <c r="E17" s="25" t="s">
        <v>52</v>
      </c>
      <c r="F17" s="20" t="s">
        <v>71</v>
      </c>
      <c r="G17" s="129">
        <v>1</v>
      </c>
      <c r="H17" s="130" t="s">
        <v>42</v>
      </c>
      <c r="I17" s="20">
        <v>26</v>
      </c>
      <c r="J17" s="26"/>
      <c r="K17" s="109">
        <f t="shared" si="0"/>
        <v>0</v>
      </c>
    </row>
    <row r="18" spans="2:14" x14ac:dyDescent="0.25">
      <c r="B18" s="27"/>
      <c r="C18" s="27"/>
      <c r="D18" s="20" t="s">
        <v>43</v>
      </c>
      <c r="E18" s="25" t="s">
        <v>52</v>
      </c>
      <c r="F18" s="20" t="s">
        <v>71</v>
      </c>
      <c r="G18" s="129">
        <v>2</v>
      </c>
      <c r="H18" s="130" t="s">
        <v>46</v>
      </c>
      <c r="I18" s="20">
        <v>104</v>
      </c>
      <c r="J18" s="26"/>
      <c r="K18" s="109">
        <f t="shared" si="0"/>
        <v>0</v>
      </c>
    </row>
    <row r="19" spans="2:14" x14ac:dyDescent="0.25">
      <c r="B19" s="58"/>
      <c r="C19" s="58"/>
      <c r="D19" s="20" t="s">
        <v>47</v>
      </c>
      <c r="E19" s="25" t="s">
        <v>52</v>
      </c>
      <c r="F19" s="20" t="s">
        <v>72</v>
      </c>
      <c r="G19" s="129">
        <v>1</v>
      </c>
      <c r="H19" s="130" t="s">
        <v>42</v>
      </c>
      <c r="I19" s="197">
        <v>26</v>
      </c>
      <c r="J19" s="26"/>
      <c r="K19" s="199">
        <f t="shared" si="0"/>
        <v>0</v>
      </c>
      <c r="L19" s="189"/>
      <c r="M19" s="189"/>
      <c r="N19" s="189"/>
    </row>
    <row r="20" spans="2:14" x14ac:dyDescent="0.25">
      <c r="B20" s="58" t="s">
        <v>73</v>
      </c>
      <c r="C20" s="58" t="s">
        <v>74</v>
      </c>
      <c r="D20" s="20" t="s">
        <v>59</v>
      </c>
      <c r="E20" s="25" t="s">
        <v>52</v>
      </c>
      <c r="F20" s="20" t="s">
        <v>75</v>
      </c>
      <c r="G20" s="129">
        <v>1</v>
      </c>
      <c r="H20" s="130" t="s">
        <v>76</v>
      </c>
      <c r="I20" s="20">
        <v>4</v>
      </c>
      <c r="J20" s="26"/>
      <c r="K20" s="109">
        <f t="shared" si="0"/>
        <v>0</v>
      </c>
    </row>
    <row r="21" spans="2:14" x14ac:dyDescent="0.25">
      <c r="B21" s="58"/>
      <c r="C21" s="58"/>
      <c r="D21" s="144" t="s">
        <v>77</v>
      </c>
      <c r="E21" s="25" t="s">
        <v>52</v>
      </c>
      <c r="F21" s="20" t="s">
        <v>45</v>
      </c>
      <c r="G21" s="129">
        <v>1</v>
      </c>
      <c r="H21" s="130" t="s">
        <v>64</v>
      </c>
      <c r="I21" s="20">
        <v>52</v>
      </c>
      <c r="J21" s="147"/>
      <c r="K21" s="109">
        <f t="shared" si="0"/>
        <v>0</v>
      </c>
    </row>
    <row r="22" spans="2:14" x14ac:dyDescent="0.25">
      <c r="B22" s="24" t="s">
        <v>78</v>
      </c>
      <c r="C22" s="24" t="s">
        <v>79</v>
      </c>
      <c r="D22" s="20" t="s">
        <v>59</v>
      </c>
      <c r="E22" s="25" t="s">
        <v>52</v>
      </c>
      <c r="F22" s="20" t="s">
        <v>71</v>
      </c>
      <c r="G22" s="129">
        <v>1</v>
      </c>
      <c r="H22" s="130" t="s">
        <v>42</v>
      </c>
      <c r="I22" s="20">
        <v>26</v>
      </c>
      <c r="J22" s="26"/>
      <c r="K22" s="109">
        <f t="shared" si="0"/>
        <v>0</v>
      </c>
    </row>
    <row r="23" spans="2:14" s="29" customFormat="1" x14ac:dyDescent="0.25">
      <c r="B23" s="24"/>
      <c r="C23" s="24"/>
      <c r="D23" s="20" t="s">
        <v>43</v>
      </c>
      <c r="E23" s="25" t="s">
        <v>52</v>
      </c>
      <c r="F23" s="20" t="s">
        <v>71</v>
      </c>
      <c r="G23" s="129">
        <v>1</v>
      </c>
      <c r="H23" s="130" t="s">
        <v>64</v>
      </c>
      <c r="I23" s="20">
        <v>52</v>
      </c>
      <c r="J23" s="26"/>
      <c r="K23" s="109">
        <f t="shared" si="0"/>
        <v>0</v>
      </c>
    </row>
    <row r="24" spans="2:14" x14ac:dyDescent="0.25">
      <c r="B24" s="27"/>
      <c r="C24" s="27"/>
      <c r="D24" s="20" t="s">
        <v>47</v>
      </c>
      <c r="E24" s="25" t="s">
        <v>52</v>
      </c>
      <c r="F24" s="20" t="s">
        <v>48</v>
      </c>
      <c r="G24" s="129">
        <v>2</v>
      </c>
      <c r="H24" s="130" t="s">
        <v>64</v>
      </c>
      <c r="I24" s="20">
        <v>52</v>
      </c>
      <c r="J24" s="21" t="s">
        <v>209</v>
      </c>
      <c r="K24" s="109" t="e">
        <f t="shared" si="0"/>
        <v>#VALUE!</v>
      </c>
      <c r="L24" s="23" t="s">
        <v>50</v>
      </c>
    </row>
    <row r="25" spans="2:14" x14ac:dyDescent="0.25">
      <c r="B25" s="27"/>
      <c r="C25" s="27" t="s">
        <v>80</v>
      </c>
      <c r="D25" s="20" t="s">
        <v>81</v>
      </c>
      <c r="E25" s="25" t="s">
        <v>44</v>
      </c>
      <c r="F25" s="20" t="s">
        <v>55</v>
      </c>
      <c r="G25" s="129">
        <v>1</v>
      </c>
      <c r="H25" s="130" t="s">
        <v>53</v>
      </c>
      <c r="I25" s="20">
        <v>12</v>
      </c>
      <c r="J25" s="147"/>
      <c r="K25" s="109">
        <f t="shared" si="0"/>
        <v>0</v>
      </c>
    </row>
    <row r="26" spans="2:14" x14ac:dyDescent="0.25">
      <c r="B26" s="27" t="s">
        <v>82</v>
      </c>
      <c r="C26" s="27" t="s">
        <v>83</v>
      </c>
      <c r="D26" s="20" t="s">
        <v>43</v>
      </c>
      <c r="E26" s="25" t="s">
        <v>52</v>
      </c>
      <c r="F26" s="20" t="s">
        <v>55</v>
      </c>
      <c r="G26" s="129">
        <v>1</v>
      </c>
      <c r="H26" s="130" t="s">
        <v>42</v>
      </c>
      <c r="I26" s="20">
        <v>26</v>
      </c>
      <c r="J26" s="26"/>
      <c r="K26" s="109">
        <f t="shared" si="0"/>
        <v>0</v>
      </c>
    </row>
    <row r="27" spans="2:14" x14ac:dyDescent="0.25">
      <c r="B27" s="27" t="s">
        <v>84</v>
      </c>
      <c r="C27" s="27" t="s">
        <v>85</v>
      </c>
      <c r="D27" s="20" t="s">
        <v>43</v>
      </c>
      <c r="E27" s="25" t="s">
        <v>52</v>
      </c>
      <c r="F27" s="20" t="s">
        <v>86</v>
      </c>
      <c r="G27" s="129">
        <v>3</v>
      </c>
      <c r="H27" s="130" t="s">
        <v>64</v>
      </c>
      <c r="I27" s="20">
        <v>52</v>
      </c>
      <c r="J27" s="26"/>
      <c r="K27" s="109">
        <f t="shared" si="0"/>
        <v>0</v>
      </c>
    </row>
    <row r="28" spans="2:14" x14ac:dyDescent="0.25">
      <c r="B28" s="27" t="s">
        <v>87</v>
      </c>
      <c r="C28" s="27" t="s">
        <v>88</v>
      </c>
      <c r="D28" s="20" t="s">
        <v>43</v>
      </c>
      <c r="E28" s="25" t="s">
        <v>52</v>
      </c>
      <c r="F28" s="20" t="s">
        <v>55</v>
      </c>
      <c r="G28" s="129">
        <v>1</v>
      </c>
      <c r="H28" s="130" t="s">
        <v>53</v>
      </c>
      <c r="I28" s="20">
        <v>12</v>
      </c>
      <c r="J28" s="26"/>
      <c r="K28" s="109">
        <f t="shared" si="0"/>
        <v>0</v>
      </c>
    </row>
    <row r="29" spans="2:14" x14ac:dyDescent="0.25">
      <c r="B29" s="27" t="s">
        <v>89</v>
      </c>
      <c r="C29" s="27" t="s">
        <v>90</v>
      </c>
      <c r="D29" s="144" t="s">
        <v>77</v>
      </c>
      <c r="E29" s="25" t="s">
        <v>52</v>
      </c>
      <c r="F29" s="20" t="s">
        <v>55</v>
      </c>
      <c r="G29" s="129">
        <v>1</v>
      </c>
      <c r="H29" s="130" t="s">
        <v>91</v>
      </c>
      <c r="I29" s="20">
        <v>5</v>
      </c>
      <c r="J29" s="147"/>
      <c r="K29" s="109">
        <f t="shared" si="0"/>
        <v>0</v>
      </c>
    </row>
    <row r="30" spans="2:14" x14ac:dyDescent="0.25">
      <c r="B30" s="27" t="s">
        <v>92</v>
      </c>
      <c r="C30" s="27" t="s">
        <v>93</v>
      </c>
      <c r="D30" s="144" t="s">
        <v>94</v>
      </c>
      <c r="E30" s="25" t="s">
        <v>52</v>
      </c>
      <c r="F30" s="20" t="s">
        <v>55</v>
      </c>
      <c r="G30" s="129">
        <v>1</v>
      </c>
      <c r="H30" s="130" t="s">
        <v>53</v>
      </c>
      <c r="I30" s="20">
        <v>12</v>
      </c>
      <c r="J30" s="147"/>
      <c r="K30" s="109">
        <f t="shared" si="0"/>
        <v>0</v>
      </c>
    </row>
    <row r="31" spans="2:14" x14ac:dyDescent="0.25">
      <c r="B31" s="27"/>
      <c r="C31" s="27"/>
      <c r="D31" s="20" t="s">
        <v>43</v>
      </c>
      <c r="E31" s="25" t="s">
        <v>52</v>
      </c>
      <c r="F31" s="25" t="s">
        <v>55</v>
      </c>
      <c r="G31" s="129">
        <v>1</v>
      </c>
      <c r="H31" s="130" t="s">
        <v>42</v>
      </c>
      <c r="I31" s="20">
        <v>26</v>
      </c>
      <c r="J31" s="26"/>
      <c r="K31" s="109">
        <f t="shared" si="0"/>
        <v>0</v>
      </c>
    </row>
    <row r="32" spans="2:14" x14ac:dyDescent="0.25">
      <c r="B32" s="27" t="s">
        <v>95</v>
      </c>
      <c r="C32" s="27" t="s">
        <v>96</v>
      </c>
      <c r="D32" s="20" t="s">
        <v>43</v>
      </c>
      <c r="E32" s="25" t="s">
        <v>52</v>
      </c>
      <c r="F32" s="25" t="s">
        <v>97</v>
      </c>
      <c r="G32" s="129">
        <v>1</v>
      </c>
      <c r="H32" s="130" t="s">
        <v>53</v>
      </c>
      <c r="I32" s="20">
        <v>12</v>
      </c>
      <c r="J32" s="26"/>
      <c r="K32" s="109">
        <f t="shared" si="0"/>
        <v>0</v>
      </c>
    </row>
    <row r="33" spans="2:11" x14ac:dyDescent="0.25">
      <c r="B33" s="27" t="s">
        <v>98</v>
      </c>
      <c r="C33" s="27" t="s">
        <v>99</v>
      </c>
      <c r="D33" s="20" t="s">
        <v>43</v>
      </c>
      <c r="E33" s="25" t="s">
        <v>52</v>
      </c>
      <c r="F33" s="25" t="s">
        <v>55</v>
      </c>
      <c r="G33" s="129">
        <v>2</v>
      </c>
      <c r="H33" s="130" t="s">
        <v>42</v>
      </c>
      <c r="I33" s="20">
        <v>26</v>
      </c>
      <c r="J33" s="26"/>
      <c r="K33" s="109">
        <f t="shared" si="0"/>
        <v>0</v>
      </c>
    </row>
    <row r="34" spans="2:11" x14ac:dyDescent="0.25">
      <c r="B34" s="27" t="s">
        <v>100</v>
      </c>
      <c r="C34" s="27" t="s">
        <v>101</v>
      </c>
      <c r="D34" s="20" t="s">
        <v>43</v>
      </c>
      <c r="E34" s="25" t="s">
        <v>52</v>
      </c>
      <c r="F34" s="25" t="s">
        <v>55</v>
      </c>
      <c r="G34" s="129">
        <v>1</v>
      </c>
      <c r="H34" s="130" t="s">
        <v>102</v>
      </c>
      <c r="I34" s="20">
        <v>12</v>
      </c>
      <c r="J34" s="26"/>
      <c r="K34" s="109">
        <f t="shared" si="0"/>
        <v>0</v>
      </c>
    </row>
    <row r="35" spans="2:11" x14ac:dyDescent="0.25">
      <c r="B35" s="27" t="s">
        <v>103</v>
      </c>
      <c r="C35" s="27" t="s">
        <v>104</v>
      </c>
      <c r="D35" s="20" t="s">
        <v>43</v>
      </c>
      <c r="E35" s="25" t="s">
        <v>52</v>
      </c>
      <c r="F35" s="25" t="s">
        <v>105</v>
      </c>
      <c r="G35" s="129">
        <v>1</v>
      </c>
      <c r="H35" s="130" t="s">
        <v>42</v>
      </c>
      <c r="I35" s="20">
        <v>26</v>
      </c>
      <c r="J35" s="26"/>
      <c r="K35" s="109">
        <f t="shared" si="0"/>
        <v>0</v>
      </c>
    </row>
    <row r="36" spans="2:11" x14ac:dyDescent="0.25">
      <c r="B36" s="27" t="s">
        <v>106</v>
      </c>
      <c r="C36" s="27" t="s">
        <v>107</v>
      </c>
      <c r="D36" s="144" t="s">
        <v>77</v>
      </c>
      <c r="E36" s="25" t="s">
        <v>52</v>
      </c>
      <c r="F36" s="25" t="s">
        <v>55</v>
      </c>
      <c r="G36" s="129">
        <v>1</v>
      </c>
      <c r="H36" s="130" t="s">
        <v>53</v>
      </c>
      <c r="I36" s="20">
        <v>12</v>
      </c>
      <c r="J36" s="147"/>
      <c r="K36" s="109">
        <f t="shared" si="0"/>
        <v>0</v>
      </c>
    </row>
    <row r="37" spans="2:11" x14ac:dyDescent="0.25">
      <c r="B37" s="27"/>
      <c r="C37" s="27"/>
      <c r="D37" s="144" t="s">
        <v>108</v>
      </c>
      <c r="E37" s="25" t="s">
        <v>52</v>
      </c>
      <c r="F37" s="25" t="s">
        <v>55</v>
      </c>
      <c r="G37" s="129">
        <v>1</v>
      </c>
      <c r="H37" s="130" t="s">
        <v>49</v>
      </c>
      <c r="I37" s="20">
        <v>26</v>
      </c>
      <c r="J37" s="147"/>
      <c r="K37" s="109">
        <f t="shared" si="0"/>
        <v>0</v>
      </c>
    </row>
    <row r="38" spans="2:11" x14ac:dyDescent="0.25">
      <c r="B38" s="27"/>
      <c r="C38" s="27"/>
      <c r="D38" s="144" t="s">
        <v>94</v>
      </c>
      <c r="E38" s="25" t="s">
        <v>52</v>
      </c>
      <c r="F38" s="25" t="s">
        <v>55</v>
      </c>
      <c r="G38" s="129">
        <v>1</v>
      </c>
      <c r="H38" s="130" t="s">
        <v>109</v>
      </c>
      <c r="I38" s="20">
        <v>12</v>
      </c>
      <c r="J38" s="147"/>
      <c r="K38" s="109">
        <f t="shared" si="0"/>
        <v>0</v>
      </c>
    </row>
    <row r="39" spans="2:11" x14ac:dyDescent="0.25">
      <c r="B39" s="27" t="s">
        <v>110</v>
      </c>
      <c r="C39" s="27" t="s">
        <v>111</v>
      </c>
      <c r="D39" s="20" t="s">
        <v>43</v>
      </c>
      <c r="E39" s="25" t="s">
        <v>52</v>
      </c>
      <c r="F39" s="25" t="s">
        <v>105</v>
      </c>
      <c r="G39" s="129">
        <v>1</v>
      </c>
      <c r="H39" s="130" t="s">
        <v>42</v>
      </c>
      <c r="I39" s="20">
        <v>26</v>
      </c>
      <c r="J39" s="26"/>
      <c r="K39" s="109">
        <f t="shared" si="0"/>
        <v>0</v>
      </c>
    </row>
    <row r="40" spans="2:11" x14ac:dyDescent="0.25">
      <c r="B40" s="27" t="s">
        <v>112</v>
      </c>
      <c r="C40" s="111" t="s">
        <v>113</v>
      </c>
      <c r="D40" s="144" t="s">
        <v>77</v>
      </c>
      <c r="E40" s="25" t="s">
        <v>52</v>
      </c>
      <c r="F40" s="25" t="s">
        <v>55</v>
      </c>
      <c r="G40" s="129">
        <v>2</v>
      </c>
      <c r="H40" s="130" t="s">
        <v>64</v>
      </c>
      <c r="I40" s="20">
        <v>52</v>
      </c>
      <c r="J40" s="147"/>
      <c r="K40" s="109">
        <f t="shared" si="0"/>
        <v>0</v>
      </c>
    </row>
    <row r="41" spans="2:11" x14ac:dyDescent="0.25">
      <c r="B41" s="27" t="s">
        <v>114</v>
      </c>
      <c r="C41" s="27" t="s">
        <v>115</v>
      </c>
      <c r="D41" s="144" t="s">
        <v>77</v>
      </c>
      <c r="E41" s="25" t="s">
        <v>52</v>
      </c>
      <c r="F41" s="25" t="s">
        <v>55</v>
      </c>
      <c r="G41" s="129">
        <v>2</v>
      </c>
      <c r="H41" s="130" t="s">
        <v>42</v>
      </c>
      <c r="I41" s="20">
        <v>26</v>
      </c>
      <c r="J41" s="147"/>
      <c r="K41" s="109">
        <f t="shared" si="0"/>
        <v>0</v>
      </c>
    </row>
    <row r="42" spans="2:11" x14ac:dyDescent="0.25">
      <c r="B42" s="27"/>
      <c r="C42" s="27"/>
      <c r="D42" s="14"/>
      <c r="E42" s="14"/>
      <c r="I42" s="14"/>
      <c r="J42" s="26"/>
      <c r="K42" s="109">
        <f t="shared" si="0"/>
        <v>0</v>
      </c>
    </row>
    <row r="43" spans="2:11" ht="16.2" customHeight="1" x14ac:dyDescent="0.4">
      <c r="E43" s="15"/>
      <c r="F43" s="15"/>
      <c r="G43" s="68" t="s">
        <v>116</v>
      </c>
      <c r="H43" s="69"/>
      <c r="I43" s="69"/>
      <c r="J43" s="70"/>
      <c r="K43" s="67" t="e">
        <f>SUM(K6:K42)</f>
        <v>#VALUE!</v>
      </c>
    </row>
    <row r="44" spans="2:11" x14ac:dyDescent="0.25">
      <c r="E44" s="15"/>
      <c r="F44" s="15"/>
      <c r="G44" s="15"/>
      <c r="H44" s="66"/>
      <c r="J44" s="33"/>
      <c r="K44" s="35"/>
    </row>
    <row r="45" spans="2:11" ht="18" x14ac:dyDescent="0.35">
      <c r="B45" s="182" t="s">
        <v>117</v>
      </c>
      <c r="C45" s="183"/>
      <c r="D45" s="183"/>
      <c r="E45" s="183"/>
      <c r="F45" s="200"/>
      <c r="G45" s="183"/>
      <c r="H45" s="183"/>
      <c r="I45" s="183"/>
      <c r="J45" s="183"/>
      <c r="K45" s="184"/>
    </row>
    <row r="46" spans="2:11" ht="48" x14ac:dyDescent="0.25">
      <c r="B46" s="72" t="s">
        <v>118</v>
      </c>
      <c r="C46" s="72" t="s">
        <v>28</v>
      </c>
      <c r="D46" s="72" t="s">
        <v>29</v>
      </c>
      <c r="E46" s="72" t="s">
        <v>30</v>
      </c>
      <c r="F46" s="201" t="s">
        <v>31</v>
      </c>
      <c r="G46" s="73" t="s">
        <v>32</v>
      </c>
      <c r="H46" s="73" t="s">
        <v>33</v>
      </c>
      <c r="I46" s="73" t="s">
        <v>34</v>
      </c>
      <c r="J46" s="73" t="s">
        <v>35</v>
      </c>
      <c r="K46" s="73" t="s">
        <v>36</v>
      </c>
    </row>
    <row r="47" spans="2:11" x14ac:dyDescent="0.25">
      <c r="B47" s="28" t="s">
        <v>119</v>
      </c>
      <c r="C47" s="28" t="s">
        <v>120</v>
      </c>
      <c r="D47" s="20" t="s">
        <v>59</v>
      </c>
      <c r="E47" s="20" t="s">
        <v>44</v>
      </c>
      <c r="F47" s="197" t="s">
        <v>58</v>
      </c>
      <c r="G47" s="129">
        <v>1</v>
      </c>
      <c r="H47" s="30" t="s">
        <v>64</v>
      </c>
      <c r="I47" s="20">
        <v>52</v>
      </c>
      <c r="J47" s="65"/>
      <c r="K47" s="106">
        <f>G47*J47*12</f>
        <v>0</v>
      </c>
    </row>
    <row r="48" spans="2:11" x14ac:dyDescent="0.25">
      <c r="B48" s="28"/>
      <c r="C48" s="28"/>
      <c r="D48" s="20" t="s">
        <v>59</v>
      </c>
      <c r="E48" s="20" t="s">
        <v>44</v>
      </c>
      <c r="F48" s="197" t="s">
        <v>48</v>
      </c>
      <c r="G48" s="129">
        <v>2</v>
      </c>
      <c r="H48" s="30" t="s">
        <v>49</v>
      </c>
      <c r="I48" s="20">
        <v>26</v>
      </c>
      <c r="J48" s="65"/>
      <c r="K48" s="106">
        <f>G48*J48*12</f>
        <v>0</v>
      </c>
    </row>
    <row r="49" spans="2:14" x14ac:dyDescent="0.25">
      <c r="B49" s="27"/>
      <c r="C49" s="27"/>
      <c r="D49" s="20" t="s">
        <v>43</v>
      </c>
      <c r="E49" s="20" t="s">
        <v>44</v>
      </c>
      <c r="F49" s="197" t="s">
        <v>138</v>
      </c>
      <c r="G49" s="129">
        <v>1</v>
      </c>
      <c r="H49" s="30" t="s">
        <v>46</v>
      </c>
      <c r="I49" s="20">
        <v>104</v>
      </c>
      <c r="J49" s="31"/>
      <c r="K49" s="106">
        <f t="shared" ref="K49:K61" si="1">G49*J49*12</f>
        <v>0</v>
      </c>
    </row>
    <row r="50" spans="2:14" x14ac:dyDescent="0.25">
      <c r="B50" s="27"/>
      <c r="C50" s="27"/>
      <c r="D50" s="20" t="s">
        <v>121</v>
      </c>
      <c r="E50" s="20" t="s">
        <v>52</v>
      </c>
      <c r="F50" s="20" t="s">
        <v>196</v>
      </c>
      <c r="G50" s="129">
        <v>2</v>
      </c>
      <c r="H50" s="30" t="s">
        <v>64</v>
      </c>
      <c r="I50" s="20">
        <v>52</v>
      </c>
      <c r="J50" s="31"/>
      <c r="K50" s="106">
        <f t="shared" si="1"/>
        <v>0</v>
      </c>
    </row>
    <row r="51" spans="2:14" x14ac:dyDescent="0.25">
      <c r="B51" s="27"/>
      <c r="C51" s="27"/>
      <c r="D51" s="20" t="s">
        <v>198</v>
      </c>
      <c r="E51" s="20" t="s">
        <v>52</v>
      </c>
      <c r="F51" s="20" t="s">
        <v>48</v>
      </c>
      <c r="G51" s="129">
        <v>2</v>
      </c>
      <c r="H51" s="30" t="s">
        <v>64</v>
      </c>
      <c r="I51" s="20">
        <v>52</v>
      </c>
      <c r="J51" s="21" t="s">
        <v>209</v>
      </c>
      <c r="K51" s="106">
        <v>0</v>
      </c>
      <c r="L51" s="23" t="s">
        <v>50</v>
      </c>
    </row>
    <row r="52" spans="2:14" x14ac:dyDescent="0.25">
      <c r="B52" s="27" t="s">
        <v>122</v>
      </c>
      <c r="C52" s="27" t="s">
        <v>123</v>
      </c>
      <c r="D52" s="20" t="s">
        <v>59</v>
      </c>
      <c r="E52" s="20" t="s">
        <v>44</v>
      </c>
      <c r="F52" s="20" t="s">
        <v>55</v>
      </c>
      <c r="G52" s="128">
        <v>1</v>
      </c>
      <c r="H52" s="44" t="s">
        <v>64</v>
      </c>
      <c r="I52" s="20">
        <v>52</v>
      </c>
      <c r="J52" s="31"/>
      <c r="K52" s="106">
        <f t="shared" si="1"/>
        <v>0</v>
      </c>
    </row>
    <row r="53" spans="2:14" x14ac:dyDescent="0.25">
      <c r="B53" s="27"/>
      <c r="C53" s="27"/>
      <c r="D53" s="20" t="s">
        <v>43</v>
      </c>
      <c r="E53" s="20" t="s">
        <v>44</v>
      </c>
      <c r="F53" s="20" t="s">
        <v>55</v>
      </c>
      <c r="G53" s="128">
        <v>1</v>
      </c>
      <c r="H53" s="148" t="s">
        <v>64</v>
      </c>
      <c r="I53" s="20">
        <v>52</v>
      </c>
      <c r="J53" s="31"/>
      <c r="K53" s="106">
        <f t="shared" si="1"/>
        <v>0</v>
      </c>
    </row>
    <row r="54" spans="2:14" x14ac:dyDescent="0.25">
      <c r="B54" s="27" t="s">
        <v>67</v>
      </c>
      <c r="C54" s="27" t="s">
        <v>124</v>
      </c>
      <c r="D54" s="20" t="s">
        <v>206</v>
      </c>
      <c r="E54" s="20" t="s">
        <v>206</v>
      </c>
      <c r="F54" s="20" t="s">
        <v>206</v>
      </c>
      <c r="G54" s="202"/>
      <c r="H54" s="44" t="s">
        <v>206</v>
      </c>
      <c r="I54" s="20" t="s">
        <v>206</v>
      </c>
      <c r="J54" s="31"/>
      <c r="K54" s="106"/>
    </row>
    <row r="55" spans="2:14" x14ac:dyDescent="0.25">
      <c r="B55" s="27" t="s">
        <v>65</v>
      </c>
      <c r="C55" s="27" t="s">
        <v>125</v>
      </c>
      <c r="D55" s="20" t="s">
        <v>59</v>
      </c>
      <c r="E55" s="20" t="s">
        <v>44</v>
      </c>
      <c r="F55" s="20" t="s">
        <v>55</v>
      </c>
      <c r="G55" s="128">
        <v>1</v>
      </c>
      <c r="H55" s="30" t="s">
        <v>64</v>
      </c>
      <c r="I55" s="20">
        <v>52</v>
      </c>
      <c r="J55" s="31"/>
      <c r="K55" s="106">
        <f t="shared" si="1"/>
        <v>0</v>
      </c>
    </row>
    <row r="56" spans="2:14" x14ac:dyDescent="0.25">
      <c r="B56" s="27"/>
      <c r="C56" s="27"/>
      <c r="D56" s="20" t="s">
        <v>43</v>
      </c>
      <c r="E56" s="20" t="s">
        <v>44</v>
      </c>
      <c r="F56" s="20" t="s">
        <v>55</v>
      </c>
      <c r="G56" s="128">
        <v>2</v>
      </c>
      <c r="H56" s="44" t="s">
        <v>64</v>
      </c>
      <c r="I56" s="20">
        <v>52</v>
      </c>
      <c r="J56" s="31"/>
      <c r="K56" s="106">
        <f t="shared" si="1"/>
        <v>0</v>
      </c>
    </row>
    <row r="57" spans="2:14" x14ac:dyDescent="0.25">
      <c r="B57" s="27"/>
      <c r="C57" s="27"/>
      <c r="D57" s="20" t="s">
        <v>199</v>
      </c>
      <c r="E57" s="20" t="s">
        <v>52</v>
      </c>
      <c r="F57" s="20" t="s">
        <v>200</v>
      </c>
      <c r="G57" s="128">
        <v>2</v>
      </c>
      <c r="H57" s="149" t="s">
        <v>42</v>
      </c>
      <c r="I57" s="20">
        <v>26</v>
      </c>
      <c r="J57" s="31"/>
      <c r="K57" s="106">
        <f>G57*J57*12</f>
        <v>0</v>
      </c>
    </row>
    <row r="58" spans="2:14" x14ac:dyDescent="0.25">
      <c r="B58" s="27"/>
      <c r="C58" s="27"/>
      <c r="D58" s="20" t="s">
        <v>198</v>
      </c>
      <c r="E58" s="20" t="s">
        <v>52</v>
      </c>
      <c r="F58" s="20" t="s">
        <v>55</v>
      </c>
      <c r="G58" s="128">
        <v>2</v>
      </c>
      <c r="H58" s="149" t="s">
        <v>42</v>
      </c>
      <c r="I58" s="20">
        <v>26</v>
      </c>
      <c r="J58" s="21" t="s">
        <v>209</v>
      </c>
      <c r="K58" s="106"/>
      <c r="L58" s="23" t="s">
        <v>50</v>
      </c>
    </row>
    <row r="59" spans="2:14" x14ac:dyDescent="0.25">
      <c r="B59" s="27" t="s">
        <v>126</v>
      </c>
      <c r="C59" s="27" t="s">
        <v>127</v>
      </c>
      <c r="D59" s="20" t="s">
        <v>59</v>
      </c>
      <c r="E59" s="20" t="s">
        <v>44</v>
      </c>
      <c r="F59" s="20" t="s">
        <v>55</v>
      </c>
      <c r="G59" s="128">
        <v>1</v>
      </c>
      <c r="H59" s="30" t="s">
        <v>42</v>
      </c>
      <c r="I59" s="197">
        <v>26</v>
      </c>
      <c r="J59" s="31"/>
      <c r="K59" s="203">
        <f t="shared" si="1"/>
        <v>0</v>
      </c>
      <c r="L59" s="189"/>
      <c r="M59" s="189"/>
      <c r="N59" s="189"/>
    </row>
    <row r="60" spans="2:14" x14ac:dyDescent="0.25">
      <c r="B60" s="27"/>
      <c r="C60" s="27"/>
      <c r="D60" s="20" t="s">
        <v>198</v>
      </c>
      <c r="E60" s="20" t="s">
        <v>44</v>
      </c>
      <c r="F60" s="20" t="s">
        <v>48</v>
      </c>
      <c r="G60" s="128"/>
      <c r="H60" s="30" t="s">
        <v>64</v>
      </c>
      <c r="I60" s="197">
        <v>52</v>
      </c>
      <c r="J60" s="21" t="s">
        <v>209</v>
      </c>
      <c r="K60" s="203"/>
      <c r="L60" s="204" t="s">
        <v>50</v>
      </c>
      <c r="M60" s="189"/>
      <c r="N60" s="189"/>
    </row>
    <row r="61" spans="2:14" x14ac:dyDescent="0.25">
      <c r="B61" s="27"/>
      <c r="C61" s="27"/>
      <c r="D61" s="20" t="s">
        <v>43</v>
      </c>
      <c r="E61" s="20" t="s">
        <v>44</v>
      </c>
      <c r="F61" s="20" t="s">
        <v>55</v>
      </c>
      <c r="G61" s="128">
        <v>1</v>
      </c>
      <c r="H61" s="30" t="s">
        <v>64</v>
      </c>
      <c r="I61" s="20">
        <v>52</v>
      </c>
      <c r="J61" s="31"/>
      <c r="K61" s="106">
        <f t="shared" si="1"/>
        <v>0</v>
      </c>
    </row>
    <row r="62" spans="2:14" ht="16.95" customHeight="1" x14ac:dyDescent="0.4">
      <c r="G62" s="68" t="s">
        <v>128</v>
      </c>
      <c r="H62" s="69"/>
      <c r="I62" s="69"/>
      <c r="J62" s="70"/>
      <c r="K62" s="67">
        <f>SUM(K47:K61)</f>
        <v>0</v>
      </c>
    </row>
    <row r="70" spans="2:2" x14ac:dyDescent="0.25">
      <c r="B70" s="29" t="s">
        <v>129</v>
      </c>
    </row>
    <row r="71" spans="2:2" x14ac:dyDescent="0.25">
      <c r="B71" s="145" t="s">
        <v>130</v>
      </c>
    </row>
  </sheetData>
  <sheetProtection algorithmName="SHA-512" hashValue="awhQOX0FQY3I192/NVQWb5AwEc0pUakJtiKXLeJybm+leOlke38w6UpOtDTwd1snHjKEOmf/EfhGes58+MRZww==" saltValue="bkCzhFmgPSdMhgc+iVIdzw==" spinCount="100000" sheet="1" objects="1" scenarios="1" selectLockedCells="1"/>
  <mergeCells count="2">
    <mergeCell ref="B45:K45"/>
    <mergeCell ref="B4:K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B1:Q74"/>
  <sheetViews>
    <sheetView showGridLines="0" tabSelected="1" topLeftCell="A22" zoomScale="80" zoomScaleNormal="80" workbookViewId="0">
      <selection activeCell="G54" sqref="G54"/>
    </sheetView>
  </sheetViews>
  <sheetFormatPr defaultColWidth="8.88671875" defaultRowHeight="12" x14ac:dyDescent="0.25"/>
  <cols>
    <col min="1" max="1" width="3.33203125" style="14" customWidth="1"/>
    <col min="2" max="2" width="49.33203125" style="14" customWidth="1"/>
    <col min="3" max="3" width="33.33203125" style="14" customWidth="1"/>
    <col min="4" max="4" width="17.33203125" style="15" customWidth="1"/>
    <col min="5" max="5" width="17.6640625" style="15" customWidth="1"/>
    <col min="6" max="6" width="23.5546875" style="15" customWidth="1"/>
    <col min="7" max="7" width="23.33203125" style="15" customWidth="1"/>
    <col min="8" max="8" width="16.88671875" style="15" customWidth="1"/>
    <col min="9" max="9" width="15.5546875" style="15" customWidth="1"/>
    <col min="10" max="10" width="17.6640625" style="15" customWidth="1"/>
    <col min="11" max="11" width="19.6640625" style="15" customWidth="1"/>
    <col min="12" max="12" width="22.6640625" style="15" customWidth="1"/>
    <col min="13" max="13" width="18.33203125" style="15" customWidth="1"/>
    <col min="14" max="14" width="20.6640625" style="15" customWidth="1"/>
    <col min="15" max="15" width="21.33203125" style="14" customWidth="1"/>
    <col min="16" max="16" width="18.5546875" style="14" customWidth="1"/>
    <col min="17" max="16384" width="8.88671875" style="14"/>
  </cols>
  <sheetData>
    <row r="1" spans="2:15" ht="12.6" thickBot="1" x14ac:dyDescent="0.3"/>
    <row r="2" spans="2:15" ht="12.6" thickBot="1" x14ac:dyDescent="0.3">
      <c r="B2" s="89" t="s">
        <v>131</v>
      </c>
      <c r="C2" s="90"/>
      <c r="E2" s="1"/>
      <c r="F2" s="2" t="s">
        <v>1</v>
      </c>
    </row>
    <row r="3" spans="2:15" x14ac:dyDescent="0.25">
      <c r="B3" s="74"/>
      <c r="E3" s="4"/>
      <c r="F3" s="2"/>
    </row>
    <row r="4" spans="2:15" ht="18" x14ac:dyDescent="0.35">
      <c r="B4" s="154" t="s">
        <v>132</v>
      </c>
      <c r="C4" s="154"/>
      <c r="D4" s="154"/>
      <c r="E4" s="154"/>
      <c r="F4" s="154"/>
      <c r="G4" s="154"/>
      <c r="H4" s="154"/>
      <c r="I4" s="154"/>
      <c r="J4" s="154"/>
      <c r="K4" s="154"/>
      <c r="L4" s="154"/>
      <c r="M4" s="154"/>
    </row>
    <row r="5" spans="2:15" x14ac:dyDescent="0.25">
      <c r="B5" s="40" t="s">
        <v>133</v>
      </c>
      <c r="C5" s="41"/>
      <c r="D5" s="18"/>
      <c r="E5" s="18"/>
      <c r="F5" s="34"/>
      <c r="G5" s="34"/>
    </row>
    <row r="6" spans="2:15" ht="60.75" customHeight="1" x14ac:dyDescent="0.25">
      <c r="B6" s="55" t="s">
        <v>29</v>
      </c>
      <c r="C6" s="55" t="s">
        <v>30</v>
      </c>
      <c r="D6" s="56" t="s">
        <v>31</v>
      </c>
      <c r="E6" s="56" t="s">
        <v>134</v>
      </c>
      <c r="F6" s="56" t="s">
        <v>135</v>
      </c>
      <c r="G6" s="56" t="s">
        <v>136</v>
      </c>
      <c r="H6" s="53"/>
      <c r="I6" s="14"/>
      <c r="J6" s="189"/>
      <c r="K6" s="14"/>
      <c r="L6" s="14"/>
      <c r="M6" s="14"/>
      <c r="N6" s="14"/>
    </row>
    <row r="7" spans="2:15" s="112" customFormat="1" x14ac:dyDescent="0.25">
      <c r="B7" s="150" t="s">
        <v>137</v>
      </c>
      <c r="C7" s="25" t="s">
        <v>52</v>
      </c>
      <c r="D7" s="20" t="s">
        <v>138</v>
      </c>
      <c r="E7" s="129">
        <v>1</v>
      </c>
      <c r="F7" s="26">
        <v>0</v>
      </c>
      <c r="G7" s="109">
        <f>E7*F7</f>
        <v>0</v>
      </c>
      <c r="J7" s="190"/>
    </row>
    <row r="8" spans="2:15" s="112" customFormat="1" x14ac:dyDescent="0.25">
      <c r="B8" s="150" t="s">
        <v>139</v>
      </c>
      <c r="C8" s="25" t="s">
        <v>52</v>
      </c>
      <c r="D8" s="20" t="s">
        <v>60</v>
      </c>
      <c r="E8" s="129">
        <v>6</v>
      </c>
      <c r="F8" s="26">
        <v>0</v>
      </c>
      <c r="G8" s="109">
        <f t="shared" ref="G8:G9" si="0">E8*F8</f>
        <v>0</v>
      </c>
    </row>
    <row r="9" spans="2:15" s="112" customFormat="1" x14ac:dyDescent="0.25">
      <c r="B9" s="150" t="s">
        <v>140</v>
      </c>
      <c r="C9" s="25" t="s">
        <v>52</v>
      </c>
      <c r="D9" s="20" t="s">
        <v>141</v>
      </c>
      <c r="E9" s="129">
        <v>12</v>
      </c>
      <c r="F9" s="26">
        <v>0</v>
      </c>
      <c r="G9" s="109">
        <f t="shared" si="0"/>
        <v>0</v>
      </c>
      <c r="J9" s="190"/>
    </row>
    <row r="10" spans="2:15" s="16" customFormat="1" ht="16.95" customHeight="1" x14ac:dyDescent="0.25">
      <c r="D10" s="99" t="s">
        <v>142</v>
      </c>
      <c r="E10" s="62"/>
      <c r="F10" s="62"/>
      <c r="G10" s="60">
        <f>SUM(G7:G9)</f>
        <v>0</v>
      </c>
      <c r="H10" s="54"/>
      <c r="I10" s="191"/>
      <c r="J10" s="191"/>
    </row>
    <row r="11" spans="2:15" ht="16.2" customHeight="1" x14ac:dyDescent="0.25">
      <c r="B11" s="15"/>
      <c r="C11" s="15"/>
      <c r="D11" s="116"/>
      <c r="E11" s="117"/>
      <c r="F11" s="117"/>
      <c r="G11" s="118"/>
      <c r="H11" s="14"/>
      <c r="I11" s="14"/>
      <c r="J11" s="189"/>
      <c r="K11" s="14"/>
      <c r="L11" s="14"/>
      <c r="M11" s="14"/>
      <c r="N11" s="14"/>
    </row>
    <row r="12" spans="2:15" ht="15" customHeight="1" x14ac:dyDescent="0.25">
      <c r="B12" s="40" t="s">
        <v>143</v>
      </c>
      <c r="C12" s="42"/>
      <c r="D12" s="43"/>
      <c r="E12" s="43"/>
      <c r="F12" s="43"/>
      <c r="G12" s="43"/>
      <c r="J12" s="192"/>
      <c r="K12" s="46"/>
      <c r="M12" s="14"/>
      <c r="O12" s="61"/>
    </row>
    <row r="13" spans="2:15" ht="49.95" customHeight="1" x14ac:dyDescent="0.25">
      <c r="B13" s="55" t="s">
        <v>29</v>
      </c>
      <c r="C13" s="55" t="s">
        <v>30</v>
      </c>
      <c r="D13" s="56" t="s">
        <v>31</v>
      </c>
      <c r="E13" s="56" t="s">
        <v>144</v>
      </c>
      <c r="F13" s="56" t="s">
        <v>145</v>
      </c>
      <c r="G13" s="57" t="s">
        <v>146</v>
      </c>
      <c r="H13" s="56" t="s">
        <v>147</v>
      </c>
      <c r="J13" s="193"/>
      <c r="K13" s="14"/>
      <c r="L13" s="14"/>
      <c r="M13" s="14"/>
      <c r="N13" s="14"/>
    </row>
    <row r="14" spans="2:15" ht="27" customHeight="1" x14ac:dyDescent="0.25">
      <c r="B14" s="58" t="s">
        <v>148</v>
      </c>
      <c r="C14" s="58" t="s">
        <v>149</v>
      </c>
      <c r="D14" s="22" t="s">
        <v>150</v>
      </c>
      <c r="E14" s="128">
        <v>1</v>
      </c>
      <c r="F14" s="44" t="s">
        <v>151</v>
      </c>
      <c r="G14" s="45">
        <v>0</v>
      </c>
      <c r="H14" s="110">
        <f>E14*G14</f>
        <v>0</v>
      </c>
      <c r="J14" s="192"/>
      <c r="K14" s="14"/>
      <c r="L14" s="14"/>
      <c r="M14" s="14"/>
      <c r="N14" s="14"/>
    </row>
    <row r="15" spans="2:15" ht="13.8" x14ac:dyDescent="0.4">
      <c r="B15" s="40"/>
      <c r="C15" s="42"/>
      <c r="D15" s="156" t="s">
        <v>152</v>
      </c>
      <c r="E15" s="156"/>
      <c r="F15" s="156"/>
      <c r="G15" s="156"/>
      <c r="H15" s="114">
        <f>H14</f>
        <v>0</v>
      </c>
      <c r="J15" s="189"/>
      <c r="L15" s="61"/>
      <c r="M15" s="14"/>
      <c r="N15" s="14"/>
    </row>
    <row r="16" spans="2:15" s="112" customFormat="1" ht="13.8" x14ac:dyDescent="0.4">
      <c r="B16" s="124"/>
      <c r="C16" s="42"/>
      <c r="D16" s="125"/>
      <c r="E16" s="125"/>
      <c r="F16" s="125"/>
      <c r="G16" s="125"/>
      <c r="H16" s="76"/>
      <c r="I16" s="43"/>
      <c r="J16" s="190"/>
      <c r="K16" s="43"/>
      <c r="L16" s="126"/>
    </row>
    <row r="17" spans="2:17" x14ac:dyDescent="0.25">
      <c r="B17" s="40" t="s">
        <v>153</v>
      </c>
      <c r="C17" s="113"/>
      <c r="D17" s="113"/>
      <c r="E17" s="113"/>
      <c r="F17" s="43"/>
      <c r="G17" s="43"/>
      <c r="J17" s="192"/>
      <c r="K17" s="46"/>
      <c r="M17" s="14"/>
    </row>
    <row r="18" spans="2:17" ht="81" customHeight="1" x14ac:dyDescent="0.25">
      <c r="B18" s="55" t="s">
        <v>29</v>
      </c>
      <c r="C18" s="55" t="s">
        <v>30</v>
      </c>
      <c r="D18" s="56" t="s">
        <v>31</v>
      </c>
      <c r="E18" s="56" t="s">
        <v>32</v>
      </c>
      <c r="F18" s="56" t="s">
        <v>154</v>
      </c>
      <c r="G18" s="56" t="s">
        <v>155</v>
      </c>
      <c r="H18" s="56" t="s">
        <v>156</v>
      </c>
      <c r="I18" s="56" t="s">
        <v>157</v>
      </c>
      <c r="J18" s="194" t="s">
        <v>158</v>
      </c>
      <c r="K18" s="56" t="s">
        <v>159</v>
      </c>
      <c r="L18" s="56" t="s">
        <v>160</v>
      </c>
      <c r="M18" s="56" t="s">
        <v>161</v>
      </c>
      <c r="N18" s="56" t="s">
        <v>162</v>
      </c>
      <c r="O18" s="56" t="s">
        <v>163</v>
      </c>
      <c r="Q18" s="61"/>
    </row>
    <row r="19" spans="2:17" ht="13.2" customHeight="1" x14ac:dyDescent="0.25">
      <c r="B19" s="58" t="s">
        <v>164</v>
      </c>
      <c r="C19" s="58" t="s">
        <v>165</v>
      </c>
      <c r="D19" s="22" t="s">
        <v>194</v>
      </c>
      <c r="E19" s="128">
        <v>120</v>
      </c>
      <c r="F19" s="44" t="s">
        <v>151</v>
      </c>
      <c r="G19" s="128">
        <v>1</v>
      </c>
      <c r="H19" s="78">
        <v>1</v>
      </c>
      <c r="I19" s="45"/>
      <c r="J19" s="45"/>
      <c r="K19" s="45"/>
      <c r="L19" s="45">
        <f>E19*G19*J19</f>
        <v>0</v>
      </c>
      <c r="M19" s="45">
        <f>E19*K19*12</f>
        <v>0</v>
      </c>
      <c r="N19" s="45">
        <f>E19*G19*H19*I19</f>
        <v>0</v>
      </c>
      <c r="O19" s="110">
        <f>SUM(L19:N19)</f>
        <v>0</v>
      </c>
      <c r="Q19" s="61"/>
    </row>
    <row r="20" spans="2:17" s="16" customFormat="1" ht="15.6" customHeight="1" x14ac:dyDescent="0.4">
      <c r="B20" s="14"/>
      <c r="C20" s="14"/>
      <c r="D20" s="15"/>
      <c r="E20" s="15"/>
      <c r="F20" s="152" t="s">
        <v>166</v>
      </c>
      <c r="G20" s="152"/>
      <c r="H20" s="152"/>
      <c r="I20" s="153"/>
      <c r="J20" s="195"/>
      <c r="K20" s="119"/>
      <c r="L20" s="120"/>
      <c r="M20" s="120"/>
      <c r="N20" s="120"/>
      <c r="O20" s="75">
        <f>O19</f>
        <v>0</v>
      </c>
    </row>
    <row r="21" spans="2:17" s="16" customFormat="1" x14ac:dyDescent="0.25">
      <c r="B21" s="100"/>
      <c r="C21" s="14"/>
      <c r="D21" s="15"/>
      <c r="E21" s="15"/>
      <c r="F21" s="15"/>
      <c r="G21" s="15"/>
      <c r="H21" s="15"/>
      <c r="I21" s="15"/>
      <c r="J21" s="192"/>
      <c r="K21" s="15"/>
      <c r="L21" s="15"/>
      <c r="M21" s="15"/>
      <c r="N21" s="15"/>
    </row>
    <row r="22" spans="2:17" ht="18.600000000000001" x14ac:dyDescent="0.4">
      <c r="B22" s="155" t="s">
        <v>167</v>
      </c>
      <c r="C22" s="155"/>
      <c r="D22" s="155"/>
      <c r="E22" s="155"/>
      <c r="F22" s="155"/>
      <c r="G22" s="155"/>
      <c r="H22" s="155"/>
      <c r="I22" s="155"/>
      <c r="J22" s="196"/>
      <c r="K22" s="155"/>
      <c r="L22" s="155"/>
      <c r="M22" s="155"/>
      <c r="N22" s="76"/>
    </row>
    <row r="23" spans="2:17" hidden="1" x14ac:dyDescent="0.25">
      <c r="B23" s="40" t="s">
        <v>133</v>
      </c>
      <c r="C23" s="41"/>
      <c r="D23" s="18"/>
      <c r="E23" s="18"/>
      <c r="F23" s="34"/>
      <c r="G23" s="34"/>
      <c r="J23" s="192"/>
    </row>
    <row r="24" spans="2:17" ht="60.75" hidden="1" customHeight="1" x14ac:dyDescent="0.25">
      <c r="B24" s="121" t="s">
        <v>29</v>
      </c>
      <c r="C24" s="121" t="s">
        <v>30</v>
      </c>
      <c r="D24" s="122" t="s">
        <v>31</v>
      </c>
      <c r="E24" s="122" t="s">
        <v>134</v>
      </c>
      <c r="F24" s="122" t="s">
        <v>135</v>
      </c>
      <c r="G24" s="122" t="s">
        <v>136</v>
      </c>
      <c r="H24" s="53"/>
      <c r="I24" s="14"/>
      <c r="J24" s="14"/>
      <c r="K24" s="14"/>
      <c r="L24" s="14"/>
      <c r="M24" s="14"/>
      <c r="N24" s="14"/>
    </row>
    <row r="25" spans="2:17" s="112" customFormat="1" hidden="1" x14ac:dyDescent="0.25">
      <c r="B25" s="22"/>
      <c r="C25" s="20"/>
      <c r="D25" s="20"/>
      <c r="E25" s="128">
        <v>1</v>
      </c>
      <c r="F25" s="45">
        <v>0</v>
      </c>
      <c r="G25" s="110">
        <f>E25*F25</f>
        <v>0</v>
      </c>
      <c r="H25" s="115"/>
      <c r="J25" s="190"/>
    </row>
    <row r="26" spans="2:17" s="112" customFormat="1" hidden="1" x14ac:dyDescent="0.25">
      <c r="B26" s="22"/>
      <c r="C26" s="20"/>
      <c r="D26" s="20"/>
      <c r="E26" s="128">
        <v>1</v>
      </c>
      <c r="F26" s="45">
        <v>0</v>
      </c>
      <c r="G26" s="110">
        <f t="shared" ref="G26:G40" si="1">E26*F26</f>
        <v>0</v>
      </c>
      <c r="H26" s="115"/>
      <c r="J26" s="190"/>
    </row>
    <row r="27" spans="2:17" s="112" customFormat="1" hidden="1" x14ac:dyDescent="0.25">
      <c r="B27" s="22"/>
      <c r="C27" s="20"/>
      <c r="D27" s="20"/>
      <c r="E27" s="128">
        <v>1</v>
      </c>
      <c r="F27" s="45">
        <v>0</v>
      </c>
      <c r="G27" s="110">
        <f t="shared" si="1"/>
        <v>0</v>
      </c>
      <c r="H27" s="115"/>
      <c r="J27" s="190"/>
    </row>
    <row r="28" spans="2:17" s="112" customFormat="1" hidden="1" x14ac:dyDescent="0.25">
      <c r="B28" s="22"/>
      <c r="C28" s="20"/>
      <c r="D28" s="20"/>
      <c r="E28" s="128">
        <v>1</v>
      </c>
      <c r="F28" s="45">
        <v>0</v>
      </c>
      <c r="G28" s="110">
        <f t="shared" si="1"/>
        <v>0</v>
      </c>
      <c r="H28" s="115"/>
      <c r="J28" s="190"/>
    </row>
    <row r="29" spans="2:17" s="112" customFormat="1" hidden="1" x14ac:dyDescent="0.25">
      <c r="B29" s="22"/>
      <c r="C29" s="20"/>
      <c r="D29" s="20"/>
      <c r="E29" s="128">
        <v>1</v>
      </c>
      <c r="F29" s="45">
        <v>0</v>
      </c>
      <c r="G29" s="110">
        <f t="shared" si="1"/>
        <v>0</v>
      </c>
      <c r="H29" s="115"/>
      <c r="J29" s="190"/>
    </row>
    <row r="30" spans="2:17" s="112" customFormat="1" hidden="1" x14ac:dyDescent="0.25">
      <c r="B30" s="22"/>
      <c r="C30" s="20"/>
      <c r="D30" s="20"/>
      <c r="E30" s="128"/>
      <c r="F30" s="45">
        <v>0</v>
      </c>
      <c r="G30" s="110">
        <f t="shared" si="1"/>
        <v>0</v>
      </c>
      <c r="H30" s="115"/>
      <c r="J30" s="190"/>
    </row>
    <row r="31" spans="2:17" s="112" customFormat="1" hidden="1" x14ac:dyDescent="0.25">
      <c r="B31" s="22"/>
      <c r="C31" s="20"/>
      <c r="D31" s="20"/>
      <c r="E31" s="128">
        <v>1</v>
      </c>
      <c r="F31" s="45">
        <v>0</v>
      </c>
      <c r="G31" s="110">
        <f t="shared" si="1"/>
        <v>0</v>
      </c>
      <c r="H31" s="115"/>
      <c r="J31" s="190"/>
    </row>
    <row r="32" spans="2:17" s="112" customFormat="1" hidden="1" x14ac:dyDescent="0.25">
      <c r="B32" s="22"/>
      <c r="C32" s="20"/>
      <c r="D32" s="20"/>
      <c r="E32" s="128">
        <v>1</v>
      </c>
      <c r="F32" s="45">
        <v>0</v>
      </c>
      <c r="G32" s="110">
        <f t="shared" si="1"/>
        <v>0</v>
      </c>
      <c r="H32" s="115"/>
      <c r="J32" s="190"/>
    </row>
    <row r="33" spans="2:14" s="112" customFormat="1" hidden="1" x14ac:dyDescent="0.25">
      <c r="B33" s="22"/>
      <c r="C33" s="20"/>
      <c r="D33" s="20"/>
      <c r="E33" s="128">
        <v>1</v>
      </c>
      <c r="F33" s="45">
        <v>0</v>
      </c>
      <c r="G33" s="110">
        <f t="shared" si="1"/>
        <v>0</v>
      </c>
      <c r="H33" s="115"/>
      <c r="J33" s="190"/>
    </row>
    <row r="34" spans="2:14" s="112" customFormat="1" hidden="1" x14ac:dyDescent="0.25">
      <c r="B34" s="22"/>
      <c r="C34" s="20"/>
      <c r="D34" s="20"/>
      <c r="E34" s="128">
        <v>1</v>
      </c>
      <c r="F34" s="45">
        <v>0</v>
      </c>
      <c r="G34" s="110">
        <f t="shared" si="1"/>
        <v>0</v>
      </c>
      <c r="H34" s="115"/>
      <c r="J34" s="190"/>
    </row>
    <row r="35" spans="2:14" s="112" customFormat="1" hidden="1" x14ac:dyDescent="0.25">
      <c r="B35" s="22"/>
      <c r="C35" s="20"/>
      <c r="D35" s="20"/>
      <c r="E35" s="128">
        <v>1</v>
      </c>
      <c r="F35" s="45">
        <v>0</v>
      </c>
      <c r="G35" s="110">
        <f t="shared" si="1"/>
        <v>0</v>
      </c>
      <c r="H35" s="115"/>
      <c r="J35" s="190"/>
    </row>
    <row r="36" spans="2:14" s="112" customFormat="1" hidden="1" x14ac:dyDescent="0.25">
      <c r="B36" s="22"/>
      <c r="C36" s="20"/>
      <c r="D36" s="20"/>
      <c r="E36" s="128">
        <v>1</v>
      </c>
      <c r="F36" s="45">
        <v>0</v>
      </c>
      <c r="G36" s="110">
        <f t="shared" si="1"/>
        <v>0</v>
      </c>
      <c r="H36" s="115"/>
      <c r="J36" s="190"/>
    </row>
    <row r="37" spans="2:14" hidden="1" x14ac:dyDescent="0.25">
      <c r="B37" s="22"/>
      <c r="C37" s="20"/>
      <c r="D37" s="20"/>
      <c r="E37" s="128">
        <v>1</v>
      </c>
      <c r="F37" s="45">
        <v>0</v>
      </c>
      <c r="G37" s="110">
        <f t="shared" si="1"/>
        <v>0</v>
      </c>
      <c r="H37" s="54"/>
      <c r="I37" s="14"/>
      <c r="J37" s="189"/>
      <c r="K37" s="14"/>
      <c r="L37" s="14"/>
      <c r="M37" s="14"/>
      <c r="N37" s="14"/>
    </row>
    <row r="38" spans="2:14" hidden="1" x14ac:dyDescent="0.25">
      <c r="B38" s="22"/>
      <c r="C38" s="20"/>
      <c r="D38" s="20"/>
      <c r="E38" s="128">
        <v>1</v>
      </c>
      <c r="F38" s="45">
        <v>0</v>
      </c>
      <c r="G38" s="110">
        <f t="shared" si="1"/>
        <v>0</v>
      </c>
      <c r="H38" s="54"/>
      <c r="I38" s="14"/>
      <c r="J38" s="189"/>
      <c r="K38" s="14"/>
      <c r="L38" s="14"/>
      <c r="M38" s="14"/>
      <c r="N38" s="14"/>
    </row>
    <row r="39" spans="2:14" s="16" customFormat="1" hidden="1" x14ac:dyDescent="0.25">
      <c r="B39" s="22"/>
      <c r="C39" s="20"/>
      <c r="D39" s="20"/>
      <c r="E39" s="128">
        <v>1</v>
      </c>
      <c r="F39" s="45">
        <v>0</v>
      </c>
      <c r="G39" s="110">
        <f t="shared" si="1"/>
        <v>0</v>
      </c>
      <c r="H39" s="54"/>
      <c r="J39" s="191"/>
    </row>
    <row r="40" spans="2:14" s="16" customFormat="1" hidden="1" x14ac:dyDescent="0.25">
      <c r="B40" s="22"/>
      <c r="C40" s="20"/>
      <c r="D40" s="20"/>
      <c r="E40" s="128">
        <v>1</v>
      </c>
      <c r="F40" s="45">
        <v>0</v>
      </c>
      <c r="G40" s="110">
        <f t="shared" si="1"/>
        <v>0</v>
      </c>
      <c r="H40" s="54"/>
      <c r="J40" s="191"/>
    </row>
    <row r="41" spans="2:14" s="16" customFormat="1" ht="16.95" hidden="1" customHeight="1" x14ac:dyDescent="0.25">
      <c r="D41" s="99" t="s">
        <v>142</v>
      </c>
      <c r="E41" s="62"/>
      <c r="F41" s="62"/>
      <c r="G41" s="60">
        <f>SUM(G25:G40)</f>
        <v>0</v>
      </c>
      <c r="H41" s="54"/>
      <c r="J41" s="191"/>
    </row>
    <row r="42" spans="2:14" s="16" customFormat="1" ht="16.95" customHeight="1" x14ac:dyDescent="0.25">
      <c r="D42" s="116"/>
      <c r="E42" s="117"/>
      <c r="F42" s="117"/>
      <c r="G42" s="118"/>
      <c r="H42" s="54"/>
      <c r="J42" s="191"/>
    </row>
    <row r="43" spans="2:14" x14ac:dyDescent="0.25">
      <c r="B43" s="40" t="s">
        <v>81</v>
      </c>
      <c r="C43" s="41"/>
      <c r="D43" s="18"/>
      <c r="E43" s="18"/>
      <c r="F43" s="34"/>
      <c r="G43" s="34"/>
    </row>
    <row r="44" spans="2:14" ht="63.6" customHeight="1" x14ac:dyDescent="0.25">
      <c r="B44" s="121" t="s">
        <v>29</v>
      </c>
      <c r="C44" s="121" t="s">
        <v>30</v>
      </c>
      <c r="D44" s="122" t="s">
        <v>31</v>
      </c>
      <c r="E44" s="122" t="s">
        <v>134</v>
      </c>
      <c r="F44" s="122" t="s">
        <v>135</v>
      </c>
      <c r="G44" s="122" t="s">
        <v>136</v>
      </c>
      <c r="H44" s="14"/>
      <c r="I44" s="14"/>
      <c r="J44" s="14"/>
      <c r="K44" s="14"/>
      <c r="L44" s="14"/>
      <c r="M44" s="14"/>
      <c r="N44" s="14"/>
    </row>
    <row r="45" spans="2:14" x14ac:dyDescent="0.25">
      <c r="B45" s="58" t="s">
        <v>201</v>
      </c>
      <c r="C45" s="20" t="s">
        <v>168</v>
      </c>
      <c r="D45" s="22" t="s">
        <v>55</v>
      </c>
      <c r="E45" s="128">
        <v>40</v>
      </c>
      <c r="F45" s="45">
        <v>0</v>
      </c>
      <c r="G45" s="110">
        <f>E45*F45</f>
        <v>0</v>
      </c>
      <c r="H45" s="14"/>
      <c r="I45" s="14"/>
      <c r="J45" s="14"/>
      <c r="K45" s="14"/>
      <c r="L45" s="14"/>
      <c r="M45" s="14"/>
      <c r="N45" s="14"/>
    </row>
    <row r="46" spans="2:14" x14ac:dyDescent="0.25">
      <c r="B46" s="58" t="s">
        <v>202</v>
      </c>
      <c r="C46" s="20" t="s">
        <v>168</v>
      </c>
      <c r="D46" s="22" t="s">
        <v>55</v>
      </c>
      <c r="E46" s="128">
        <v>6</v>
      </c>
      <c r="F46" s="45">
        <v>0</v>
      </c>
      <c r="G46" s="110">
        <f t="shared" ref="G46:G49" si="2">E46*F46</f>
        <v>0</v>
      </c>
      <c r="H46" s="14"/>
      <c r="I46" s="14"/>
      <c r="J46" s="14"/>
      <c r="K46" s="14"/>
      <c r="L46" s="14"/>
      <c r="M46" s="14"/>
      <c r="N46" s="14"/>
    </row>
    <row r="47" spans="2:14" x14ac:dyDescent="0.25">
      <c r="B47" s="58" t="s">
        <v>203</v>
      </c>
      <c r="C47" s="20" t="s">
        <v>168</v>
      </c>
      <c r="D47" s="22" t="s">
        <v>55</v>
      </c>
      <c r="E47" s="128">
        <v>6</v>
      </c>
      <c r="F47" s="45">
        <v>0</v>
      </c>
      <c r="G47" s="110">
        <f>E47*F47</f>
        <v>0</v>
      </c>
      <c r="H47" s="14"/>
      <c r="I47" s="14"/>
      <c r="J47" s="189"/>
      <c r="K47" s="14"/>
      <c r="L47" s="14"/>
      <c r="M47" s="14"/>
      <c r="N47" s="14"/>
    </row>
    <row r="48" spans="2:14" x14ac:dyDescent="0.25">
      <c r="B48" s="58" t="s">
        <v>204</v>
      </c>
      <c r="C48" s="20" t="s">
        <v>168</v>
      </c>
      <c r="D48" s="22" t="s">
        <v>55</v>
      </c>
      <c r="E48" s="128">
        <v>6</v>
      </c>
      <c r="F48" s="45">
        <v>0</v>
      </c>
      <c r="G48" s="110">
        <f>E48*F48</f>
        <v>0</v>
      </c>
      <c r="H48" s="14"/>
      <c r="I48" s="14"/>
      <c r="J48" s="189"/>
      <c r="K48" s="14"/>
      <c r="L48" s="14"/>
      <c r="M48" s="14"/>
      <c r="N48" s="14"/>
    </row>
    <row r="49" spans="2:17" x14ac:dyDescent="0.25">
      <c r="B49" s="58" t="s">
        <v>205</v>
      </c>
      <c r="C49" s="20" t="s">
        <v>168</v>
      </c>
      <c r="D49" s="22" t="s">
        <v>55</v>
      </c>
      <c r="E49" s="128">
        <v>6</v>
      </c>
      <c r="F49" s="45">
        <v>0</v>
      </c>
      <c r="G49" s="110">
        <f t="shared" si="2"/>
        <v>0</v>
      </c>
      <c r="H49" s="14"/>
      <c r="I49" s="14"/>
      <c r="J49" s="189"/>
      <c r="K49" s="14"/>
      <c r="L49" s="14"/>
      <c r="M49" s="14"/>
      <c r="N49" s="14"/>
    </row>
    <row r="50" spans="2:17" ht="16.2" customHeight="1" x14ac:dyDescent="0.25">
      <c r="B50" s="20"/>
      <c r="C50" s="127"/>
      <c r="D50" s="157" t="s">
        <v>169</v>
      </c>
      <c r="E50" s="157"/>
      <c r="F50" s="158"/>
      <c r="G50" s="60">
        <f>SUM(G45:G49)</f>
        <v>0</v>
      </c>
      <c r="H50" s="14"/>
      <c r="I50" s="14"/>
      <c r="J50" s="189"/>
      <c r="K50" s="14"/>
      <c r="L50" s="14"/>
      <c r="M50" s="14"/>
      <c r="N50" s="14"/>
    </row>
    <row r="51" spans="2:17" ht="16.2" customHeight="1" x14ac:dyDescent="0.25">
      <c r="B51" s="15"/>
      <c r="C51" s="15"/>
      <c r="D51" s="116"/>
      <c r="E51" s="117"/>
      <c r="F51" s="117"/>
      <c r="G51" s="118"/>
      <c r="H51" s="14"/>
      <c r="I51" s="14"/>
      <c r="J51" s="14"/>
      <c r="K51" s="14"/>
      <c r="L51" s="14"/>
      <c r="M51" s="14"/>
      <c r="N51" s="14"/>
    </row>
    <row r="52" spans="2:17" ht="15" customHeight="1" x14ac:dyDescent="0.25">
      <c r="B52" s="40" t="s">
        <v>143</v>
      </c>
      <c r="C52" s="42"/>
      <c r="D52" s="43"/>
      <c r="E52" s="43"/>
      <c r="F52" s="43"/>
      <c r="G52" s="43"/>
      <c r="J52" s="192"/>
      <c r="K52" s="46"/>
      <c r="M52" s="14"/>
      <c r="O52" s="61"/>
    </row>
    <row r="53" spans="2:17" ht="49.95" customHeight="1" x14ac:dyDescent="0.25">
      <c r="B53" s="121" t="s">
        <v>29</v>
      </c>
      <c r="C53" s="121" t="s">
        <v>30</v>
      </c>
      <c r="D53" s="122" t="s">
        <v>31</v>
      </c>
      <c r="E53" s="122" t="s">
        <v>144</v>
      </c>
      <c r="F53" s="122" t="s">
        <v>145</v>
      </c>
      <c r="G53" s="123" t="s">
        <v>146</v>
      </c>
      <c r="H53" s="122" t="s">
        <v>147</v>
      </c>
      <c r="J53" s="193"/>
      <c r="K53" s="14"/>
      <c r="L53" s="14"/>
      <c r="M53" s="14"/>
      <c r="N53" s="14"/>
    </row>
    <row r="54" spans="2:17" x14ac:dyDescent="0.25">
      <c r="B54" s="58" t="s">
        <v>170</v>
      </c>
      <c r="C54" s="58" t="s">
        <v>171</v>
      </c>
      <c r="D54" s="128" t="s">
        <v>172</v>
      </c>
      <c r="E54" s="128">
        <v>1</v>
      </c>
      <c r="F54" s="44" t="s">
        <v>151</v>
      </c>
      <c r="G54" s="45"/>
      <c r="H54" s="110">
        <f>E54*G54</f>
        <v>0</v>
      </c>
      <c r="J54" s="193"/>
      <c r="K54" s="14"/>
      <c r="L54" s="14"/>
      <c r="M54" s="14"/>
      <c r="N54" s="14"/>
    </row>
    <row r="55" spans="2:17" ht="13.8" x14ac:dyDescent="0.4">
      <c r="B55" s="40"/>
      <c r="C55" s="42"/>
      <c r="D55" s="156" t="s">
        <v>152</v>
      </c>
      <c r="E55" s="156"/>
      <c r="F55" s="156"/>
      <c r="G55" s="156"/>
      <c r="H55" s="114">
        <f>H54</f>
        <v>0</v>
      </c>
      <c r="J55" s="189"/>
      <c r="L55" s="61"/>
      <c r="M55" s="14"/>
      <c r="N55" s="14"/>
    </row>
    <row r="56" spans="2:17" s="112" customFormat="1" ht="13.8" x14ac:dyDescent="0.4">
      <c r="B56" s="124"/>
      <c r="C56" s="42"/>
      <c r="D56" s="125"/>
      <c r="E56" s="125"/>
      <c r="F56" s="125"/>
      <c r="G56" s="125"/>
      <c r="H56" s="76"/>
      <c r="I56" s="43"/>
      <c r="J56" s="190"/>
      <c r="K56" s="43"/>
      <c r="L56" s="126"/>
    </row>
    <row r="57" spans="2:17" x14ac:dyDescent="0.25">
      <c r="B57" s="40" t="s">
        <v>153</v>
      </c>
      <c r="C57" s="113"/>
      <c r="D57" s="113"/>
      <c r="E57" s="113"/>
      <c r="F57" s="43"/>
      <c r="G57" s="43"/>
      <c r="J57" s="192"/>
      <c r="K57" s="46"/>
      <c r="M57" s="14"/>
    </row>
    <row r="58" spans="2:17" ht="81" customHeight="1" x14ac:dyDescent="0.25">
      <c r="B58" s="121" t="s">
        <v>29</v>
      </c>
      <c r="C58" s="121" t="s">
        <v>30</v>
      </c>
      <c r="D58" s="122" t="s">
        <v>31</v>
      </c>
      <c r="E58" s="122" t="s">
        <v>32</v>
      </c>
      <c r="F58" s="122" t="s">
        <v>154</v>
      </c>
      <c r="G58" s="122" t="s">
        <v>155</v>
      </c>
      <c r="H58" s="122" t="s">
        <v>156</v>
      </c>
      <c r="I58" s="122" t="s">
        <v>157</v>
      </c>
      <c r="J58" s="122" t="s">
        <v>158</v>
      </c>
      <c r="K58" s="122" t="s">
        <v>159</v>
      </c>
      <c r="L58" s="122" t="s">
        <v>160</v>
      </c>
      <c r="M58" s="122" t="s">
        <v>161</v>
      </c>
      <c r="N58" s="122" t="s">
        <v>162</v>
      </c>
      <c r="O58" s="122" t="s">
        <v>163</v>
      </c>
      <c r="Q58" s="61"/>
    </row>
    <row r="59" spans="2:17" x14ac:dyDescent="0.25">
      <c r="B59" s="58" t="s">
        <v>207</v>
      </c>
      <c r="C59" s="58" t="s">
        <v>168</v>
      </c>
      <c r="D59" s="128" t="s">
        <v>55</v>
      </c>
      <c r="E59" s="128">
        <v>1</v>
      </c>
      <c r="F59" s="44" t="s">
        <v>151</v>
      </c>
      <c r="G59" s="128">
        <v>4</v>
      </c>
      <c r="H59" s="77">
        <v>20</v>
      </c>
      <c r="I59" s="45"/>
      <c r="J59" s="45"/>
      <c r="K59" s="45"/>
      <c r="L59" s="45">
        <f t="shared" ref="L59:L60" si="3">E59*G59*J59</f>
        <v>0</v>
      </c>
      <c r="M59" s="45">
        <f t="shared" ref="M59:M60" si="4">E59*K59*12</f>
        <v>0</v>
      </c>
      <c r="N59" s="45">
        <f t="shared" ref="N59:N60" si="5">G59*J59</f>
        <v>0</v>
      </c>
      <c r="O59" s="110">
        <f t="shared" ref="O59:O60" si="6">SUM(L59:N59)</f>
        <v>0</v>
      </c>
      <c r="Q59" s="61"/>
    </row>
    <row r="60" spans="2:17" s="16" customFormat="1" x14ac:dyDescent="0.25">
      <c r="B60" s="32" t="s">
        <v>174</v>
      </c>
      <c r="C60" s="58" t="s">
        <v>175</v>
      </c>
      <c r="D60" s="128" t="s">
        <v>197</v>
      </c>
      <c r="E60" s="128">
        <v>1</v>
      </c>
      <c r="F60" s="44" t="s">
        <v>151</v>
      </c>
      <c r="G60" s="128">
        <v>10</v>
      </c>
      <c r="H60" s="78">
        <v>10</v>
      </c>
      <c r="I60" s="45">
        <v>0</v>
      </c>
      <c r="J60" s="45">
        <v>0</v>
      </c>
      <c r="K60" s="45">
        <v>0</v>
      </c>
      <c r="L60" s="45">
        <f t="shared" si="3"/>
        <v>0</v>
      </c>
      <c r="M60" s="45">
        <f t="shared" si="4"/>
        <v>0</v>
      </c>
      <c r="N60" s="45">
        <f t="shared" si="5"/>
        <v>0</v>
      </c>
      <c r="O60" s="110">
        <f t="shared" si="6"/>
        <v>0</v>
      </c>
      <c r="P60" s="14"/>
    </row>
    <row r="61" spans="2:17" s="16" customFormat="1" ht="15.6" customHeight="1" x14ac:dyDescent="0.4">
      <c r="B61" s="14"/>
      <c r="C61" s="14"/>
      <c r="D61" s="15"/>
      <c r="E61" s="15"/>
      <c r="F61" s="152" t="s">
        <v>166</v>
      </c>
      <c r="G61" s="152"/>
      <c r="H61" s="152"/>
      <c r="I61" s="153"/>
      <c r="J61" s="195"/>
      <c r="K61" s="119"/>
      <c r="L61" s="120"/>
      <c r="M61" s="120"/>
      <c r="N61" s="120"/>
      <c r="O61" s="75">
        <f>SUM(O59:O60)</f>
        <v>0</v>
      </c>
    </row>
    <row r="64" spans="2:17" x14ac:dyDescent="0.25">
      <c r="B64" s="14" t="s">
        <v>176</v>
      </c>
      <c r="C64" s="35">
        <f>G10+H15+O20</f>
        <v>0</v>
      </c>
    </row>
    <row r="65" spans="2:3" x14ac:dyDescent="0.25">
      <c r="B65" s="14" t="s">
        <v>177</v>
      </c>
      <c r="C65" s="35">
        <f>G41+G50+H55+O61</f>
        <v>0</v>
      </c>
    </row>
    <row r="67" spans="2:3" x14ac:dyDescent="0.25">
      <c r="B67" s="14" t="s">
        <v>178</v>
      </c>
      <c r="C67" s="35">
        <f>C64*6</f>
        <v>0</v>
      </c>
    </row>
    <row r="68" spans="2:3" x14ac:dyDescent="0.25">
      <c r="B68" s="14" t="s">
        <v>179</v>
      </c>
      <c r="C68" s="35">
        <f>C65*6</f>
        <v>0</v>
      </c>
    </row>
    <row r="73" spans="2:3" x14ac:dyDescent="0.25">
      <c r="B73" s="14" t="s">
        <v>180</v>
      </c>
    </row>
    <row r="74" spans="2:3" x14ac:dyDescent="0.25">
      <c r="B74" s="14" t="s">
        <v>181</v>
      </c>
    </row>
  </sheetData>
  <sheetProtection algorithmName="SHA-512" hashValue="kmTJOb+uf4gXFwU/TOEGYwK64ZtvqdL62w9vXg8DmTJL+P6TPivoM4TbqgSZsJEzDF0CfoqpJwi7nfAgJo9jvQ==" saltValue="ulUD4HbOyPgQuhSun1TTfQ==" spinCount="100000" sheet="1" objects="1" scenarios="1" selectLockedCells="1"/>
  <mergeCells count="7">
    <mergeCell ref="F61:I61"/>
    <mergeCell ref="B4:M4"/>
    <mergeCell ref="B22:M22"/>
    <mergeCell ref="D15:G15"/>
    <mergeCell ref="F20:I20"/>
    <mergeCell ref="D55:G55"/>
    <mergeCell ref="D50:F5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K32"/>
  <sheetViews>
    <sheetView showGridLines="0" zoomScale="90" zoomScaleNormal="90" workbookViewId="0">
      <selection activeCell="D17" sqref="D17"/>
    </sheetView>
  </sheetViews>
  <sheetFormatPr defaultColWidth="8.88671875" defaultRowHeight="12" x14ac:dyDescent="0.25"/>
  <cols>
    <col min="1" max="1" width="3.33203125" style="14" customWidth="1"/>
    <col min="2" max="2" width="23" style="14" customWidth="1"/>
    <col min="3" max="3" width="20.5546875" style="14" customWidth="1"/>
    <col min="4" max="4" width="20.109375" style="15" customWidth="1"/>
    <col min="5" max="5" width="10.5546875" style="16" customWidth="1"/>
    <col min="6" max="6" width="15.33203125" style="14" customWidth="1"/>
    <col min="7" max="9" width="18.33203125" style="14" customWidth="1"/>
    <col min="10" max="10" width="18.44140625" style="14" customWidth="1"/>
    <col min="11" max="16384" width="8.88671875" style="14"/>
  </cols>
  <sheetData>
    <row r="1" spans="1:11" ht="12.6" thickBot="1" x14ac:dyDescent="0.3">
      <c r="E1" s="15"/>
      <c r="F1" s="15"/>
      <c r="G1" s="15"/>
      <c r="H1" s="15"/>
      <c r="I1" s="15"/>
    </row>
    <row r="2" spans="1:11" ht="12.6" thickBot="1" x14ac:dyDescent="0.3">
      <c r="B2" s="89" t="s">
        <v>183</v>
      </c>
      <c r="C2" s="90"/>
      <c r="E2" s="1"/>
      <c r="F2" s="2" t="s">
        <v>1</v>
      </c>
      <c r="G2" s="15"/>
      <c r="H2" s="15"/>
      <c r="I2" s="15"/>
    </row>
    <row r="4" spans="1:11" s="16" customFormat="1" ht="18" customHeight="1" x14ac:dyDescent="0.35">
      <c r="B4" s="185" t="s">
        <v>132</v>
      </c>
      <c r="C4" s="186"/>
      <c r="D4" s="186"/>
      <c r="E4" s="186"/>
      <c r="F4" s="186"/>
      <c r="G4" s="33"/>
      <c r="H4" s="35"/>
      <c r="I4" s="35"/>
    </row>
    <row r="5" spans="1:11" s="16" customFormat="1" ht="18" x14ac:dyDescent="0.35">
      <c r="A5" s="14"/>
      <c r="B5" s="182" t="s">
        <v>117</v>
      </c>
      <c r="C5" s="183"/>
      <c r="D5" s="183"/>
      <c r="E5" s="183"/>
      <c r="F5" s="183"/>
      <c r="G5" s="79"/>
      <c r="H5" s="35"/>
      <c r="I5" s="35"/>
    </row>
    <row r="6" spans="1:11" x14ac:dyDescent="0.25">
      <c r="A6" s="16"/>
      <c r="B6" s="48"/>
      <c r="C6" s="16"/>
      <c r="F6" s="16"/>
      <c r="I6" s="19"/>
      <c r="J6" s="53"/>
      <c r="K6" s="53"/>
    </row>
    <row r="7" spans="1:11" ht="13.8" x14ac:dyDescent="0.4">
      <c r="B7" s="96" t="s">
        <v>30</v>
      </c>
      <c r="C7" s="96" t="s">
        <v>184</v>
      </c>
      <c r="D7" s="97" t="s">
        <v>185</v>
      </c>
      <c r="E7" s="53"/>
      <c r="F7" s="53"/>
      <c r="I7" s="63"/>
    </row>
    <row r="8" spans="1:11" ht="13.2" customHeight="1" x14ac:dyDescent="0.25">
      <c r="B8" s="20" t="s">
        <v>52</v>
      </c>
      <c r="C8" s="205">
        <v>0</v>
      </c>
      <c r="D8" s="205">
        <v>0</v>
      </c>
      <c r="E8" s="15"/>
      <c r="F8" s="15"/>
      <c r="I8" s="19"/>
    </row>
    <row r="9" spans="1:11" ht="13.2" customHeight="1" x14ac:dyDescent="0.4">
      <c r="B9" s="20" t="s">
        <v>186</v>
      </c>
      <c r="C9" s="205">
        <v>0</v>
      </c>
      <c r="D9" s="205">
        <v>0</v>
      </c>
      <c r="E9" s="15"/>
      <c r="F9" s="15"/>
      <c r="I9" s="39"/>
    </row>
    <row r="10" spans="1:11" ht="13.2" customHeight="1" x14ac:dyDescent="0.4">
      <c r="B10" s="20" t="s">
        <v>187</v>
      </c>
      <c r="C10" s="205">
        <v>0</v>
      </c>
      <c r="D10" s="205">
        <v>0</v>
      </c>
      <c r="E10" s="15"/>
      <c r="F10" s="15"/>
      <c r="G10" s="36"/>
      <c r="H10" s="37"/>
      <c r="I10" s="38"/>
    </row>
    <row r="11" spans="1:11" ht="13.2" customHeight="1" x14ac:dyDescent="0.25">
      <c r="B11" s="20" t="s">
        <v>188</v>
      </c>
      <c r="C11" s="205">
        <v>0</v>
      </c>
      <c r="D11" s="205">
        <v>0</v>
      </c>
      <c r="E11" s="15"/>
      <c r="F11" s="15"/>
      <c r="G11" s="33"/>
    </row>
    <row r="12" spans="1:11" ht="13.2" customHeight="1" x14ac:dyDescent="0.25">
      <c r="B12" s="20" t="s">
        <v>182</v>
      </c>
      <c r="C12" s="205">
        <v>0</v>
      </c>
      <c r="D12" s="205">
        <v>0</v>
      </c>
      <c r="E12" s="15"/>
      <c r="F12" s="15"/>
    </row>
    <row r="13" spans="1:11" ht="13.2" customHeight="1" x14ac:dyDescent="0.25">
      <c r="B13" s="20" t="s">
        <v>189</v>
      </c>
      <c r="C13" s="205">
        <v>0</v>
      </c>
      <c r="D13" s="205">
        <v>0</v>
      </c>
    </row>
    <row r="14" spans="1:11" ht="13.2" customHeight="1" x14ac:dyDescent="0.25">
      <c r="B14" s="20" t="s">
        <v>173</v>
      </c>
      <c r="C14" s="205">
        <v>0</v>
      </c>
      <c r="D14" s="205">
        <v>0</v>
      </c>
    </row>
    <row r="15" spans="1:11" ht="13.2" customHeight="1" x14ac:dyDescent="0.25">
      <c r="B15" s="20" t="s">
        <v>175</v>
      </c>
      <c r="C15" s="205">
        <v>0</v>
      </c>
      <c r="D15" s="205">
        <v>0</v>
      </c>
    </row>
    <row r="16" spans="1:11" ht="13.2" customHeight="1" x14ac:dyDescent="0.25">
      <c r="B16" s="20" t="s">
        <v>190</v>
      </c>
      <c r="C16" s="205">
        <v>0</v>
      </c>
      <c r="D16" s="205">
        <v>0</v>
      </c>
    </row>
    <row r="17" spans="2:4" ht="13.2" customHeight="1" x14ac:dyDescent="0.25">
      <c r="B17" s="20" t="s">
        <v>191</v>
      </c>
      <c r="C17" s="205">
        <v>0</v>
      </c>
      <c r="D17" s="205">
        <v>0</v>
      </c>
    </row>
    <row r="18" spans="2:4" ht="13.2" customHeight="1" x14ac:dyDescent="0.25">
      <c r="B18" s="20" t="s">
        <v>192</v>
      </c>
      <c r="C18" s="205">
        <v>0</v>
      </c>
      <c r="D18" s="205">
        <v>0</v>
      </c>
    </row>
    <row r="19" spans="2:4" ht="13.2" customHeight="1" x14ac:dyDescent="0.25">
      <c r="B19" s="20" t="s">
        <v>193</v>
      </c>
      <c r="C19" s="205">
        <v>0</v>
      </c>
      <c r="D19" s="205">
        <v>0</v>
      </c>
    </row>
    <row r="22" spans="2:4" s="151" customFormat="1" ht="81.599999999999994" customHeight="1" x14ac:dyDescent="0.3">
      <c r="B22" s="188" t="s">
        <v>210</v>
      </c>
      <c r="C22" s="188"/>
      <c r="D22" s="188"/>
    </row>
    <row r="32" spans="2:4" x14ac:dyDescent="0.25">
      <c r="C32" s="189"/>
    </row>
  </sheetData>
  <sheetProtection algorithmName="SHA-512" hashValue="qCLGHYISObri0qAe62txQ1z3Ue/BPHWSZY7nGy8kUzmYpQI1aXCf2MhAebwhAPmYGYzJtkV9VUVNyirtkj94uA==" saltValue="m9NRJOyxvFNovfxsykXTIw==" spinCount="100000" sheet="1" objects="1" scenarios="1" selectLockedCells="1"/>
  <mergeCells count="3">
    <mergeCell ref="B4:F4"/>
    <mergeCell ref="B5:F5"/>
    <mergeCell ref="B22:D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db4626-f8e7-41fe-8e9c-f4111a6fa56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56EDB8D298A84B81D6746BFC25AE62" ma:contentTypeVersion="9" ma:contentTypeDescription="Een nieuw document maken." ma:contentTypeScope="" ma:versionID="e6166a38ab2144390df752fcf4959ce7">
  <xsd:schema xmlns:xsd="http://www.w3.org/2001/XMLSchema" xmlns:xs="http://www.w3.org/2001/XMLSchema" xmlns:p="http://schemas.microsoft.com/office/2006/metadata/properties" xmlns:ns2="20db4626-f8e7-41fe-8e9c-f4111a6fa561" targetNamespace="http://schemas.microsoft.com/office/2006/metadata/properties" ma:root="true" ma:fieldsID="f2019931676c8b2b504838cede87809f" ns2:_="">
    <xsd:import namespace="20db4626-f8e7-41fe-8e9c-f4111a6fa5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db4626-f8e7-41fe-8e9c-f4111a6fa5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a07bd16-b9b6-4854-be03-36f3fdd17d0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10CC4-0F58-494A-B471-379520D81CFF}">
  <ds:schemaRefs>
    <ds:schemaRef ds:uri="http://schemas.microsoft.com/sharepoint/v3/contenttype/forms"/>
  </ds:schemaRefs>
</ds:datastoreItem>
</file>

<file path=customXml/itemProps2.xml><?xml version="1.0" encoding="utf-8"?>
<ds:datastoreItem xmlns:ds="http://schemas.openxmlformats.org/officeDocument/2006/customXml" ds:itemID="{55F2A13F-8E82-4878-8434-7258883DC8F5}">
  <ds:schemaRefs>
    <ds:schemaRef ds:uri="http://schemas.microsoft.com/office/2006/metadata/properties"/>
    <ds:schemaRef ds:uri="http://schemas.microsoft.com/office/infopath/2007/PartnerControls"/>
    <ds:schemaRef ds:uri="20db4626-f8e7-41fe-8e9c-f4111a6fa561"/>
  </ds:schemaRefs>
</ds:datastoreItem>
</file>

<file path=customXml/itemProps3.xml><?xml version="1.0" encoding="utf-8"?>
<ds:datastoreItem xmlns:ds="http://schemas.openxmlformats.org/officeDocument/2006/customXml" ds:itemID="{3EDD7CCB-115F-4B71-B424-5631E83B12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db4626-f8e7-41fe-8e9c-f4111a6fa5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Periodieke ledigingsfrequentie</vt:lpstr>
      <vt:lpstr>Lediging op afroep</vt:lpstr>
      <vt:lpstr>Optioneel</vt:lpstr>
    </vt:vector>
  </TitlesOfParts>
  <Manager/>
  <Company>Veiligheidsregio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Graas, Diede van</dc:creator>
  <cp:keywords/>
  <dc:description/>
  <cp:lastModifiedBy>Benkhlafa, Halima</cp:lastModifiedBy>
  <cp:revision/>
  <dcterms:created xsi:type="dcterms:W3CDTF">2023-04-24T15:43:53Z</dcterms:created>
  <dcterms:modified xsi:type="dcterms:W3CDTF">2026-08-31T07:09:40Z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0x0101005856EDB8D298A84B81D6746BFC25AE62</vt:lpwstr>
  </property>
  <property fmtid="{D5CDD505-2E9C-101B-9397-08002B2CF9AE}" pid="3" name="MediaServiceImageTags">
    <vt:lpwstr/>
  </property>
</Properties>
</file>