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sgvo.sharepoint.com/sites/SB-Inkoop-AanbestedingWarmedrankenvoorziening/Gedeelde documenten/te publiceren in bewerking/"/>
    </mc:Choice>
  </mc:AlternateContent>
  <xr:revisionPtr revIDLastSave="14" documentId="8_{86A42F03-C861-46F6-B4D7-D767A74F64A6}" xr6:coauthVersionLast="47" xr6:coauthVersionMax="47" xr10:uidLastSave="{387D3873-F8FE-451A-9C32-82AAF6C275AF}"/>
  <bookViews>
    <workbookView xWindow="28680" yWindow="-120" windowWidth="29040" windowHeight="15720" xr2:uid="{DD630729-767F-4DCC-BC09-205DED6A63B2}"/>
  </bookViews>
  <sheets>
    <sheet name="Waardes" sheetId="3" r:id="rId1"/>
    <sheet name="uitwerking voorbeeld" sheetId="5"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3" l="1"/>
  <c r="F6" i="3"/>
  <c r="B15" i="3"/>
  <c r="F4" i="3" s="1"/>
  <c r="F5" i="3" s="1"/>
  <c r="L3" i="5"/>
  <c r="L7" i="5"/>
  <c r="L9" i="5"/>
  <c r="L8" i="5"/>
  <c r="K8" i="5"/>
  <c r="K7" i="5"/>
  <c r="L4" i="5"/>
  <c r="L2" i="5"/>
  <c r="K2" i="5"/>
  <c r="K3" i="5"/>
  <c r="H8" i="5"/>
  <c r="H9" i="5"/>
  <c r="H7" i="5"/>
  <c r="H2" i="5"/>
  <c r="H4" i="5"/>
  <c r="B4" i="3" l="1"/>
  <c r="B5" i="3" s="1"/>
  <c r="E7" i="3" l="1"/>
  <c r="D4" i="3"/>
  <c r="D5" i="3" s="1"/>
  <c r="E4" i="3"/>
  <c r="E5" i="3" s="1"/>
  <c r="C7" i="3"/>
  <c r="D7" i="3"/>
  <c r="C4" i="3"/>
  <c r="C5" i="3" s="1"/>
  <c r="B7" i="3"/>
  <c r="J7" i="5" l="1"/>
  <c r="J2" i="5"/>
  <c r="J4" i="5"/>
  <c r="J9" i="5"/>
  <c r="J3" i="5"/>
  <c r="J8" i="5"/>
</calcChain>
</file>

<file path=xl/sharedStrings.xml><?xml version="1.0" encoding="utf-8"?>
<sst xmlns="http://schemas.openxmlformats.org/spreadsheetml/2006/main" count="75" uniqueCount="38">
  <si>
    <t>SCORE</t>
  </si>
  <si>
    <t>1. Plan van aanpak, planning en implementatie</t>
  </si>
  <si>
    <t>2. Klanttevredenheid, service en kwaliteit</t>
  </si>
  <si>
    <t>3. Duurzaamheid</t>
  </si>
  <si>
    <t>4. Smaaktest</t>
  </si>
  <si>
    <t>Totaal:</t>
  </si>
  <si>
    <t>Percentage</t>
  </si>
  <si>
    <t>Uitmuntend</t>
  </si>
  <si>
    <t>Goed</t>
  </si>
  <si>
    <t>Voldoende</t>
  </si>
  <si>
    <t>Matig</t>
  </si>
  <si>
    <t>Onvoldoende</t>
  </si>
  <si>
    <t>KO</t>
  </si>
  <si>
    <t>Score</t>
  </si>
  <si>
    <t>Geraamde omvang per jaar (exclusief BTW):</t>
  </si>
  <si>
    <t>% voor waardering kwaliteit</t>
  </si>
  <si>
    <t>Totaal kwaliteit:</t>
  </si>
  <si>
    <t>Stel:</t>
  </si>
  <si>
    <t xml:space="preserve">prijs </t>
  </si>
  <si>
    <t>ficiteve prijs GOW</t>
  </si>
  <si>
    <t>Punten bij eertse 2 inschrijvers</t>
  </si>
  <si>
    <t>Punten bij 3 inschrijvers</t>
  </si>
  <si>
    <t>Inschrijver 1</t>
  </si>
  <si>
    <t>uitmuntend</t>
  </si>
  <si>
    <t>goed</t>
  </si>
  <si>
    <t>Inschrijver 2</t>
  </si>
  <si>
    <t>Inschrijver 3</t>
  </si>
  <si>
    <t xml:space="preserve">goed </t>
  </si>
  <si>
    <t>voldoende</t>
  </si>
  <si>
    <t>In het eerste voorbeeld wint de goedkoopste inschrijver bij beide systemen, omdat de kwaliteit gelijk is aan de 2e iets duurdere  inschrijver</t>
  </si>
  <si>
    <t xml:space="preserve">In het tweede voorbeeld zou in het punten systeem nog steeds de goedkoopste winnen. 
</t>
  </si>
  <si>
    <t>Maar bij gunnen op waarde komt eruit dat zij een voldoende scoren op iets wat wij heel belangrijk vinden en daar gaat de score uit elkaar lopen en wint de 2e</t>
  </si>
  <si>
    <t>Bij punten toekenning wordt vaak een rapportcijfer gegeven:</t>
  </si>
  <si>
    <t>Konck out</t>
  </si>
  <si>
    <t>Dit betekent dat je bij een slechte score nog steeds pinten krijgt.</t>
  </si>
  <si>
    <t>Bij gunnen op waarde ben je niet bereid extra te betalen voor een voldoende kwaliteit.</t>
  </si>
  <si>
    <t>Daarnaast levert een matige kwaliteit fictief hogere kosten op</t>
  </si>
  <si>
    <t>En als de kwaliteit op enig punt onvoldoende is, dan ligt die partij eruit.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</si>
</sst>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quot;€&quot;\ #,##0"/>
    <numFmt numFmtId="165" formatCode="_ * #,##0.0_ ;_ * \-#,##0.0_ ;_ * &quot;-&quot;??_ ;_ @_ "/>
  </numFmts>
  <fonts count="9" x14ac:knownFonts="1">
    <font>
      <sz val="11"/>
      <color theme="1"/>
      <name val="Aptos Narrow"/>
      <family val="2"/>
      <scheme val="minor"/>
    </font>
    <font>
      <sz val="11"/>
      <color theme="1"/>
      <name val="Aptos Narrow"/>
      <family val="2"/>
      <scheme val="minor"/>
    </font>
    <font>
      <b/>
      <sz val="8"/>
      <color rgb="FF000000"/>
      <name val="Verdana"/>
      <family val="2"/>
    </font>
    <font>
      <b/>
      <sz val="8"/>
      <color theme="1"/>
      <name val="Aptos Narrow"/>
      <family val="2"/>
      <scheme val="minor"/>
    </font>
    <font>
      <sz val="8"/>
      <color theme="1"/>
      <name val="Aptos Narrow"/>
      <family val="2"/>
      <scheme val="minor"/>
    </font>
    <font>
      <sz val="8"/>
      <color theme="1"/>
      <name val="Verdana"/>
      <family val="2"/>
    </font>
    <font>
      <sz val="8"/>
      <color rgb="FF000000"/>
      <name val="Verdana"/>
      <family val="2"/>
    </font>
    <font>
      <b/>
      <sz val="8"/>
      <color rgb="FFFF0000"/>
      <name val="Verdana"/>
      <family val="2"/>
    </font>
    <font>
      <sz val="8"/>
      <color theme="0"/>
      <name val="Aptos Narrow"/>
      <family val="2"/>
      <scheme val="minor"/>
    </font>
  </fonts>
  <fills count="7">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2F2F2"/>
        <bgColor indexed="64"/>
      </patternFill>
    </fill>
    <fill>
      <patternFill patternType="solid">
        <fgColor theme="9" tint="0.59999389629810485"/>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4">
    <xf numFmtId="0" fontId="0" fillId="0" borderId="0" xfId="0"/>
    <xf numFmtId="0" fontId="2" fillId="2" borderId="1" xfId="0" applyFont="1" applyFill="1" applyBorder="1" applyAlignment="1">
      <alignment horizontal="center" vertical="center" wrapText="1"/>
    </xf>
    <xf numFmtId="0" fontId="3" fillId="0" borderId="0" xfId="0" applyFont="1"/>
    <xf numFmtId="0" fontId="4" fillId="0" borderId="0" xfId="0" applyFont="1"/>
    <xf numFmtId="0" fontId="2" fillId="2"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9" fontId="2" fillId="3" borderId="1" xfId="2" applyFont="1" applyFill="1" applyBorder="1" applyAlignment="1">
      <alignment horizontal="center" vertical="center" wrapText="1"/>
    </xf>
    <xf numFmtId="9" fontId="5" fillId="4" borderId="1" xfId="0" applyNumberFormat="1" applyFont="1" applyFill="1" applyBorder="1" applyAlignment="1">
      <alignment horizontal="center" vertical="center"/>
    </xf>
    <xf numFmtId="164" fontId="6" fillId="5" borderId="3" xfId="1" applyNumberFormat="1" applyFont="1" applyFill="1" applyBorder="1" applyAlignment="1">
      <alignment horizontal="center" vertical="center" wrapText="1"/>
    </xf>
    <xf numFmtId="164" fontId="5" fillId="6" borderId="1" xfId="1" applyNumberFormat="1" applyFont="1" applyFill="1" applyBorder="1" applyAlignment="1">
      <alignment horizontal="center" vertical="center"/>
    </xf>
    <xf numFmtId="164" fontId="5" fillId="4" borderId="1" xfId="1" applyNumberFormat="1" applyFont="1" applyFill="1" applyBorder="1" applyAlignment="1">
      <alignment horizontal="center" vertical="center"/>
    </xf>
    <xf numFmtId="164" fontId="7" fillId="5" borderId="3" xfId="1" applyNumberFormat="1" applyFont="1" applyFill="1" applyBorder="1" applyAlignment="1">
      <alignment horizontal="center" vertical="center" wrapText="1"/>
    </xf>
    <xf numFmtId="0" fontId="7" fillId="5" borderId="3" xfId="0" applyFont="1" applyFill="1" applyBorder="1" applyAlignment="1">
      <alignment horizontal="center" vertical="center" wrapText="1"/>
    </xf>
    <xf numFmtId="164" fontId="4" fillId="6" borderId="1" xfId="0" applyNumberFormat="1" applyFont="1" applyFill="1" applyBorder="1" applyAlignment="1">
      <alignment vertical="center"/>
    </xf>
    <xf numFmtId="164" fontId="4" fillId="0" borderId="1" xfId="0" applyNumberFormat="1" applyFont="1" applyBorder="1" applyAlignment="1">
      <alignment vertical="center"/>
    </xf>
    <xf numFmtId="0" fontId="4" fillId="0" borderId="2" xfId="0" applyFont="1" applyBorder="1"/>
    <xf numFmtId="9" fontId="4" fillId="0" borderId="2" xfId="0" applyNumberFormat="1" applyFont="1" applyBorder="1"/>
    <xf numFmtId="0" fontId="0" fillId="0" borderId="0" xfId="0" applyAlignment="1">
      <alignment wrapText="1"/>
    </xf>
    <xf numFmtId="0" fontId="8" fillId="0" borderId="0" xfId="0" applyFont="1"/>
    <xf numFmtId="43" fontId="0" fillId="0" borderId="0" xfId="1" applyFont="1"/>
    <xf numFmtId="165" fontId="0" fillId="0" borderId="0" xfId="1" applyNumberFormat="1" applyFont="1"/>
    <xf numFmtId="9" fontId="0" fillId="0" borderId="0" xfId="0" applyNumberFormat="1"/>
    <xf numFmtId="0" fontId="2" fillId="2" borderId="4" xfId="0" applyFont="1" applyFill="1" applyBorder="1" applyAlignment="1">
      <alignment horizontal="left" vertical="center" wrapText="1"/>
    </xf>
    <xf numFmtId="164" fontId="6" fillId="6" borderId="3" xfId="1" applyNumberFormat="1" applyFont="1" applyFill="1" applyBorder="1" applyAlignment="1">
      <alignment horizontal="center" vertical="center"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A0BB-8FF3-42C2-89EF-F80668A9DF23}">
  <dimension ref="A1:F15"/>
  <sheetViews>
    <sheetView tabSelected="1" zoomScale="110" zoomScaleNormal="110" workbookViewId="0">
      <selection activeCell="A2" sqref="A2:F15"/>
    </sheetView>
  </sheetViews>
  <sheetFormatPr defaultColWidth="12.28515625" defaultRowHeight="11.25" x14ac:dyDescent="0.2"/>
  <cols>
    <col min="1" max="1" width="19.7109375" style="3" customWidth="1"/>
    <col min="2" max="2" width="18.5703125" style="3" customWidth="1"/>
    <col min="3" max="3" width="17.140625" style="3" customWidth="1"/>
    <col min="4" max="4" width="16.28515625" style="3" customWidth="1"/>
    <col min="5" max="5" width="24.28515625" style="3" customWidth="1"/>
    <col min="6" max="6" width="26.28515625" style="3" customWidth="1"/>
    <col min="7" max="7" width="22.7109375" style="3" customWidth="1"/>
    <col min="8" max="8" width="26.28515625" style="3" customWidth="1"/>
    <col min="9" max="9" width="24" style="3" customWidth="1"/>
    <col min="10" max="16384" width="12.28515625" style="3"/>
  </cols>
  <sheetData>
    <row r="1" spans="1:6" ht="11.45" customHeight="1" thickBot="1" x14ac:dyDescent="0.25">
      <c r="A1" s="2"/>
      <c r="B1" s="2"/>
      <c r="C1" s="2"/>
    </row>
    <row r="2" spans="1:6" s="2" customFormat="1" ht="54" customHeight="1" thickBot="1" x14ac:dyDescent="0.25">
      <c r="A2" s="4" t="s">
        <v>0</v>
      </c>
      <c r="B2" s="1" t="s">
        <v>1</v>
      </c>
      <c r="C2" s="1" t="s">
        <v>2</v>
      </c>
      <c r="D2" s="1" t="s">
        <v>3</v>
      </c>
      <c r="E2" s="1" t="s">
        <v>4</v>
      </c>
      <c r="F2" s="1" t="s">
        <v>5</v>
      </c>
    </row>
    <row r="3" spans="1:6" ht="12" thickBot="1" x14ac:dyDescent="0.25">
      <c r="A3" s="5" t="s">
        <v>6</v>
      </c>
      <c r="B3" s="6">
        <v>0.2</v>
      </c>
      <c r="C3" s="6">
        <v>0.4</v>
      </c>
      <c r="D3" s="6">
        <v>0.05</v>
      </c>
      <c r="E3" s="6">
        <v>0.35</v>
      </c>
      <c r="F3" s="7">
        <f>SUM(B3:E3)</f>
        <v>1</v>
      </c>
    </row>
    <row r="4" spans="1:6" ht="12" thickBot="1" x14ac:dyDescent="0.25">
      <c r="A4" s="4" t="s">
        <v>7</v>
      </c>
      <c r="B4" s="8">
        <f>$F$4*B3</f>
        <v>18000</v>
      </c>
      <c r="C4" s="8">
        <f>$F$4*C3</f>
        <v>36000</v>
      </c>
      <c r="D4" s="8">
        <f>$F$4*D3</f>
        <v>4500</v>
      </c>
      <c r="E4" s="8">
        <f>$F$4*E3</f>
        <v>31499.999999999996</v>
      </c>
      <c r="F4" s="9">
        <f>B15</f>
        <v>90000</v>
      </c>
    </row>
    <row r="5" spans="1:6" ht="12" thickBot="1" x14ac:dyDescent="0.25">
      <c r="A5" s="4" t="s">
        <v>8</v>
      </c>
      <c r="B5" s="8">
        <f t="shared" ref="B5:F5" si="0">B4*0.8</f>
        <v>14400</v>
      </c>
      <c r="C5" s="8">
        <f t="shared" si="0"/>
        <v>28800</v>
      </c>
      <c r="D5" s="8">
        <f t="shared" si="0"/>
        <v>3600</v>
      </c>
      <c r="E5" s="8">
        <f t="shared" si="0"/>
        <v>25200</v>
      </c>
      <c r="F5" s="23">
        <f t="shared" si="0"/>
        <v>72000</v>
      </c>
    </row>
    <row r="6" spans="1:6" ht="12" thickBot="1" x14ac:dyDescent="0.25">
      <c r="A6" s="4" t="s">
        <v>9</v>
      </c>
      <c r="B6" s="8">
        <v>0</v>
      </c>
      <c r="C6" s="8">
        <v>0</v>
      </c>
      <c r="D6" s="8">
        <v>0</v>
      </c>
      <c r="E6" s="8">
        <v>0</v>
      </c>
      <c r="F6" s="9">
        <f>B17</f>
        <v>0</v>
      </c>
    </row>
    <row r="7" spans="1:6" ht="12" thickBot="1" x14ac:dyDescent="0.25">
      <c r="A7" s="4" t="s">
        <v>10</v>
      </c>
      <c r="B7" s="11">
        <f>-$F$4*B3</f>
        <v>-18000</v>
      </c>
      <c r="C7" s="11">
        <f>-$F$4*C3</f>
        <v>-36000</v>
      </c>
      <c r="D7" s="11">
        <f>-$F$4*D3</f>
        <v>-4500</v>
      </c>
      <c r="E7" s="11">
        <f>-$F$4*E3</f>
        <v>-31499.999999999996</v>
      </c>
      <c r="F7" s="10"/>
    </row>
    <row r="8" spans="1:6" ht="12" thickBot="1" x14ac:dyDescent="0.25">
      <c r="A8" s="4" t="s">
        <v>11</v>
      </c>
      <c r="B8" s="12" t="s">
        <v>12</v>
      </c>
      <c r="C8" s="12" t="s">
        <v>12</v>
      </c>
      <c r="D8" s="12" t="s">
        <v>12</v>
      </c>
      <c r="E8" s="12" t="s">
        <v>12</v>
      </c>
    </row>
    <row r="9" spans="1:6" x14ac:dyDescent="0.2">
      <c r="A9" s="18" t="s">
        <v>13</v>
      </c>
    </row>
    <row r="12" spans="1:6" ht="12" thickBot="1" x14ac:dyDescent="0.25"/>
    <row r="13" spans="1:6" ht="30" customHeight="1" thickBot="1" x14ac:dyDescent="0.25">
      <c r="A13" s="22" t="s">
        <v>14</v>
      </c>
      <c r="B13" s="14">
        <v>180000</v>
      </c>
    </row>
    <row r="14" spans="1:6" ht="12" thickBot="1" x14ac:dyDescent="0.25">
      <c r="A14" s="15" t="s">
        <v>15</v>
      </c>
      <c r="B14" s="16">
        <v>0.5</v>
      </c>
    </row>
    <row r="15" spans="1:6" ht="12" thickBot="1" x14ac:dyDescent="0.25">
      <c r="A15" s="4" t="s">
        <v>16</v>
      </c>
      <c r="B15" s="13">
        <f>B13*B14</f>
        <v>90000</v>
      </c>
    </row>
  </sheetData>
  <sheetProtection algorithmName="SHA-512" hashValue="s11PyW6+vrD0rOj4OZo4klJYeEr23Zb18+ies8Xcz6vMMIIVc5fPFU2KMSQHl1vgTfG4SiQeSCL4xkck1nJjFg==" saltValue="FuaFRX2Grro7+L6FUtx2v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4AC7-9879-4B02-BEFA-084BC1CBB0CB}">
  <dimension ref="B1:L26"/>
  <sheetViews>
    <sheetView workbookViewId="0">
      <selection activeCell="J7" sqref="J7"/>
    </sheetView>
  </sheetViews>
  <sheetFormatPr defaultRowHeight="15" x14ac:dyDescent="0.25"/>
  <cols>
    <col min="2" max="2" width="13.140625" customWidth="1"/>
    <col min="3" max="8" width="11.28515625" customWidth="1"/>
    <col min="10" max="10" width="12.42578125" customWidth="1"/>
    <col min="11" max="11" width="14.28515625" customWidth="1"/>
    <col min="12" max="12" width="10.7109375" customWidth="1"/>
  </cols>
  <sheetData>
    <row r="1" spans="2:12" ht="60" x14ac:dyDescent="0.25">
      <c r="B1" t="s">
        <v>17</v>
      </c>
      <c r="C1">
        <v>1</v>
      </c>
      <c r="D1">
        <v>2</v>
      </c>
      <c r="E1">
        <v>3</v>
      </c>
      <c r="F1">
        <v>4</v>
      </c>
      <c r="G1">
        <v>5</v>
      </c>
      <c r="H1" t="s">
        <v>18</v>
      </c>
      <c r="J1" s="17" t="s">
        <v>19</v>
      </c>
      <c r="K1" s="17" t="s">
        <v>20</v>
      </c>
      <c r="L1" s="17" t="s">
        <v>21</v>
      </c>
    </row>
    <row r="2" spans="2:12" x14ac:dyDescent="0.25">
      <c r="B2" t="s">
        <v>22</v>
      </c>
      <c r="C2" t="s">
        <v>23</v>
      </c>
      <c r="D2" t="s">
        <v>24</v>
      </c>
      <c r="E2" t="s">
        <v>24</v>
      </c>
      <c r="F2" t="s">
        <v>23</v>
      </c>
      <c r="G2" t="s">
        <v>23</v>
      </c>
      <c r="H2">
        <f>H3*1.1</f>
        <v>187000.00000000003</v>
      </c>
      <c r="J2" s="19" t="e">
        <f>H2-(Waardes!B4+Waardes!C5+Waardes!D5+Waardes!#REF!+Waardes!#REF!)</f>
        <v>#REF!</v>
      </c>
      <c r="K2" s="20">
        <f>C18+2*C19+3*C19+2*C18+2*C18+H3/H2*100</f>
        <v>180.90909090909088</v>
      </c>
      <c r="L2" s="20">
        <f>C18+2*C19+3*C19+2*C18+2*C18+H4/H2*100</f>
        <v>171.81818181818181</v>
      </c>
    </row>
    <row r="3" spans="2:12" x14ac:dyDescent="0.25">
      <c r="B3" t="s">
        <v>25</v>
      </c>
      <c r="C3" t="s">
        <v>24</v>
      </c>
      <c r="D3" t="s">
        <v>24</v>
      </c>
      <c r="E3" t="s">
        <v>24</v>
      </c>
      <c r="F3" t="s">
        <v>24</v>
      </c>
      <c r="G3" t="s">
        <v>24</v>
      </c>
      <c r="H3">
        <v>170000</v>
      </c>
      <c r="J3" s="19" t="e">
        <f>H3-(Waardes!B5+Waardes!C5+Waardes!D5+Waardes!#REF!+Waardes!#REF!)</f>
        <v>#REF!</v>
      </c>
      <c r="K3" s="20">
        <f>C19+2*C19+3*C19+2*C19+2*C19+H3/H3*100</f>
        <v>180</v>
      </c>
      <c r="L3" s="20">
        <f>C19+2*C19+3*C19+2*C19+2*C19+H4/H3*100</f>
        <v>170</v>
      </c>
    </row>
    <row r="4" spans="2:12" x14ac:dyDescent="0.25">
      <c r="B4" t="s">
        <v>26</v>
      </c>
      <c r="C4" t="s">
        <v>27</v>
      </c>
      <c r="D4" t="s">
        <v>24</v>
      </c>
      <c r="E4" t="s">
        <v>24</v>
      </c>
      <c r="F4" t="s">
        <v>24</v>
      </c>
      <c r="G4" t="s">
        <v>24</v>
      </c>
      <c r="H4">
        <f>H3*0.9</f>
        <v>153000</v>
      </c>
      <c r="J4" s="19" t="e">
        <f>H4-(Waardes!B5+Waardes!C5+Waardes!D5+Waardes!#REF!+Waardes!#REF!)</f>
        <v>#REF!</v>
      </c>
      <c r="K4" s="20"/>
      <c r="L4" s="20">
        <f>C19+2*C19+3*C19+2*C19+2*C19+H4/H4*100</f>
        <v>180</v>
      </c>
    </row>
    <row r="7" spans="2:12" x14ac:dyDescent="0.25">
      <c r="B7" t="s">
        <v>22</v>
      </c>
      <c r="C7" t="s">
        <v>23</v>
      </c>
      <c r="D7" t="s">
        <v>24</v>
      </c>
      <c r="E7" t="s">
        <v>23</v>
      </c>
      <c r="F7" t="s">
        <v>24</v>
      </c>
      <c r="G7" t="s">
        <v>23</v>
      </c>
      <c r="H7">
        <f>H2</f>
        <v>187000.00000000003</v>
      </c>
      <c r="J7" s="19" t="e">
        <f>H7-(Waardes!B4+Waardes!C5+Waardes!D4+Waardes!#REF!+Waardes!#REF!)</f>
        <v>#REF!</v>
      </c>
      <c r="K7" s="20">
        <f>C18+2*C19+3*C18+2*C19+2*C18+H8/H7*100</f>
        <v>182.90909090909088</v>
      </c>
      <c r="L7" s="20">
        <f>C18+2*C19+3*C18+2*C19+2*C18+H9/H7*100</f>
        <v>173.81818181818181</v>
      </c>
    </row>
    <row r="8" spans="2:12" x14ac:dyDescent="0.25">
      <c r="B8" t="s">
        <v>25</v>
      </c>
      <c r="C8" t="s">
        <v>24</v>
      </c>
      <c r="D8" t="s">
        <v>24</v>
      </c>
      <c r="E8" t="s">
        <v>24</v>
      </c>
      <c r="F8" t="s">
        <v>24</v>
      </c>
      <c r="G8" t="s">
        <v>24</v>
      </c>
      <c r="H8">
        <f t="shared" ref="H8:H9" si="0">H3</f>
        <v>170000</v>
      </c>
      <c r="J8" s="19" t="e">
        <f>H8-(Waardes!B5+Waardes!C5+Waardes!D5+Waardes!#REF!+Waardes!#REF!)</f>
        <v>#REF!</v>
      </c>
      <c r="K8" s="20">
        <f>C19+2*C19+3*C19+2*C19+2*C19+H8/H8*100</f>
        <v>180</v>
      </c>
      <c r="L8" s="20">
        <f>C19+2*C19+3*C19+2*C19+2*C19+H9/H8*100</f>
        <v>170</v>
      </c>
    </row>
    <row r="9" spans="2:12" x14ac:dyDescent="0.25">
      <c r="B9" t="s">
        <v>26</v>
      </c>
      <c r="C9" t="s">
        <v>27</v>
      </c>
      <c r="D9" t="s">
        <v>24</v>
      </c>
      <c r="E9" t="s">
        <v>28</v>
      </c>
      <c r="F9" t="s">
        <v>24</v>
      </c>
      <c r="G9" t="s">
        <v>24</v>
      </c>
      <c r="H9">
        <f t="shared" si="0"/>
        <v>153000</v>
      </c>
      <c r="J9" s="19" t="e">
        <f>H9-(Waardes!B5+Waardes!C5+Waardes!D6+Waardes!#REF!+Waardes!#REF!)</f>
        <v>#REF!</v>
      </c>
      <c r="K9" s="20"/>
      <c r="L9" s="20">
        <f>C19+2*C19+3*C20+2*C19+2*C19+H9/H9*100</f>
        <v>174</v>
      </c>
    </row>
    <row r="12" spans="2:12" x14ac:dyDescent="0.25">
      <c r="B12" t="s">
        <v>29</v>
      </c>
    </row>
    <row r="13" spans="2:12" ht="12.6" customHeight="1" x14ac:dyDescent="0.25">
      <c r="B13" t="s">
        <v>30</v>
      </c>
    </row>
    <row r="14" spans="2:12" x14ac:dyDescent="0.25">
      <c r="B14" t="s">
        <v>31</v>
      </c>
    </row>
    <row r="17" spans="2:4" x14ac:dyDescent="0.25">
      <c r="B17" t="s">
        <v>32</v>
      </c>
    </row>
    <row r="18" spans="2:4" x14ac:dyDescent="0.25">
      <c r="B18" t="s">
        <v>7</v>
      </c>
      <c r="C18">
        <v>10</v>
      </c>
      <c r="D18" s="21">
        <v>1</v>
      </c>
    </row>
    <row r="19" spans="2:4" x14ac:dyDescent="0.25">
      <c r="B19" t="s">
        <v>8</v>
      </c>
      <c r="C19">
        <v>8</v>
      </c>
      <c r="D19" s="21">
        <v>0.8</v>
      </c>
    </row>
    <row r="20" spans="2:4" x14ac:dyDescent="0.25">
      <c r="B20" t="s">
        <v>9</v>
      </c>
      <c r="C20">
        <v>6</v>
      </c>
      <c r="D20">
        <v>0</v>
      </c>
    </row>
    <row r="21" spans="2:4" x14ac:dyDescent="0.25">
      <c r="B21" t="s">
        <v>10</v>
      </c>
      <c r="C21">
        <v>4</v>
      </c>
      <c r="D21" s="21">
        <v>-1</v>
      </c>
    </row>
    <row r="22" spans="2:4" x14ac:dyDescent="0.25">
      <c r="B22" t="s">
        <v>11</v>
      </c>
      <c r="C22">
        <v>2</v>
      </c>
      <c r="D22" t="s">
        <v>33</v>
      </c>
    </row>
    <row r="23" spans="2:4" x14ac:dyDescent="0.25">
      <c r="B23" t="s">
        <v>34</v>
      </c>
    </row>
    <row r="24" spans="2:4" x14ac:dyDescent="0.25">
      <c r="B24" t="s">
        <v>35</v>
      </c>
    </row>
    <row r="25" spans="2:4" x14ac:dyDescent="0.25">
      <c r="B25" t="s">
        <v>36</v>
      </c>
    </row>
    <row r="26" spans="2:4" x14ac:dyDescent="0.25">
      <c r="B26" t="s">
        <v>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738D60B90FFB4A844B795E2F87B0A8" ma:contentTypeVersion="3" ma:contentTypeDescription="Een nieuw document maken." ma:contentTypeScope="" ma:versionID="ce857eb4711563bba56ae677d262253a">
  <xsd:schema xmlns:xsd="http://www.w3.org/2001/XMLSchema" xmlns:xs="http://www.w3.org/2001/XMLSchema" xmlns:p="http://schemas.microsoft.com/office/2006/metadata/properties" xmlns:ns2="8c083c39-e43f-4ab5-85b5-a1883333ff2b" targetNamespace="http://schemas.microsoft.com/office/2006/metadata/properties" ma:root="true" ma:fieldsID="6f097cea4c02f75a429f409f875fab40" ns2:_="">
    <xsd:import namespace="8c083c39-e43f-4ab5-85b5-a1883333ff2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083c39-e43f-4ab5-85b5-a1883333ff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A1A2F9-0E71-4759-98E8-65CFC5AE7004}">
  <ds:schemaRefs>
    <ds:schemaRef ds:uri="http://schemas.microsoft.com/sharepoint/v3/contenttype/forms"/>
  </ds:schemaRefs>
</ds:datastoreItem>
</file>

<file path=customXml/itemProps2.xml><?xml version="1.0" encoding="utf-8"?>
<ds:datastoreItem xmlns:ds="http://schemas.openxmlformats.org/officeDocument/2006/customXml" ds:itemID="{BA37FF59-3747-454C-AC04-FB82482C09C9}">
  <ds:schemaRefs>
    <ds:schemaRef ds:uri="http://schemas.openxmlformats.org/package/2006/metadata/core-properties"/>
    <ds:schemaRef ds:uri="http://schemas.microsoft.com/office/2006/metadata/properties"/>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8c083c39-e43f-4ab5-85b5-a1883333ff2b"/>
  </ds:schemaRefs>
</ds:datastoreItem>
</file>

<file path=customXml/itemProps3.xml><?xml version="1.0" encoding="utf-8"?>
<ds:datastoreItem xmlns:ds="http://schemas.openxmlformats.org/officeDocument/2006/customXml" ds:itemID="{48EA999C-089B-43EC-A557-80AFD56D80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083c39-e43f-4ab5-85b5-a1883333ff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06c9a79-cd2f-4406-af54-da39c22f38f9}" enabled="0" method="" siteId="{406c9a79-cd2f-4406-af54-da39c22f38f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Waardes</vt:lpstr>
      <vt:lpstr>uitwerking voorbeeld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Postma - Theebe</dc:creator>
  <cp:keywords/>
  <dc:description/>
  <cp:lastModifiedBy>Janine Postma - Theebe</cp:lastModifiedBy>
  <cp:revision/>
  <dcterms:created xsi:type="dcterms:W3CDTF">2024-06-23T07:10:51Z</dcterms:created>
  <dcterms:modified xsi:type="dcterms:W3CDTF">2026-06-30T12:42:53Z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0x010100D4738D60B90FFB4A844B795E2F87B0A8</vt:lpwstr>
  </property>
  <property fmtid="{D5CDD505-2E9C-101B-9397-08002B2CF9AE}" pid="3" name="MediaServiceImageTags">
    <vt:lpwstr/>
  </property>
  <property fmtid="{D5CDD505-2E9C-101B-9397-08002B2CF9AE}" pid="4" name="Order">
    <vt:r8>7400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