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hidePivotFieldList="1" defaultThemeVersion="166925"/>
  <mc:AlternateContent xmlns:mc="http://schemas.openxmlformats.org/markup-compatibility/2006">
    <mc:Choice Requires="x15">
      <x15ac:absPath xmlns:x15ac="http://schemas.microsoft.com/office/spreadsheetml/2010/11/ac" url="https://youngfacilitybv.sharepoint.com/sites/Resonans/Gedeelde documenten/General/Aanbesteding Onderhoudspartij/2. Aanbestedingsdocumenten/V1.0/"/>
    </mc:Choice>
  </mc:AlternateContent>
  <xr:revisionPtr revIDLastSave="6276" documentId="11_B2DF0589CEF3582F7957157AFFE5F6E03773F567" xr6:coauthVersionLast="47" xr6:coauthVersionMax="47" xr10:uidLastSave="{9899CF09-6B78-48A2-A583-797589D39289}"/>
  <bookViews>
    <workbookView xWindow="-108" yWindow="-108" windowWidth="23256" windowHeight="12456" tabRatio="785" xr2:uid="{00000000-000D-0000-FFFF-FFFF00000000}"/>
  </bookViews>
  <sheets>
    <sheet name="P1 - Bouwkundig" sheetId="13" r:id="rId1"/>
    <sheet name="P2 - E &amp; W" sheetId="12" r:id="rId2"/>
    <sheet name="Werkomschrijvingen" sheetId="14" r:id="rId3"/>
    <sheet name="MJOP" sheetId="16" r:id="rId4"/>
  </sheets>
  <definedNames>
    <definedName name="_xlnm._FilterDatabase" localSheetId="3" hidden="1">MJOP!$A$1:$S$272</definedName>
  </definedName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13" l="1"/>
  <c r="O11" i="13"/>
  <c r="E81" i="12"/>
  <c r="E82" i="12"/>
  <c r="E83" i="12"/>
  <c r="E84" i="12"/>
  <c r="E85" i="12"/>
  <c r="E86" i="12"/>
  <c r="E87" i="12"/>
  <c r="E88" i="12"/>
  <c r="E89" i="12"/>
  <c r="E90" i="12"/>
  <c r="N42" i="12"/>
  <c r="O42" i="12"/>
  <c r="N43" i="12"/>
  <c r="O43" i="12"/>
  <c r="N44" i="12"/>
  <c r="O44" i="12"/>
  <c r="N45" i="12"/>
  <c r="O45" i="12"/>
  <c r="N46" i="12"/>
  <c r="O46" i="12"/>
  <c r="N47" i="12"/>
  <c r="O47" i="12"/>
  <c r="N48" i="12"/>
  <c r="O48" i="12"/>
  <c r="N49" i="12"/>
  <c r="O49" i="12"/>
  <c r="N50" i="12"/>
  <c r="O50" i="12"/>
  <c r="N51" i="12"/>
  <c r="O51" i="12"/>
  <c r="N52" i="12"/>
  <c r="O52" i="12"/>
  <c r="N53" i="12"/>
  <c r="O53" i="12"/>
  <c r="N54" i="12"/>
  <c r="O54" i="12"/>
  <c r="N55" i="12"/>
  <c r="O55" i="12"/>
  <c r="N56" i="12"/>
  <c r="O56" i="12"/>
  <c r="N57" i="12"/>
  <c r="O57" i="12"/>
  <c r="N58" i="12"/>
  <c r="O58" i="12"/>
  <c r="N59" i="12"/>
  <c r="O59" i="12"/>
  <c r="N60" i="12"/>
  <c r="O60" i="12"/>
  <c r="N61" i="12"/>
  <c r="O61" i="12"/>
  <c r="N62" i="12"/>
  <c r="O62" i="12"/>
  <c r="N63" i="12"/>
  <c r="O63" i="12"/>
  <c r="N64" i="12"/>
  <c r="O64" i="12"/>
  <c r="N65" i="12"/>
  <c r="O65" i="12"/>
  <c r="N66" i="12"/>
  <c r="O66" i="12"/>
  <c r="N67" i="12"/>
  <c r="O67" i="12"/>
  <c r="N68" i="12"/>
  <c r="O68" i="12"/>
  <c r="N69" i="12"/>
  <c r="O69" i="12"/>
  <c r="N71" i="12"/>
  <c r="O71" i="12"/>
  <c r="N72" i="12"/>
  <c r="O72" i="12"/>
  <c r="O73" i="12"/>
  <c r="N11" i="12"/>
  <c r="O11" i="12"/>
  <c r="N12" i="12"/>
  <c r="O12" i="12"/>
  <c r="N13" i="12"/>
  <c r="O13" i="12"/>
  <c r="N14" i="12"/>
  <c r="O14" i="12"/>
  <c r="N15" i="12"/>
  <c r="O15" i="12"/>
  <c r="N16" i="12"/>
  <c r="O16" i="12"/>
  <c r="N17" i="12"/>
  <c r="O17" i="12"/>
  <c r="N18" i="12"/>
  <c r="O18" i="12"/>
  <c r="N19" i="12"/>
  <c r="O19" i="12"/>
  <c r="N20" i="12"/>
  <c r="O20" i="12"/>
  <c r="N21" i="12"/>
  <c r="O21" i="12"/>
  <c r="N22" i="12"/>
  <c r="O22" i="12"/>
  <c r="N23" i="12"/>
  <c r="O23" i="12"/>
  <c r="N24" i="12"/>
  <c r="O24" i="12"/>
  <c r="N25" i="12"/>
  <c r="O25" i="12"/>
  <c r="N26" i="12"/>
  <c r="O26" i="12"/>
  <c r="N27" i="12"/>
  <c r="O27" i="12"/>
  <c r="N28" i="12"/>
  <c r="O28" i="12"/>
  <c r="N29" i="12"/>
  <c r="O29" i="12"/>
  <c r="N30" i="12"/>
  <c r="O30" i="12"/>
  <c r="N31" i="12"/>
  <c r="O31" i="12"/>
  <c r="N32" i="12"/>
  <c r="O32" i="12"/>
  <c r="N33" i="12"/>
  <c r="O33" i="12"/>
  <c r="N34" i="12"/>
  <c r="O34" i="12"/>
  <c r="O35" i="12"/>
  <c r="N34" i="13"/>
  <c r="O34" i="13"/>
  <c r="N35" i="13"/>
  <c r="O35" i="13"/>
  <c r="N36" i="13"/>
  <c r="O36" i="13"/>
  <c r="N37" i="13"/>
  <c r="O37" i="13"/>
  <c r="N38" i="13"/>
  <c r="O38" i="13"/>
  <c r="N39" i="13"/>
  <c r="O39" i="13"/>
  <c r="N40" i="13"/>
  <c r="O40" i="13"/>
  <c r="N41" i="13"/>
  <c r="O41" i="13"/>
  <c r="N42" i="13"/>
  <c r="O42" i="13"/>
  <c r="N43" i="13"/>
  <c r="O43" i="13"/>
  <c r="N44" i="13"/>
  <c r="O44" i="13"/>
  <c r="N45" i="13"/>
  <c r="O45" i="13"/>
  <c r="N46" i="13"/>
  <c r="O46" i="13"/>
  <c r="N47" i="13"/>
  <c r="O47" i="13"/>
  <c r="N48" i="13"/>
  <c r="O48" i="13"/>
  <c r="N49" i="13"/>
  <c r="O49" i="13"/>
  <c r="N50" i="13"/>
  <c r="O50" i="13"/>
  <c r="N51" i="13"/>
  <c r="O51" i="13"/>
  <c r="N52" i="13"/>
  <c r="O52" i="13"/>
  <c r="N53" i="13"/>
  <c r="O53" i="13"/>
  <c r="N54" i="13"/>
  <c r="O54" i="13"/>
  <c r="N55" i="13"/>
  <c r="O55" i="13"/>
  <c r="N56" i="13"/>
  <c r="O56" i="13"/>
  <c r="N57" i="13"/>
  <c r="O57" i="13"/>
  <c r="N58" i="13"/>
  <c r="O58" i="13"/>
  <c r="N59" i="13"/>
  <c r="O59" i="13"/>
  <c r="O60" i="13"/>
  <c r="N12" i="13"/>
  <c r="O12" i="13"/>
  <c r="N13" i="13"/>
  <c r="O13" i="13"/>
  <c r="N14" i="13"/>
  <c r="O14" i="13"/>
  <c r="N15" i="13"/>
  <c r="O15" i="13"/>
  <c r="N16" i="13"/>
  <c r="O16" i="13"/>
  <c r="N17" i="13"/>
  <c r="O17" i="13"/>
  <c r="N18" i="13"/>
  <c r="O18" i="13"/>
  <c r="N19" i="13"/>
  <c r="O19" i="13"/>
  <c r="N20" i="13"/>
  <c r="O20" i="13"/>
  <c r="N21" i="13"/>
  <c r="O21" i="13"/>
  <c r="N22" i="13"/>
  <c r="O22" i="13"/>
  <c r="N23" i="13"/>
  <c r="O23" i="13"/>
  <c r="N24" i="13"/>
  <c r="O24" i="13"/>
  <c r="N25" i="13"/>
  <c r="O25" i="13"/>
  <c r="N26" i="13"/>
  <c r="O26" i="13"/>
  <c r="O27" i="13"/>
  <c r="N70" i="12"/>
  <c r="E104" i="12"/>
  <c r="O108" i="12"/>
  <c r="E68" i="13"/>
  <c r="E69" i="13"/>
  <c r="E70" i="13"/>
  <c r="E71" i="13"/>
  <c r="E72" i="13"/>
  <c r="E73" i="13"/>
  <c r="E74" i="13"/>
  <c r="E75" i="13"/>
  <c r="E76" i="13"/>
  <c r="E90" i="13"/>
  <c r="O94" i="13"/>
  <c r="S92" i="16"/>
  <c r="S54" i="16"/>
  <c r="S56" i="16"/>
  <c r="S11" i="16"/>
  <c r="S35" i="16"/>
  <c r="S34" i="16"/>
  <c r="S9" i="16"/>
  <c r="S8" i="16"/>
  <c r="S151" i="16"/>
  <c r="S143" i="16"/>
  <c r="S144" i="16"/>
  <c r="S155" i="16"/>
  <c r="S145" i="16"/>
  <c r="S146" i="16"/>
  <c r="S147" i="16"/>
  <c r="S148" i="16"/>
  <c r="S149" i="16"/>
  <c r="S150" i="16"/>
  <c r="S10" i="16"/>
  <c r="S227" i="16"/>
  <c r="S231" i="16"/>
  <c r="S152" i="16"/>
  <c r="S153" i="16"/>
  <c r="S37" i="16"/>
  <c r="S229" i="16"/>
  <c r="S232" i="16"/>
  <c r="S38" i="16"/>
  <c r="S154" i="16"/>
  <c r="S27" i="16"/>
  <c r="S31" i="16"/>
  <c r="S29" i="16"/>
  <c r="S26" i="16"/>
  <c r="S36" i="16"/>
  <c r="S230" i="16"/>
  <c r="S39" i="16"/>
  <c r="S228" i="16"/>
  <c r="S142" i="16"/>
  <c r="S28" i="16"/>
  <c r="S239" i="16"/>
  <c r="S91" i="16"/>
  <c r="S160" i="16"/>
  <c r="S12" i="16"/>
  <c r="S241" i="16"/>
  <c r="S165" i="16"/>
  <c r="S141" i="16"/>
  <c r="S163" i="16"/>
  <c r="S162" i="16"/>
  <c r="S45" i="16"/>
  <c r="S243" i="16"/>
  <c r="S156" i="16"/>
  <c r="S236" i="16"/>
  <c r="S237" i="16"/>
  <c r="S238" i="16"/>
  <c r="S158" i="16"/>
  <c r="S235" i="16"/>
  <c r="S161" i="16"/>
  <c r="S164" i="16"/>
  <c r="S240" i="16"/>
  <c r="S48" i="16"/>
  <c r="S40" i="16"/>
  <c r="S157" i="16"/>
  <c r="S47" i="16"/>
  <c r="S242" i="16"/>
  <c r="S42" i="16"/>
  <c r="S233" i="16"/>
  <c r="S46" i="16"/>
  <c r="S234" i="16"/>
  <c r="S43" i="16"/>
  <c r="S159" i="16"/>
  <c r="S49" i="16"/>
  <c r="S50" i="16"/>
  <c r="S41" i="16"/>
  <c r="S44" i="16"/>
  <c r="S53" i="16"/>
  <c r="S104" i="16"/>
  <c r="S32" i="16"/>
  <c r="S33" i="16"/>
  <c r="S103" i="16"/>
  <c r="S106" i="16"/>
  <c r="S107" i="16"/>
  <c r="S57" i="16"/>
  <c r="S99" i="16"/>
  <c r="S13" i="16"/>
  <c r="S93" i="16"/>
  <c r="S202" i="16"/>
  <c r="S200" i="16"/>
  <c r="S101" i="16"/>
  <c r="S94" i="16"/>
  <c r="S14" i="16"/>
  <c r="S100" i="16"/>
  <c r="S105" i="16"/>
  <c r="S203" i="16"/>
  <c r="S199" i="16"/>
  <c r="S30" i="16"/>
  <c r="S95" i="16"/>
  <c r="S102" i="16"/>
  <c r="S25" i="16"/>
  <c r="S98" i="16"/>
  <c r="S96" i="16"/>
  <c r="S97" i="16"/>
  <c r="S201" i="16"/>
  <c r="S194" i="16"/>
  <c r="S166" i="16"/>
  <c r="S244" i="16"/>
  <c r="S52" i="16"/>
  <c r="S245" i="16"/>
  <c r="S2" i="16"/>
  <c r="S51" i="16"/>
  <c r="S175" i="16"/>
  <c r="S58" i="16"/>
  <c r="S69" i="16"/>
  <c r="S70" i="16"/>
  <c r="S254" i="16"/>
  <c r="S84" i="16"/>
  <c r="S246" i="16"/>
  <c r="S258" i="16"/>
  <c r="S77" i="16"/>
  <c r="S17" i="16"/>
  <c r="S81" i="16"/>
  <c r="S257" i="16"/>
  <c r="S15" i="16"/>
  <c r="S180" i="16"/>
  <c r="S4" i="16"/>
  <c r="S186" i="16"/>
  <c r="S176" i="16"/>
  <c r="S177" i="16"/>
  <c r="S80" i="16"/>
  <c r="S260" i="16"/>
  <c r="S183" i="16"/>
  <c r="S60" i="16"/>
  <c r="S65" i="16"/>
  <c r="S67" i="16"/>
  <c r="S187" i="16"/>
  <c r="S82" i="16"/>
  <c r="S62" i="16"/>
  <c r="S73" i="16"/>
  <c r="S189" i="16"/>
  <c r="S178" i="16"/>
  <c r="S191" i="16"/>
  <c r="S185" i="16"/>
  <c r="S3" i="16"/>
  <c r="S172" i="16"/>
  <c r="S71" i="16"/>
  <c r="S192" i="16"/>
  <c r="S193" i="16"/>
  <c r="S188" i="16"/>
  <c r="S59" i="16"/>
  <c r="S252" i="16"/>
  <c r="S63" i="16"/>
  <c r="S75" i="16"/>
  <c r="S64" i="16"/>
  <c r="S179" i="16"/>
  <c r="S205" i="16"/>
  <c r="S169" i="16"/>
  <c r="S18" i="16"/>
  <c r="S74" i="16"/>
  <c r="S83" i="16"/>
  <c r="S184" i="16"/>
  <c r="S90" i="16"/>
  <c r="S16" i="16"/>
  <c r="S261" i="16"/>
  <c r="S262" i="16"/>
  <c r="S190" i="16"/>
  <c r="S170" i="16"/>
  <c r="S251" i="16"/>
  <c r="S272" i="16"/>
  <c r="S269" i="16"/>
  <c r="S267" i="16"/>
  <c r="S204" i="16"/>
  <c r="S268" i="16"/>
  <c r="S72" i="16"/>
  <c r="S89" i="16"/>
  <c r="S79" i="16"/>
  <c r="S250" i="16"/>
  <c r="S253" i="16"/>
  <c r="S226" i="16"/>
  <c r="S182" i="16"/>
  <c r="S168" i="16"/>
  <c r="S247" i="16"/>
  <c r="S171" i="16"/>
  <c r="S78" i="16"/>
  <c r="S264" i="16"/>
  <c r="S76" i="16"/>
  <c r="S87" i="16"/>
  <c r="S68" i="16"/>
  <c r="S19" i="16"/>
  <c r="S181" i="16"/>
  <c r="S7" i="16"/>
  <c r="S174" i="16"/>
  <c r="S263" i="16"/>
  <c r="S5" i="16"/>
  <c r="S255" i="16"/>
  <c r="S173" i="16"/>
  <c r="S249" i="16"/>
  <c r="S271" i="16"/>
  <c r="S248" i="16"/>
  <c r="S266" i="16"/>
  <c r="S6" i="16"/>
  <c r="S86" i="16"/>
  <c r="S20" i="16"/>
  <c r="S66" i="16"/>
  <c r="S61" i="16"/>
  <c r="S256" i="16"/>
  <c r="S259" i="16"/>
  <c r="S265" i="16"/>
  <c r="S85" i="16"/>
  <c r="S270" i="16"/>
  <c r="S88" i="16"/>
  <c r="S167" i="16"/>
  <c r="S21" i="16"/>
  <c r="S197" i="16"/>
  <c r="S198" i="16"/>
  <c r="S126" i="16"/>
  <c r="S123" i="16"/>
  <c r="S108" i="16"/>
  <c r="S218" i="16"/>
  <c r="S111" i="16"/>
  <c r="S112" i="16"/>
  <c r="S110" i="16"/>
  <c r="S127" i="16"/>
  <c r="S125" i="16"/>
  <c r="S213" i="16"/>
  <c r="S140" i="16"/>
  <c r="S130" i="16"/>
  <c r="S209" i="16"/>
  <c r="S210" i="16"/>
  <c r="S211" i="16"/>
  <c r="S212" i="16"/>
  <c r="S138" i="16"/>
  <c r="S132" i="16"/>
  <c r="S136" i="16"/>
  <c r="S129" i="16"/>
  <c r="S223" i="16"/>
  <c r="S117" i="16"/>
  <c r="S128" i="16"/>
  <c r="S120" i="16"/>
  <c r="S121" i="16"/>
  <c r="S23" i="16"/>
  <c r="S24" i="16"/>
  <c r="S119" i="16"/>
  <c r="S195" i="16"/>
  <c r="S196" i="16"/>
  <c r="S206" i="16"/>
  <c r="S118" i="16"/>
  <c r="S139" i="16"/>
  <c r="S135" i="16"/>
  <c r="S220" i="16"/>
  <c r="S224" i="16"/>
  <c r="S207" i="16"/>
  <c r="S122" i="16"/>
  <c r="S225" i="16"/>
  <c r="S208" i="16"/>
  <c r="S22" i="16"/>
  <c r="S221" i="16"/>
  <c r="S214" i="16"/>
  <c r="S124" i="16"/>
  <c r="S215" i="16"/>
  <c r="S109" i="16"/>
  <c r="S113" i="16"/>
  <c r="S114" i="16"/>
  <c r="S115" i="16"/>
  <c r="S131" i="16"/>
  <c r="S116" i="16"/>
  <c r="S219" i="16"/>
  <c r="S222" i="16"/>
  <c r="S137" i="16"/>
  <c r="S216" i="16"/>
  <c r="S217" i="16"/>
  <c r="S134" i="16"/>
  <c r="S133" i="16"/>
  <c r="S55" i="16"/>
  <c r="C106" i="13"/>
  <c r="C120" i="12"/>
  <c r="F95" i="13"/>
  <c r="F109" i="12"/>
</calcChain>
</file>

<file path=xl/sharedStrings.xml><?xml version="1.0" encoding="utf-8"?>
<sst xmlns="http://schemas.openxmlformats.org/spreadsheetml/2006/main" count="3780" uniqueCount="738">
  <si>
    <t>NL/SfB2</t>
  </si>
  <si>
    <t>NL/SfB</t>
  </si>
  <si>
    <t>Element</t>
  </si>
  <si>
    <t>Handeling</t>
  </si>
  <si>
    <t>Hoeveelheid</t>
  </si>
  <si>
    <t>Eenheid</t>
  </si>
  <si>
    <t>Cyclus</t>
  </si>
  <si>
    <t>Fonds</t>
  </si>
  <si>
    <t>Startjaar</t>
  </si>
  <si>
    <t>2027</t>
  </si>
  <si>
    <t>2028</t>
  </si>
  <si>
    <t>2029</t>
  </si>
  <si>
    <t>2030</t>
  </si>
  <si>
    <t>2031</t>
  </si>
  <si>
    <t>Totaal</t>
  </si>
  <si>
    <t>De Duinpieper SO</t>
  </si>
  <si>
    <t>21</t>
  </si>
  <si>
    <t>2110</t>
  </si>
  <si>
    <t>Gevelconstructie metselwerk</t>
  </si>
  <si>
    <t>Hydrofoberen / impregneren metselwerk</t>
  </si>
  <si>
    <t>m2</t>
  </si>
  <si>
    <t>10</t>
  </si>
  <si>
    <t>31</t>
  </si>
  <si>
    <t>3120</t>
  </si>
  <si>
    <t>Kozijn kitvoeg aansluiting</t>
  </si>
  <si>
    <t>Vervangen kitvoeg kozijnen</t>
  </si>
  <si>
    <t>pst</t>
  </si>
  <si>
    <t>Raamdorpel gres/ijzerklinker</t>
  </si>
  <si>
    <t>Vervangen voegwerk raamdorpel</t>
  </si>
  <si>
    <t>m1</t>
  </si>
  <si>
    <t>37</t>
  </si>
  <si>
    <t>3721</t>
  </si>
  <si>
    <t>Lichtkoepel dubbelwandig</t>
  </si>
  <si>
    <t>Vervangen lichtkoepel dubbelwandig</t>
  </si>
  <si>
    <t>st</t>
  </si>
  <si>
    <t>41</t>
  </si>
  <si>
    <t>4112</t>
  </si>
  <si>
    <t>Gevelbekleding volkern</t>
  </si>
  <si>
    <t>Vervangen gevelbekleding volkern</t>
  </si>
  <si>
    <t>43</t>
  </si>
  <si>
    <t>4321</t>
  </si>
  <si>
    <t>Vloerafwerking linoleum</t>
  </si>
  <si>
    <t>Vloerafwerking coralmat</t>
  </si>
  <si>
    <t>47</t>
  </si>
  <si>
    <t>4711</t>
  </si>
  <si>
    <t>Dakrandafwerking aluminium trim</t>
  </si>
  <si>
    <t>Vervangen daktrim aluminium</t>
  </si>
  <si>
    <t>52</t>
  </si>
  <si>
    <t>5211</t>
  </si>
  <si>
    <t>Noodoverstort</t>
  </si>
  <si>
    <t>Vervangen noodoverstort</t>
  </si>
  <si>
    <t>m2d</t>
  </si>
  <si>
    <t>54</t>
  </si>
  <si>
    <t>5410</t>
  </si>
  <si>
    <t>Gasleidingnet compleet</t>
  </si>
  <si>
    <t>Vervangen gasleiding</t>
  </si>
  <si>
    <t>bvo</t>
  </si>
  <si>
    <t>Gasleidingnet, gasmeter</t>
  </si>
  <si>
    <t>Vervangen gasleidingnet, gasmeter</t>
  </si>
  <si>
    <t>56</t>
  </si>
  <si>
    <t>5610</t>
  </si>
  <si>
    <t>CV-expansievat collectief</t>
  </si>
  <si>
    <t>Vervangen CV-expansievat collectief</t>
  </si>
  <si>
    <t>57</t>
  </si>
  <si>
    <t>5710</t>
  </si>
  <si>
    <t>Doorvoer dak ventilatiekap</t>
  </si>
  <si>
    <t>Vervangen doorvoer dak ventilatiekap</t>
  </si>
  <si>
    <t>Rookgas dakdoorvoer metaal plat dak</t>
  </si>
  <si>
    <t>Vervangen rookgasafvoer metaal plat dak</t>
  </si>
  <si>
    <t>5721</t>
  </si>
  <si>
    <t>Dakventilator algemeen</t>
  </si>
  <si>
    <t>Vervangen dakventilator</t>
  </si>
  <si>
    <t>58</t>
  </si>
  <si>
    <t>5820</t>
  </si>
  <si>
    <t>Thermostaat</t>
  </si>
  <si>
    <t>Vervangen thermostaat</t>
  </si>
  <si>
    <t>63</t>
  </si>
  <si>
    <t>631120</t>
  </si>
  <si>
    <t>Lichtinstallaties infra- en schakelmateriaal</t>
  </si>
  <si>
    <t>Revisie lichtinstallaties infra- en schakelmateriaal</t>
  </si>
  <si>
    <t>6324</t>
  </si>
  <si>
    <t>Noodverlichtingsarmatuur decentraal</t>
  </si>
  <si>
    <t>Vervangen accu</t>
  </si>
  <si>
    <t>64</t>
  </si>
  <si>
    <t>6441</t>
  </si>
  <si>
    <t>Gesloten datanet</t>
  </si>
  <si>
    <t>Vervangen gesloten datanet, 19" kast met 3x 4HE patchpaneel</t>
  </si>
  <si>
    <t>Vervangen gesloten datanet, CAT 5 consolidationpoint, prijs per m2 BVO</t>
  </si>
  <si>
    <t>Vervangen gesloten datanet, HUB</t>
  </si>
  <si>
    <t>Vervangen gesloten datanet, printerswitch</t>
  </si>
  <si>
    <t>65</t>
  </si>
  <si>
    <t>6513</t>
  </si>
  <si>
    <t>Poederblusser</t>
  </si>
  <si>
    <t>Vervangen poederblusser</t>
  </si>
  <si>
    <t>73</t>
  </si>
  <si>
    <t>7311</t>
  </si>
  <si>
    <t>Keukenblok</t>
  </si>
  <si>
    <t>Vervangen afzuigkap</t>
  </si>
  <si>
    <t>Vervangen inductie kookplaat 2-pits (aanpassen)</t>
  </si>
  <si>
    <t>Vervangen koelkast</t>
  </si>
  <si>
    <t>Vervangen koffieapparaat</t>
  </si>
  <si>
    <t>Vervangen magnetron</t>
  </si>
  <si>
    <t>Vervangen vaatwasser</t>
  </si>
  <si>
    <t>Vervangen kitvoeg boven blad inclusief inwendige hoeken</t>
  </si>
  <si>
    <t>Pantry</t>
  </si>
  <si>
    <t>74</t>
  </si>
  <si>
    <t>7411</t>
  </si>
  <si>
    <t>Renovatie toiletruimte studenten</t>
  </si>
  <si>
    <t>Vervangen vloerafwerking epoxy gietvloer</t>
  </si>
  <si>
    <t>Renovatie toiletruimte miva</t>
  </si>
  <si>
    <t>Sanitair uitstortgootsteen</t>
  </si>
  <si>
    <t>Vervangen mengkraan</t>
  </si>
  <si>
    <t>90</t>
  </si>
  <si>
    <t>9022</t>
  </si>
  <si>
    <t>Overkapping rijwielstalling</t>
  </si>
  <si>
    <t>Vervangen overkapping</t>
  </si>
  <si>
    <t>9032</t>
  </si>
  <si>
    <t>Hekwerk, gaashek</t>
  </si>
  <si>
    <t>Vervangen gaaswerk &gt; 2,0 m1</t>
  </si>
  <si>
    <t>9034</t>
  </si>
  <si>
    <t>Hang en sluitwerk toegangspoorten</t>
  </si>
  <si>
    <t>Vervangen hang en sluitwerk terrein</t>
  </si>
  <si>
    <t>9041</t>
  </si>
  <si>
    <t>Terreinverharding betontegels</t>
  </si>
  <si>
    <t>Herstraten betontegels</t>
  </si>
  <si>
    <t>9074</t>
  </si>
  <si>
    <t>Fietsbeugels staal</t>
  </si>
  <si>
    <t>Vervangen fietsbeugels</t>
  </si>
  <si>
    <t>99</t>
  </si>
  <si>
    <t>9999</t>
  </si>
  <si>
    <t>Energetische verbeteringen</t>
  </si>
  <si>
    <t>Aanbrengen Dakisolatie plat dak PIR platen 80mm - vervangen dakbedekking APP</t>
  </si>
  <si>
    <t>70</t>
  </si>
  <si>
    <t>Vervangen vloerafwerking coralmat</t>
  </si>
  <si>
    <t>46</t>
  </si>
  <si>
    <t>4621</t>
  </si>
  <si>
    <t>Buitenschilderwerk totaal</t>
  </si>
  <si>
    <t>Groot schilderwerk kozijn en raam hout dekkend</t>
  </si>
  <si>
    <t>Groot schilderwerk deur hout dekkend</t>
  </si>
  <si>
    <t>53</t>
  </si>
  <si>
    <t>5321</t>
  </si>
  <si>
    <t>Regelkast</t>
  </si>
  <si>
    <t>Vervangen regelkast</t>
  </si>
  <si>
    <t>61</t>
  </si>
  <si>
    <t>6111</t>
  </si>
  <si>
    <t>Vervangen noodverlichtingsarmatuur decentraal, transparant enkelzijdig of dubbelzijdig LED</t>
  </si>
  <si>
    <t>Vervangen koelkast groot</t>
  </si>
  <si>
    <t>Vervangen oven</t>
  </si>
  <si>
    <t>Vervangen vloerafwerking kunsthars</t>
  </si>
  <si>
    <t>Renovatie toiletruimte docenten</t>
  </si>
  <si>
    <t>9071</t>
  </si>
  <si>
    <t>Deurdranger Dorma/Geze</t>
  </si>
  <si>
    <t>Buitenschilderwerk deur hout dekkend</t>
  </si>
  <si>
    <t>4631</t>
  </si>
  <si>
    <t>Buitenschilderwerk kozijn en raam hout dekkend</t>
  </si>
  <si>
    <t>51</t>
  </si>
  <si>
    <t>5121</t>
  </si>
  <si>
    <t>CV-pomp collectief</t>
  </si>
  <si>
    <t>CV-temperatuurmeter</t>
  </si>
  <si>
    <t>Vervangen CV-temperatuurmeter</t>
  </si>
  <si>
    <t>6511</t>
  </si>
  <si>
    <t>Brandmeldinstallatie handmelder</t>
  </si>
  <si>
    <t>Vervangen brandmeldinstallatie handmelder</t>
  </si>
  <si>
    <t>Brandmeldinstallatie meldsirene</t>
  </si>
  <si>
    <t>Vervangen brandmeldinstallatie meldsirene</t>
  </si>
  <si>
    <t>Brandmeldinstallatie nevenindicator</t>
  </si>
  <si>
    <t>Vervangen brandmeldinstallatie nebenindicator</t>
  </si>
  <si>
    <t>Brandmeldinstallatie rookmelder</t>
  </si>
  <si>
    <t>Vervangen brandmeldinstallatie rookmelder</t>
  </si>
  <si>
    <t>Hoofdkeuken</t>
  </si>
  <si>
    <t>Vervangen gasfornuis 4-pits</t>
  </si>
  <si>
    <t>Renovatie kleed-/ doucheruimte LO</t>
  </si>
  <si>
    <t>De Thermiek</t>
  </si>
  <si>
    <t>1000</t>
  </si>
  <si>
    <t>Actualiseren meerjarenonderhoudsplan</t>
  </si>
  <si>
    <t>Actualiseren</t>
  </si>
  <si>
    <t>Kitvoeg t.p.v. elementen  &gt; 5mm tot 10 mm</t>
  </si>
  <si>
    <t>Vervangen kitvoeg</t>
  </si>
  <si>
    <t>34</t>
  </si>
  <si>
    <t>3410</t>
  </si>
  <si>
    <t>Kitvoeg trap</t>
  </si>
  <si>
    <t>Vervangen kitvoeg vloer</t>
  </si>
  <si>
    <t>42</t>
  </si>
  <si>
    <t>4212</t>
  </si>
  <si>
    <t>Wandafwerking plinten linoleum</t>
  </si>
  <si>
    <t>Vervangen wandafwerking plint marmoleum</t>
  </si>
  <si>
    <t>Vervangen vloerafwerking linoleum</t>
  </si>
  <si>
    <t>45</t>
  </si>
  <si>
    <t>4512</t>
  </si>
  <si>
    <t>Systeemplafond</t>
  </si>
  <si>
    <t>Vervangen systeemplafond partieel, 25%</t>
  </si>
  <si>
    <t>Buitenschilderwerk metselwerk</t>
  </si>
  <si>
    <t>Groot schilderwerk metselwerk</t>
  </si>
  <si>
    <t>4628</t>
  </si>
  <si>
    <t>Buitenschilderwerk betonluifel</t>
  </si>
  <si>
    <t>Groot schilderwerk steenachtig</t>
  </si>
  <si>
    <t>Vervangen CV-pomp collectief tot 160kw</t>
  </si>
  <si>
    <t>CV-servomotor</t>
  </si>
  <si>
    <t>Vervangen CV-servomotor</t>
  </si>
  <si>
    <t>5310</t>
  </si>
  <si>
    <t>Legionella uitgebreide risico-analyse</t>
  </si>
  <si>
    <t>Risico-analyse legionella</t>
  </si>
  <si>
    <t>Boiler close-in 15 liter</t>
  </si>
  <si>
    <t>Vervangen boiler close-in</t>
  </si>
  <si>
    <t>Keuren gasleiding</t>
  </si>
  <si>
    <t>Brandklep (rond)</t>
  </si>
  <si>
    <t>Vervangen brandklep</t>
  </si>
  <si>
    <t>Thermosstaat</t>
  </si>
  <si>
    <t>6431</t>
  </si>
  <si>
    <t>CCTV-installaties</t>
  </si>
  <si>
    <t>Vervangen CCTV-installaties, 4 vaste buitencamera's, quad-unit en kleurenmonitor</t>
  </si>
  <si>
    <t>Vervangen CCTV-installaties, prijs per camera incl. centrale, leidingen en monitor</t>
  </si>
  <si>
    <t>Vervangen CCTV-installaties, quad-unit</t>
  </si>
  <si>
    <t>Vervangen CCTV-installaties, video-switch</t>
  </si>
  <si>
    <t>Vervangen CCTV-installaties, video-switch met sturing voor pan-tilt camera's</t>
  </si>
  <si>
    <t>Brandmeldinstallatie paneel</t>
  </si>
  <si>
    <t>Vervangen brandmeldinstallatie paneel</t>
  </si>
  <si>
    <t>6521</t>
  </si>
  <si>
    <t>Inbraak-alarminstallatie</t>
  </si>
  <si>
    <t>Vervangen inbraakalarminstallatie</t>
  </si>
  <si>
    <t>Vervangen inbraakalarminstallatie, accu 12V 17Ah</t>
  </si>
  <si>
    <t>Vervangen inbraakalarminstallatie, accu 12V 7Ah</t>
  </si>
  <si>
    <t>Vervangen inbraakalarminstallatie, bewegingsmelder met anti mask</t>
  </si>
  <si>
    <t>Vervangen inbraakalarminstallatie, bewegingsmelder met anti mask en radar</t>
  </si>
  <si>
    <t>Vervangen inbraakalarminstallatie, bewegingsmelder standaard</t>
  </si>
  <si>
    <t>Vervangen inbraakalarminstallatie, centrale met 2 concentrators</t>
  </si>
  <si>
    <t>Vervangen inbraakalarminstallatie, centrale zonder concentrators</t>
  </si>
  <si>
    <t>Vervangen inbraakalarminstallatie, deurcontact</t>
  </si>
  <si>
    <t>Vervangen inbraakalarminstallatie, doormelding met hoge beveiligingsgraad</t>
  </si>
  <si>
    <t>Vervangen inbraakalarminstallatie, doormelding met lage beveiligingsgraad</t>
  </si>
  <si>
    <t>Vervangen inbraakalarminstallatie, flitslicht</t>
  </si>
  <si>
    <t>Vervangen inbraakalarminstallatie, glasbreukmelder</t>
  </si>
  <si>
    <t>Vervangen inbraakalarminstallatie, regelkast voor zwaar uitgevoerde standcontacten</t>
  </si>
  <si>
    <t>Grootkeuken</t>
  </si>
  <si>
    <t>Vervangen keuken</t>
  </si>
  <si>
    <t>Keukenblok &gt; 2.0 m.</t>
  </si>
  <si>
    <t>Keukenblok 1.5-2.0 m.</t>
  </si>
  <si>
    <t>Vervangen pantry</t>
  </si>
  <si>
    <t>Renovatie toiletruimte (mivo)</t>
  </si>
  <si>
    <t>Renoveren toiletruimte</t>
  </si>
  <si>
    <t>Aanbrengen luchtbehandelingskast toevoer</t>
  </si>
  <si>
    <t>PC Het Metrum</t>
  </si>
  <si>
    <t>Afstellen deurdranger</t>
  </si>
  <si>
    <t>Kozijn buiten kunststof</t>
  </si>
  <si>
    <t>Reinigen kozijn kunststof</t>
  </si>
  <si>
    <t>32</t>
  </si>
  <si>
    <t>3231</t>
  </si>
  <si>
    <t>Binnendeur+ toplaag</t>
  </si>
  <si>
    <t>Reinigen toplaag</t>
  </si>
  <si>
    <t>Wandafwerking behangwerk papier</t>
  </si>
  <si>
    <t>Vervangen behangwerk papier</t>
  </si>
  <si>
    <t>4622</t>
  </si>
  <si>
    <t>Binnenschilderwerk totaal</t>
  </si>
  <si>
    <t>Groot schilderwerk o.b.v. bvo</t>
  </si>
  <si>
    <t>Kook klaslokaal</t>
  </si>
  <si>
    <t>Renovatie toiletruimte LO</t>
  </si>
  <si>
    <t>Onderhoudscontract betontegels</t>
  </si>
  <si>
    <t>SO Korte Vlietschool</t>
  </si>
  <si>
    <t>3720</t>
  </si>
  <si>
    <t>Lichtstraat (draad)glas</t>
  </si>
  <si>
    <t>Vervangen lichtstraat</t>
  </si>
  <si>
    <t>Lichtkoepel dubbelwandig &gt;1 m2</t>
  </si>
  <si>
    <t>Vervangen lichtkoepel dubbelwandig &gt;1 m2</t>
  </si>
  <si>
    <t>5240</t>
  </si>
  <si>
    <t>Binnenriolering</t>
  </si>
  <si>
    <t>Vervangen binneriolering PVC</t>
  </si>
  <si>
    <t>Boiler elektrisch 80 liter</t>
  </si>
  <si>
    <t>Vervangen boiler elektrisch 80 l</t>
  </si>
  <si>
    <t>6311</t>
  </si>
  <si>
    <t>Verlichtingsarmaturen</t>
  </si>
  <si>
    <t>Vervangen verlichtingsarmaturen LED, inbouw</t>
  </si>
  <si>
    <t>6411</t>
  </si>
  <si>
    <t>Deurbelinstallatie</t>
  </si>
  <si>
    <t>Vervangen deurbelinstallatie</t>
  </si>
  <si>
    <t>Brandmeldinstallatie</t>
  </si>
  <si>
    <t>Vervangen brandmeldinstallatie</t>
  </si>
  <si>
    <t>Terrein meubelering algemeen</t>
  </si>
  <si>
    <t>Vervangen meubelering</t>
  </si>
  <si>
    <t>Tyltylcentrum De Witte Vogel</t>
  </si>
  <si>
    <t>Binnenschilderwerk stucwerk</t>
  </si>
  <si>
    <t>Groot schilderwerk stucwerk</t>
  </si>
  <si>
    <t>66</t>
  </si>
  <si>
    <t>6612</t>
  </si>
  <si>
    <t>Personenlift (Hydraulische lift)</t>
  </si>
  <si>
    <t>Personenlift herstel kooi</t>
  </si>
  <si>
    <t>71</t>
  </si>
  <si>
    <t>7100</t>
  </si>
  <si>
    <t>Keuken</t>
  </si>
  <si>
    <t>7101</t>
  </si>
  <si>
    <t>Pantry's lokalen</t>
  </si>
  <si>
    <t>7102</t>
  </si>
  <si>
    <t>7403</t>
  </si>
  <si>
    <t>Toiletruimte 1</t>
  </si>
  <si>
    <t>Vervangen kitvoeg binnenwand</t>
  </si>
  <si>
    <t>7404</t>
  </si>
  <si>
    <t>Toiletruimte MIVA</t>
  </si>
  <si>
    <t>7406</t>
  </si>
  <si>
    <t xml:space="preserve">Toiletruimte MIVA </t>
  </si>
  <si>
    <t>VSO Het Duin</t>
  </si>
  <si>
    <t>1001</t>
  </si>
  <si>
    <t>Bitumen opgaand werk</t>
  </si>
  <si>
    <t>Vervangen randstrook bitumineus</t>
  </si>
  <si>
    <t>4320</t>
  </si>
  <si>
    <t>Binnenvloeren, transparant</t>
  </si>
  <si>
    <t>Vervolgsysteem binnenvloeren, transparant</t>
  </si>
  <si>
    <t>Dakbedekking bitumen</t>
  </si>
  <si>
    <t>Vervangen dakbedekking bitumen ongeballast</t>
  </si>
  <si>
    <t>Randstrook bitumineus</t>
  </si>
  <si>
    <t>Atmosferische gasketels, HR</t>
  </si>
  <si>
    <t>Vervangen atmosferische gasketels, HR 60-80 kW</t>
  </si>
  <si>
    <t>Brandmeldinstallatie rookmelder / sirene</t>
  </si>
  <si>
    <t>Vervangen afzuigkap groot</t>
  </si>
  <si>
    <t>Vervangen spoelbak</t>
  </si>
  <si>
    <t>30</t>
  </si>
  <si>
    <t>keuren gasleiding</t>
  </si>
  <si>
    <t>Reinigen gevelbekleding volkern</t>
  </si>
  <si>
    <t>Boeiboord volkern</t>
  </si>
  <si>
    <t>Reinigen boeiboord volkern</t>
  </si>
  <si>
    <t>Kozijn buiten aluminium</t>
  </si>
  <si>
    <t>Reinigen kozijn aluminium</t>
  </si>
  <si>
    <t>Gevelbekleding aluminium</t>
  </si>
  <si>
    <t>Reinigen gevelbekleding aluminium</t>
  </si>
  <si>
    <t>Actualiseren MJOP/MJOB</t>
  </si>
  <si>
    <t>Vloerafwerking linoleum lokalen</t>
  </si>
  <si>
    <t>Linoleum laag aanbrengen en reinigen</t>
  </si>
  <si>
    <t>Gevel ventilatierooster metaal</t>
  </si>
  <si>
    <t>Reinigen ventilatie rooster metaal</t>
  </si>
  <si>
    <t>Pluvia dakdoorvoer</t>
  </si>
  <si>
    <t>Reinigen pluvia dakdoorvoer</t>
  </si>
  <si>
    <t>Preventief onderhoud</t>
  </si>
  <si>
    <t>Soort onderhoud</t>
  </si>
  <si>
    <t>Vervangend onderhoud</t>
  </si>
  <si>
    <t>Totaalprijs
(excl. BTW)</t>
  </si>
  <si>
    <t>Bijlage 6 Calculatieblad
Onderhoudspartij (B, E &amp; W)
Stichting Resonans</t>
  </si>
  <si>
    <t>Alleen de geel gemarkeerde velden invullen</t>
  </si>
  <si>
    <t>Totale inschrijfprijs (excl. BTW)</t>
  </si>
  <si>
    <t>Naam inschrijver</t>
  </si>
  <si>
    <t>Naam tekenbevoegde</t>
  </si>
  <si>
    <t>Handtekening</t>
  </si>
  <si>
    <t>Datum</t>
  </si>
  <si>
    <t>De onderstaande aantallen zijn gebaseerd op het Meerjarenonderhoudsplan (MJOP). Aan deze gegevens kunnen geen rechten worden ontleend.</t>
  </si>
  <si>
    <t>Frequentie</t>
  </si>
  <si>
    <t>Perceel</t>
  </si>
  <si>
    <t>-</t>
  </si>
  <si>
    <t>Bouwkundig</t>
  </si>
  <si>
    <t>Correctief onderhoud</t>
  </si>
  <si>
    <t>Materiaalkosten per eenheid (excl. BTW)</t>
  </si>
  <si>
    <t>Korting op materiaal</t>
  </si>
  <si>
    <t>Overwerk eerste twee uur na werktijd</t>
  </si>
  <si>
    <t>Overwerk 's avonds/'s nachts en zaterdagen</t>
  </si>
  <si>
    <t>Overwerk zon- en feestdagen</t>
  </si>
  <si>
    <t>Opslagpercentage materiaal</t>
  </si>
  <si>
    <t>Opslagpercentage onderaannemers</t>
  </si>
  <si>
    <t>Omschrijving</t>
  </si>
  <si>
    <t>Door de weeks van 7:00 - 18:00 uur</t>
  </si>
  <si>
    <t>Tarief 1 voorman / projectleider</t>
  </si>
  <si>
    <t>Tarief 2 timmerman</t>
  </si>
  <si>
    <t>Tarief 3 schilder</t>
  </si>
  <si>
    <t>Tarief 4 dakdekker</t>
  </si>
  <si>
    <t>Fictief subtotaal correctief onderhoud (excl. BTW)</t>
  </si>
  <si>
    <t>Meldingenportaal</t>
  </si>
  <si>
    <t>Totaalprijs (excl. BTW)</t>
  </si>
  <si>
    <t>Aan opname en prijsstelling kunnen door Opdrachtnemer geen rechten op afname worden ontleend. Opdrachtgever is niet verplicht de betreffende dienst af te nemen.</t>
  </si>
  <si>
    <t>Jaarlijks</t>
  </si>
  <si>
    <t>Totaalprijs per jaar (excl. BTW)</t>
  </si>
  <si>
    <t>Meldingenportaal Opdrachtgever</t>
  </si>
  <si>
    <t>De opgenomen materiaalkosten en uren voor correctief onderhoud zijn fictief vastgesteld en worden uitsluitend gebruikt voor de beoordeling en onderlinge vergelijking van de aanbiedingen.</t>
  </si>
  <si>
    <t>Indien er veel gelijke klachten zijn, wordt dit mogelijk na overleg gebundeld danwel wordt het jaarlijks onderhoud vervroegd.</t>
  </si>
  <si>
    <t xml:space="preserve">Alle op te geven tarieven zijn all-in, dat wil zeggen er kunnen geen enkele andere kosten zoals administratiekosten, voorrijdtarieven, reiskosten of kosten van eventueel benodigde hulpmaterialen extra in rekening worden gebracht. </t>
  </si>
  <si>
    <t xml:space="preserve">De reistijd voor het halen van componenten, materialen en/of onderdelen e.d. zijn voor rekening van de opdrachtnemer en mag dus niet gefactureerd worden. </t>
  </si>
  <si>
    <t>De opgegeven inschrijfprijs is gebaseerd op prijspeil 2026 en omvat de totale omvang van het geplande onderhoud gedurende de contractperiode. Conform de bepalingen inzake prijsindexering in het PvE zullen de daadwerkelijk uit te voeren werkzaamheden vanaf 1 januari 2028 worden geïndexeerd overeenkomstig de in het PvE voorgeschreven indexeringsmethodiek. De uiteindelijke contractwaarde kan als gevolg van deze contractueel overeengekomen indexering afwijken van de inschrijfprijs.</t>
  </si>
  <si>
    <t>Onderhoudspartij, Stichting Resonans – Calculatieblad, PRJ-2402008.01, 28-08-2026. Commercieel vertrouwelijk</t>
  </si>
  <si>
    <t>Schilderwerk binnenmuur</t>
  </si>
  <si>
    <t>Schilderwerk buitenmuur</t>
  </si>
  <si>
    <t>Vervangen dakbedekking</t>
  </si>
  <si>
    <t>Vervangen daktrim</t>
  </si>
  <si>
    <t>stuks</t>
  </si>
  <si>
    <t>Schilderwerk kozijn en raam hout</t>
  </si>
  <si>
    <t>Schilderwerk buitendeur hout</t>
  </si>
  <si>
    <t>Grundfos</t>
  </si>
  <si>
    <t>Upe 40-80 f 250</t>
  </si>
  <si>
    <t>Upe 50-120 f</t>
  </si>
  <si>
    <t>Magna 50-120 f</t>
  </si>
  <si>
    <t>Magna 32-120 f</t>
  </si>
  <si>
    <t>Upe 32-80 F 220</t>
  </si>
  <si>
    <t>Remeha</t>
  </si>
  <si>
    <t>Celcia mc4</t>
  </si>
  <si>
    <t>Gateway</t>
  </si>
  <si>
    <t>Celciw m4</t>
  </si>
  <si>
    <t>Type</t>
  </si>
  <si>
    <t>Merk</t>
  </si>
  <si>
    <t>Mono-plus koper</t>
  </si>
  <si>
    <t>Siemens</t>
  </si>
  <si>
    <t>Sas61</t>
  </si>
  <si>
    <t>Qae22</t>
  </si>
  <si>
    <t>Qae2120</t>
  </si>
  <si>
    <t>Wolf</t>
  </si>
  <si>
    <t>Kgw 40</t>
  </si>
  <si>
    <t>Flamco</t>
  </si>
  <si>
    <t>Flexcon 18/1</t>
  </si>
  <si>
    <t>Daalderop</t>
  </si>
  <si>
    <t>Itho daalderop</t>
  </si>
  <si>
    <t>Quinta pro 65</t>
  </si>
  <si>
    <t>Personeelkosten per uur (excl. BTW)</t>
  </si>
  <si>
    <t>Aantal uur</t>
  </si>
  <si>
    <t>Totale prijs per eenheid</t>
  </si>
  <si>
    <t>* Indien van toepassing</t>
  </si>
  <si>
    <t>Alternatief (aantoonbaar vergelijkbaar) *</t>
  </si>
  <si>
    <t>Aantal uur (fictief)</t>
  </si>
  <si>
    <t>Bitumen</t>
  </si>
  <si>
    <t>aluminium</t>
  </si>
  <si>
    <t>bitumen</t>
  </si>
  <si>
    <t>trespa</t>
  </si>
  <si>
    <t>plastic</t>
  </si>
  <si>
    <t>Vervangen systeemplafond</t>
  </si>
  <si>
    <t>Type/materiaal</t>
  </si>
  <si>
    <t>baksteen</t>
  </si>
  <si>
    <t>Vervangen lichtkoepel dubbelwandig (60*60cm)</t>
  </si>
  <si>
    <t>glad</t>
  </si>
  <si>
    <t>draadglas</t>
  </si>
  <si>
    <t>Vervangen lichtstraat (1m x 5m)</t>
  </si>
  <si>
    <t>keuring</t>
  </si>
  <si>
    <t>contractonderhoud</t>
  </si>
  <si>
    <t>Zehnder</t>
  </si>
  <si>
    <t>comforoof MX 110</t>
  </si>
  <si>
    <t xml:space="preserve">Thermoduct </t>
  </si>
  <si>
    <t>dia 400 mm</t>
  </si>
  <si>
    <t>Celciw m5</t>
  </si>
  <si>
    <t>met raam 30*60cm</t>
  </si>
  <si>
    <t>rockfon</t>
  </si>
  <si>
    <t>plastic/dubbelwandig</t>
  </si>
  <si>
    <t>stream 400mm</t>
  </si>
  <si>
    <t xml:space="preserve">close-in </t>
  </si>
  <si>
    <t>Sas62</t>
  </si>
  <si>
    <t>papierbehang</t>
  </si>
  <si>
    <t>Flexcon 140 /1,0</t>
  </si>
  <si>
    <t>Flexcon 25 /1,0</t>
  </si>
  <si>
    <t>Flexcon 80/1</t>
  </si>
  <si>
    <t>De in de assetlijst en het MJOP opgenomen volumes, aantallen en planningen zijn indicatief en dienen uitsluitend als uitgangspunt voor de prijsvergelijking. Hieraan kunnen geen rechten worden ontleend. De opdrachtgever behoudt zich het recht voor om werkzaamheden, volumes en planningen gedurende de contractperiode aan te passen, te verschuiven of te laten vervallen.</t>
  </si>
  <si>
    <t>Dit calculatieblad is uitsluitend bedoeld voor prijsvergelijking in het kader van deze aanbesteding. Het invullen en indienen van het calculatieblad leidt niet automatisch tot opdrachtverstrekking. Voor alle werkzaamheden en assets geldt dat uitvoering uitsluitend plaatsvindt na een afzonderlijke, gespecificeerde offerteaanvraag en/of opdrachtverstrekking.</t>
  </si>
  <si>
    <t>De opdrachtgever behoudt zich het recht voor om, ook na gunning, een marktconformiteitstoets uit te voeren op aangeboden tarieven, prijzen en/of offertes. Hierbij kan de opdrachtgever nadere onderbouwing van prijzen opvragen en hierover in overleg treden met de opdrachtnemer.</t>
  </si>
  <si>
    <t>Voor de bepaling van de omvang van de opdracht zijn een assetlijst en een Meerjarenonderhoudsplan (MJOP) toegevoegd. De assetlijst geeft inzicht in de totale onderhoudsscope. Het MJOP geeft een indicatie van de onderhoudswerkzaamheden die naar verwachting in de komende vijf jaar worden uitgevoerd.</t>
  </si>
  <si>
    <t>Scanwerk of stucwerk</t>
  </si>
  <si>
    <t>x</t>
  </si>
  <si>
    <t>Opslagpercentage per uur</t>
  </si>
  <si>
    <t>Het calculatieblad bestaat uit de totaalsom van één of meerdere locaties. Het totaalbedrag kan daardoor betrekking hebben op alle scholen gezamenlijk of op een afzonderlijke school.</t>
  </si>
  <si>
    <t>Klachtenonderhoud</t>
  </si>
  <si>
    <t>Onderhouden</t>
  </si>
  <si>
    <t>Gootconstructie goot + beugels zink</t>
  </si>
  <si>
    <t>Reinigen goot zink prefab</t>
  </si>
  <si>
    <t>Hang en sluitwerk buitendeuren &amp; ramen</t>
  </si>
  <si>
    <t>Vervangen hang en sluitwerk buitendeuren</t>
  </si>
  <si>
    <t>Beheersplan legionella</t>
  </si>
  <si>
    <t>Monstername legionella</t>
  </si>
  <si>
    <t>Ventilatiekanalen binnen</t>
  </si>
  <si>
    <t>Reinigen ventilatiekanaal</t>
  </si>
  <si>
    <t>Luchtbehandelingskast toevoer VB + WTW 2,8 - 5,6 m3/s</t>
  </si>
  <si>
    <t>Onderhoudscontract Van Dorp</t>
  </si>
  <si>
    <t>infra- en schakelmateriaal</t>
  </si>
  <si>
    <t>Keuren infra- en schakelmateriaal</t>
  </si>
  <si>
    <t>Onderhoudscontract infra- en schakelmateriaal</t>
  </si>
  <si>
    <t>PV cellen Monokristallijnen</t>
  </si>
  <si>
    <t>Onderhoudscontract Op Naar Nul</t>
  </si>
  <si>
    <t>Controle brandmeldinstallatie</t>
  </si>
  <si>
    <t>Meldkamer brandmeldinstallatie</t>
  </si>
  <si>
    <t>Brandblusser</t>
  </si>
  <si>
    <t>Onderhoudscontract Ansul</t>
  </si>
  <si>
    <t>Groenvoorziening tuin onderhoud</t>
  </si>
  <si>
    <t>Contract tuinonderhoud per jaar</t>
  </si>
  <si>
    <t>Schoonmaakcontr. glazenwasser</t>
  </si>
  <si>
    <t>Contract glazenwasser per jaar</t>
  </si>
  <si>
    <t>Lucht/water warmtepomp</t>
  </si>
  <si>
    <t>Onderhoudscontract Grimbergen (eerste 2 jaar)</t>
  </si>
  <si>
    <t>Hydrofoor</t>
  </si>
  <si>
    <t>Jaarlijks onderhoud hydrofoor</t>
  </si>
  <si>
    <t>Boiler elektr. 30 liter</t>
  </si>
  <si>
    <t>Jaarlijks onderhoud boiler 80-250l</t>
  </si>
  <si>
    <t>Onderhoudscontract dakventilator</t>
  </si>
  <si>
    <t>Keuren lichtinstallaties infra- en schakelmateriaal</t>
  </si>
  <si>
    <t>Oproep-installatie</t>
  </si>
  <si>
    <t>Jaarlijks onderhoud oproepinstallatie</t>
  </si>
  <si>
    <t>Brandslang haspel</t>
  </si>
  <si>
    <t>Controle brandslang haspel</t>
  </si>
  <si>
    <t>Controle poederblusser</t>
  </si>
  <si>
    <t>Controle inbraakalarminstallatie</t>
  </si>
  <si>
    <t>Personenlift (Elektrische lift)</t>
  </si>
  <si>
    <t>Personenlift keuring</t>
  </si>
  <si>
    <t>Onderhoudscontract Aesy</t>
  </si>
  <si>
    <t>Valbeveiliging algemeen</t>
  </si>
  <si>
    <t>RIE-keuring valbeveiliging</t>
  </si>
  <si>
    <t>Onderhoudscontract Grimbergen</t>
  </si>
  <si>
    <t>Jaarlijks onderhoud boiler</t>
  </si>
  <si>
    <t>Onderhoudscontract lichtinstallaties infra- en schakelmateriaal</t>
  </si>
  <si>
    <t>Onderhoudscontract Hoogervorst Elektro</t>
  </si>
  <si>
    <t>Onderhoudscontract Groene</t>
  </si>
  <si>
    <t>Contract alarmopvolging NVD</t>
  </si>
  <si>
    <t>Traplift</t>
  </si>
  <si>
    <t>Onderhoudscontract Mobilae</t>
  </si>
  <si>
    <t>Boiler elektr. 80 liter</t>
  </si>
  <si>
    <t>Mechanische ventilatieunit collectief</t>
  </si>
  <si>
    <t>Jaarlijks onderhoud ventilatieunit</t>
  </si>
  <si>
    <t>Automatische schuifdeur</t>
  </si>
  <si>
    <t>Onderhoudscontract Dormakaba</t>
  </si>
  <si>
    <t>Luchtbehandelingskast toevoer KB 0,6 - 1,4 m3/s</t>
  </si>
  <si>
    <t>Onderhoudscontract A. de Jong Installatietechniek</t>
  </si>
  <si>
    <t>PV panelen</t>
  </si>
  <si>
    <t>Onderhoudscontract DVEP Energie</t>
  </si>
  <si>
    <t>Onderhoudscontract Kone</t>
  </si>
  <si>
    <t>Onderhoudscontract Bouter</t>
  </si>
  <si>
    <t>Plafondafwerking gipsplaat</t>
  </si>
  <si>
    <t>Vervangen kitvoeg plafond</t>
  </si>
  <si>
    <t>school</t>
  </si>
  <si>
    <t>E&amp;W-installaties</t>
  </si>
  <si>
    <t>Quinta 115 of Avanta 28c</t>
  </si>
  <si>
    <t>Airmaster of Wolf</t>
  </si>
  <si>
    <t>Wolf Kgw 40</t>
  </si>
  <si>
    <t>Itho Daalderop</t>
  </si>
  <si>
    <t>30 liter mono-plus koper</t>
  </si>
  <si>
    <t>Duijvelaar</t>
  </si>
  <si>
    <t>3 opties</t>
  </si>
  <si>
    <t>Easy</t>
  </si>
  <si>
    <t>Nedair</t>
  </si>
  <si>
    <t>Everyline 3000</t>
  </si>
  <si>
    <t>Nefit</t>
  </si>
  <si>
    <t>Comfofan</t>
  </si>
  <si>
    <t>Soler en palau</t>
  </si>
  <si>
    <t>Dakventilator algemeen - Onderhoudscontract dakventilator</t>
  </si>
  <si>
    <t>Plastic</t>
  </si>
  <si>
    <t>Trespa</t>
  </si>
  <si>
    <t>Subtotaal vervangend onderhoud</t>
  </si>
  <si>
    <t>Subtotaal preventief onderhoud</t>
  </si>
  <si>
    <t>Vervangen brandmeldsinstallatie centrale</t>
  </si>
  <si>
    <t>Labor Strauss Tecnologies</t>
  </si>
  <si>
    <t>BC600</t>
  </si>
  <si>
    <t>Vervangen brandmeldsinstallatie handmelder</t>
  </si>
  <si>
    <t xml:space="preserve">Varel </t>
  </si>
  <si>
    <t>FP416</t>
  </si>
  <si>
    <t>Vervangen brandmeldsinstallatie rookmelder</t>
  </si>
  <si>
    <t>ntb</t>
  </si>
  <si>
    <t>Vervangen brandhaspel</t>
  </si>
  <si>
    <t>Saval</t>
  </si>
  <si>
    <t>Aritech</t>
  </si>
  <si>
    <t>Vervangen inbraak / alarminstallatie paneel</t>
  </si>
  <si>
    <t>Vervangen inbraak / alarminstallatie systeem</t>
  </si>
  <si>
    <t>ATS1000a</t>
  </si>
  <si>
    <t>Deco D32</t>
  </si>
  <si>
    <t>Vervangen inbraak / alarminstallatie bewegingsmelder</t>
  </si>
  <si>
    <t>ATS1110A</t>
  </si>
  <si>
    <t>ZINK</t>
  </si>
  <si>
    <t>Silconen</t>
  </si>
  <si>
    <t>WOLF</t>
  </si>
  <si>
    <t>dv 56/6</t>
  </si>
  <si>
    <t>60*60 cm</t>
  </si>
  <si>
    <t>Reinigen ventilatiekanaal 40 diameter</t>
  </si>
  <si>
    <t>40 diameter</t>
  </si>
  <si>
    <t>siliconen</t>
  </si>
  <si>
    <t>Forbo</t>
  </si>
  <si>
    <t>wandplint MDF</t>
  </si>
  <si>
    <t>buva</t>
  </si>
  <si>
    <t>voordeurgarnituur</t>
  </si>
  <si>
    <t>gaasbreedte 60*60mm</t>
  </si>
  <si>
    <t>Keuren lichtinstallaties infra- en schakelmateriaal NEN3140</t>
  </si>
  <si>
    <t>ABB</t>
  </si>
  <si>
    <t>80 ltr</t>
  </si>
  <si>
    <t>EV100</t>
  </si>
  <si>
    <t>Atmosferische gasketels, HR - Onderhoudscontract</t>
  </si>
  <si>
    <t>Automatische schuifdeur - Onderhoudscontract</t>
  </si>
  <si>
    <t xml:space="preserve">Personenlift (Elektrische lift) - Onderhoudscontract </t>
  </si>
  <si>
    <t xml:space="preserve">Luchtbehandelingskast toevoer VB + WTW 2,8 - 5,6 m3/s </t>
  </si>
  <si>
    <t>Luchtbehandelingskast toevoer KB 0,6 - 1,4 m3/s - Onderhoudscontract</t>
  </si>
  <si>
    <t>Traplift - Onderhoudscontract</t>
  </si>
  <si>
    <t>Electricien tarief 1 (opgeleid persoon)</t>
  </si>
  <si>
    <t>Electricien tarief 2 (persoon in opleiding)</t>
  </si>
  <si>
    <t>Installateur Tarief 3 CV en warmtenet</t>
  </si>
  <si>
    <t>Installateur Tarief 4 Loodgieter</t>
  </si>
  <si>
    <t>Installateur Tarief 5 specialist (LBK, ventilatie, WTW)</t>
  </si>
  <si>
    <t>Lucht/water warmtepomp - Onderhoudscontract (eerste 2 jaar)</t>
  </si>
  <si>
    <t>Werkomschrijving</t>
  </si>
  <si>
    <t>Element/handeling</t>
  </si>
  <si>
    <t>WRK-Code</t>
  </si>
  <si>
    <t>Door vuil aangetaste balustrade met water onder hoge druk reinigen. Afkomend vuil opvangen en afvoeren. Balustrade met schoon water afspuiten. Werkplek schoon achterlaten.</t>
  </si>
  <si>
    <t>P021G21FZ</t>
  </si>
  <si>
    <t>Goot ontdoen van verontreinigingen e.d. m.b.v. daartoe geëigende middelen. Geconstateerde gebreken melden.</t>
  </si>
  <si>
    <t>P057H51FD</t>
  </si>
  <si>
    <t>P269Z21DE</t>
  </si>
  <si>
    <t>Uitvoeren van inspectie en reiniging van de pluvia dakdoorvoer. Verwijderen van vuil, bladeren en overige vervuiling om een goede afvoer van hemelwater te waarborgen en verstoppingen of wateroverlast te voorkomen. Controleren van de doorvoer op beschadigingen en correcte werking</t>
  </si>
  <si>
    <t>Kit en eventuele rugvulling verwijderen, voeg schoonmaken en voorbehandelen, nieuwe kitvoeg op rugvulling aanbrengen.</t>
  </si>
  <si>
    <t>P015T41CC</t>
  </si>
  <si>
    <t>Werkplek afzetten en kozijnen en ramen afdekken. Door vuil aangetaste gevel met water onder hoge druk reinigen. Afkomend vuil opvangen en afvoeren. Gevel met water afspuiten. Werkplek schoon achterlaten.</t>
  </si>
  <si>
    <t>P269Z21DF</t>
  </si>
  <si>
    <t>Werkplek afzetten en ramen, kozijnen en overige kwetsbare onderdelen beschermen. Aluminium gevelbekleding reinigen met water onder aangepaste hoge druk om vervuiling en aanslag te verwijderen. Vrijkomend vuil opvangen en afvoeren volgens geldende voorschriften. Gevel na reiniging naspoelen met schoon water en controleren op achtergebleven vervuiling. Werkplek schoon en opgeruimd opleveren.</t>
  </si>
  <si>
    <t>P011G21FZ</t>
  </si>
  <si>
    <t>Deurdranger inspecteren op gebreken, bevestiging en functioneren. Gebreken herstellen en de deurdranger opnieuw afstellen</t>
  </si>
  <si>
    <t>P249T71HA</t>
  </si>
  <si>
    <t>P269Z21DG</t>
  </si>
  <si>
    <t>Demonteren en afvoeren van bestaand hang- en sluitwerk van buitendeuren. Leveren en monteren van nieuw hang- en sluitwerk, inclusief benodigde bevestigingsmaterialen. Controleren, afstellen en beproeven van de deur op correcte werking, sluiting en veiligheid. Werkplek schoon achterlaten.</t>
  </si>
  <si>
    <t>P269Z21DH</t>
  </si>
  <si>
    <t>Linoleumvloer diepgaand reinigen, bestaande vervuiling verwijderen en een nieuwe beschermlaag aanbrengen. De vloer na behandeling polijsten voor een duurzame bescherming en nette uitstraling. Werkplek schoon achterlaten.</t>
  </si>
  <si>
    <t>Verwijderen dakbedekking, ondergrond schoonmaken, nieuwe bitumineuze dakbedekking aanbrengen.</t>
  </si>
  <si>
    <t>P022S11CF</t>
  </si>
  <si>
    <t>Daktrim lossnijden van dakbedekking en verwijderen. Indien nodig ondergrond plaatselijk herstellen, nieuwe aluminium daktrim aanbrengen inclusief bitumineuze randstrook.</t>
  </si>
  <si>
    <t>P058H42CF</t>
  </si>
  <si>
    <t>Verwijderen randstrook. Ondergrond schoonmaken, nieuw randstrook aanbrengen. Vervangen randafwerking is niet inbegrepen.</t>
  </si>
  <si>
    <t>P053S21CF</t>
  </si>
  <si>
    <t>P269Z21DI</t>
  </si>
  <si>
    <t>Bestaande noodoverstort vervangen, waterdicht afwerken en controleren op juiste werking. Werkplek schoon opleveren.</t>
  </si>
  <si>
    <t>Installatieonderdelen, armaturen e.d. demonteren, verwijderen en opslaan. Bestaande systeemplafond c.a. verwijderen en afvoeren. Nieuwe systeemplafond leveren een aanbrengen inclusief voort. b.v. installaties. Vorm, materiaal en afmeting overeenkomstig bestaand.</t>
  </si>
  <si>
    <t>P232H21CZ</t>
  </si>
  <si>
    <t>Lichtkoepel demonteren en afvoeren, exclusief. opstand. Nieuwe lichtkoepel aanbrengen overeenkomstig bestaand, volgens voorschriften van de fabrikant en met de daarvoor geëigende bevestigingsmiddelen.</t>
  </si>
  <si>
    <t>P056N63CA</t>
  </si>
  <si>
    <t>Lichtstraat demonteren en afvoeren. Nieuwe lichtstraat aanbrengen overeenkomstig bestaand, volgens voorschriften van de fabrikant en met de daarvoor geëigende bevestigingsmiddelen. Aansluitingen aanhelen.</t>
  </si>
  <si>
    <t>P056N61CA</t>
  </si>
  <si>
    <t>P023N99CZ</t>
  </si>
  <si>
    <t>Beplating verwijderen, onderconstructie plaatselijk herstellen. Nieuwe volkern betimmering ventilerend aanbrengen op bestaande onderconstructie. Schroeven afdekken met dopjes in de kleur van volkern.</t>
  </si>
  <si>
    <t>Voegen uithakken en uitspoelen. Afkomend materiaal opvangen en afvoeren. Nieuw platvol voegwerk aanbrengen.</t>
  </si>
  <si>
    <t>P021Q41CB</t>
  </si>
  <si>
    <t>Verflagen geheel schuren. Van houten onderdelen kleine beschadigingen herstellen, geheel 2x gronden, plamuren en schuren en 1x aflakken.</t>
  </si>
  <si>
    <t>P091V15CC</t>
  </si>
  <si>
    <t>Vuil en niet hechtende verflagen verwijderen, geheel 1x behandelen met fixeermiddel en 1x schilderen met dampdoorlatende verf</t>
  </si>
  <si>
    <t>P094V00DC</t>
  </si>
  <si>
    <t>Kale en verweerde plekken plaatselijk gronden, geheel schuren en 1x aflakken.</t>
  </si>
  <si>
    <t>P091V01EC</t>
  </si>
  <si>
    <t>Bestaande behang verwijderen d.m.v. afstomen. Ondergrond schoonmaken, gebreken repareren, licht schuren en voorstrijken met verdunde lijm. Nieuwe behang aanbrengen d.m.v. plakken met een lijm volgens voorschriften fabrikant.</t>
  </si>
  <si>
    <t>P214J21CC</t>
  </si>
  <si>
    <t>Verwijderen natuurstenen plint, ondergrond schoonmaken, nieuwe natuurstenen plint aanbrengen in specie en voegen.</t>
  </si>
  <si>
    <t>P014E03CZ</t>
  </si>
  <si>
    <t>Linoleum vloerbedekking verwijderen. Ondergrond reinigen en gebreken herstellen. Nieuw linoleum aanbrengen volgens voorschriften fabrikant.</t>
  </si>
  <si>
    <t>P223N41CJ</t>
  </si>
  <si>
    <t>Bestaande coating geheel verwijderen en afvoeren. Vrijgekomen ondergrond controleren op gebreken en waarnodig herstellen. Ondergrond stofvrij maken en zonodig voorbehandelen. Vervolgens nieuwe coating aanbrengen.</t>
  </si>
  <si>
    <t>P022R44CF</t>
  </si>
  <si>
    <t>Bestaande vloerafwerking geheel verwijderen en afvoeren. Ondergrond stofvrij maken en zonodig voorbehandelen. Vervolgens nieuwe vloerafwerking aanbrengen.</t>
  </si>
  <si>
    <t>P022R43CN</t>
  </si>
  <si>
    <t>Bestaande vloer controleren op gebreken en waar nodig herstellen. Ondergrond reinigen, stofvrij maken en voorbehandelen. Transparante beschermcoating aanbrengen conform voorschriften fabrikant. Werkplek schoon opleveren.</t>
  </si>
  <si>
    <t>P269Z21DJ</t>
  </si>
  <si>
    <t>P269Z21DK</t>
  </si>
  <si>
    <t>Demonteren en afvoeren van de bestaande binnenriolering. Nieuwe PVC binnenriolering leveren, monteren en aansluiten op de bestaande installatie. Leidingen controleren op een goede afwatering, waterdichtheid en correcte werking. Werkplek schoon opleveren.</t>
  </si>
  <si>
    <t>P269Z21DL</t>
  </si>
  <si>
    <t>Bestaande spoelbak vervangen, aansluiten en controleren op correcte werking. Werkplek schoon opleveren.</t>
  </si>
  <si>
    <t>Betontegels verwijderen, ondergrond schoonmaken, oude betontegels opnieuw aanbrengen.</t>
  </si>
  <si>
    <t>P059F22CF</t>
  </si>
  <si>
    <t>Vuil en algaangroei op betontegels verwijderen d.m.v. afspuiten met water en daartoe geëigend schoonmaakmiddel.</t>
  </si>
  <si>
    <t>P022F21FZ</t>
  </si>
  <si>
    <t>Gaaswand c.a. verwijderen en afvoeren. Gebreken in vrijgekomen ondergronden herstellen. Nieuwe gaaswand compleet leveren en aanbrengen op oorspronkelijke plaats. Vorm, materiaal en afmetingen overeenkomstig bestaand.</t>
  </si>
  <si>
    <t>P212H91CA</t>
  </si>
  <si>
    <t>Jaarlijkse inspectie en keuring cv-ketel zoals voorgeschreven door leverancier en volgens geldende wet-en regelgeving</t>
  </si>
  <si>
    <t>P269Z21CT</t>
  </si>
  <si>
    <t>P269Z21DM</t>
  </si>
  <si>
    <t>Automatische schuifdeur inspecteren op goede werking en veiligheid. Geleidingen, aandrijving en sensoren reinigen en afstellen. Kleine gebreken herstellen. Installatie testen en gebruiksgereed opleveren.</t>
  </si>
  <si>
    <t>Jaarlijkse inspectie en keuring dakventilator zoals voorgeschreven door leverancier en volgens geldende wet-en regelgeving</t>
  </si>
  <si>
    <t>P269Z21CZ</t>
  </si>
  <si>
    <t>P269Z21DN</t>
  </si>
  <si>
    <t>Jaarlijkse inspectie en keuring boiler zoals voorgeschreven door leverancier en volgens geldende wet-en regelgeving</t>
  </si>
  <si>
    <t>Jaarlijkse inspectie en keuring hydrofoor zoals voorgeschreven door leverancier en volgens geldende wet-en regelgeving</t>
  </si>
  <si>
    <t>P269Z21DO</t>
  </si>
  <si>
    <t>Jaarlijkse inspectie en keuring mechanische ventilatie-unit zoals voorgeschreven door leverancier en volgens geldende wet-en regelgeving</t>
  </si>
  <si>
    <t>P269Z21CY</t>
  </si>
  <si>
    <t>Lichtinstallaties, infra- en schakelmateriaal keuren conform NEN 3140. Gebreken registreren en rapporteren. Installatie gebruiksgereed opleveren.</t>
  </si>
  <si>
    <t>P269Z21DP</t>
  </si>
  <si>
    <t>P269Z21DQ</t>
  </si>
  <si>
    <t>Lucht/water warmtepomp inspecteren, reinigen en afstellen. Werking van installatie, regelingen en beveiligingen controleren. Gebreken rapporteren en installatie gebruiksgereed opleveren.</t>
  </si>
  <si>
    <t>P269Z21DR</t>
  </si>
  <si>
    <t>Luchtbehandelingskast inspecteren, reinigen en afstellen. Werking van ventilatoren, filters, regelingen en beveiligingen controleren. Gebreken rapporteren en installatie gebruiksgereed opleveren.</t>
  </si>
  <si>
    <t>Jaarlijkse controle op werking en bruikbaarheid personenlift zoals voorgeschreven door leverancier en geldende wet- en regelgeving</t>
  </si>
  <si>
    <t>P269Z21CI</t>
  </si>
  <si>
    <t>Jaarlijkse inspectie door erkend liftinspecteur</t>
  </si>
  <si>
    <t>P269Z21CJ</t>
  </si>
  <si>
    <t>Verontreinigde roosters schoonmaken.</t>
  </si>
  <si>
    <t>P014H02FA</t>
  </si>
  <si>
    <t>Reinigen van de ventilatiekanalen zoals voorgeschreven door leverancier</t>
  </si>
  <si>
    <t>P269Z21DC</t>
  </si>
  <si>
    <t>Jaarlijkse controle op werking en bruikbaarheid traplift zoals voorgeschreven door leverancier en geldende wet- en regelgeving</t>
  </si>
  <si>
    <t>E&amp;W 
(Preventief)</t>
  </si>
  <si>
    <t>E&amp;W 
(Vervangend)</t>
  </si>
  <si>
    <t>P269Z21DS</t>
  </si>
  <si>
    <t>Bestaande dakventilator demonteren en afvoeren. Nieuwe dakventilator leveren, monteren en aansluiten op het bestaande ventilatiesysteem en de elektrische installatie. Werking, bevestiging en regeltechniek controleren. Installatie beproeven en gebruiksgereed opleveren.</t>
  </si>
  <si>
    <t>Verwijderen dakdoorvoer, nieuwe dakdoorvoer aanbrengen, waterdicht aansluiten op dak en h.w.a.</t>
  </si>
  <si>
    <t>P017H82CD</t>
  </si>
  <si>
    <t>Rookgasafvoer lossnijden van dakbedekking en verwijderen. Nieuwe rookgasafvoer met plakplaat aanbrengen op dakbeschot en gas- en waterdicht afwerken.</t>
  </si>
  <si>
    <t>P062H01CD</t>
  </si>
  <si>
    <t>Vervangen ketel voor minimaal gelijkwaardig of betere variant , zoals voorgeschreven door leverancier en volgens geldende wet- en regelgeving</t>
  </si>
  <si>
    <t>P269Z21CQ</t>
  </si>
  <si>
    <t>Bestaande boiler demonteren en afvoeren. Nieuwe boiler leveren, monteren en aansluiten op de water- en elektrische installatie. Installatie vullen, controleren op lekkages en beproeven op correcte werking. Werkplek schoon opleveren.</t>
  </si>
  <si>
    <t>P269Z21DT</t>
  </si>
  <si>
    <t>Vervangen expansievat voor minimaal gelijkwaardig of betere variant , zoals voorgeschreven door leverancier en volgens geldende wet- en regelgeving</t>
  </si>
  <si>
    <t>P269Z21CV</t>
  </si>
  <si>
    <t>Vervangen pomp  voor minimaal gelijkwaardig of betere variant , zoals voorgeschreven door leverancier en volgens geldende wet- en regelgeving</t>
  </si>
  <si>
    <t>P269Z21CS</t>
  </si>
  <si>
    <t>P269Z21DU</t>
  </si>
  <si>
    <t>Bestaande CV-servomotor demonteren en afvoeren. Nieuwe servomotor leveren, monteren en aansluiten op de regelinstallatie. Werking van de servomotor en bijbehorende regelklep controleren, afstellen en beproeven. Installatie gebruiksgereed opleveren.</t>
  </si>
  <si>
    <t>P269Z21DV</t>
  </si>
  <si>
    <t>Bestaande CV-temperatuurmeter demonteren en afvoeren. Nieuwe temperatuurmeter leveren, monteren en aansluiten op de bestaande installatie. Temperatuurmeting controleren op juiste werking en afleesbaarheid. Installatie gebruiksgereed opleveren.</t>
  </si>
  <si>
    <t>P269Z21DW</t>
  </si>
  <si>
    <t>Bestaande thermostaat demonteren en afvoeren. Nieuwe thermostaat leveren, monteren en aansluiten op de bestaande regelinstallatie. Thermostaat afstellen en controleren op correcte werking. Installatie gebruiksgereed opleveren.</t>
  </si>
  <si>
    <t>P269Z21DX</t>
  </si>
  <si>
    <t>Bestaande brandmeldcentrale demonteren en afvoeren. Nieuwe brandmeldcentrale leveren, monteren en aansluiten op de bestaande brandmeldinstallatie. Installatie programmeren, testen en controleren op correcte werking. Brandmeldinstallatie gebruiksgereed opleveren.</t>
  </si>
  <si>
    <t>P269Z21DY</t>
  </si>
  <si>
    <t>Bestaande melder demonteren en afvoeren. Nieuwe melder leveren, monteren en aansluiten op de bestaande brandmeldinstallatie. Melder testen op correcte werking en opnemen in de brandmeldinstallatie. Installatie gebruiksgereed opleveren.</t>
  </si>
  <si>
    <t>P269Z21DZ</t>
  </si>
  <si>
    <t>Bestaande brandhaspel demonteren en afvoeren. Nieuwe brandhaspel leveren, monteren en aansluiten op de bestaande waterinstallatie. Brandhaspel controleren op lekkages, bereik en correcte werking. Installatie gebruiksgereed opleveren.</t>
  </si>
  <si>
    <t>Bestaande inbraak- en alarminstallatie demonteren en afvoeren. Nieuwe centrale, componenten en randapparatuur leveren, monteren en aansluiten op de bestaande installatie. Installatie programmeren, testen en controleren op correcte werking. Installatie gebruiksgereed opleveren.</t>
  </si>
  <si>
    <t>P269Z21EA</t>
  </si>
  <si>
    <t>P269Z21EB</t>
  </si>
  <si>
    <t>Bestaande bewegingsmelder demonteren en afvoeren. Nieuwe bewegingsmelder leveren, monteren en aansluiten op de bestaande inbraak-/alarminstallatie. Bewegingsmelder afstellen, testen en controleren op correcte werking. Installatie gebruiksgereed opleveren.</t>
  </si>
  <si>
    <t>P269Z21EC</t>
  </si>
  <si>
    <t>Nieuwe luchtbehandelingskast leveren en monteren. Installatie aansluiten op het luchtkanalensysteem, de regelinstallatie en de elektrische voorziening. Luchtbehandelingskast afstellen, beproeven en controleren op correcte werking. Installatie gebruiksgereed opleveren.</t>
  </si>
  <si>
    <t>Onderhoud Atmosferische gasketels, HR</t>
  </si>
  <si>
    <t>Onderhoud Automatische schuifdeur</t>
  </si>
  <si>
    <t>Onderhoud Personenlift (Elektrische lift)</t>
  </si>
  <si>
    <t>Onderhoud Lichtinstallaties infra- en schakelmateriaal</t>
  </si>
  <si>
    <t>Onderhoud Lucht/water warmtepomp</t>
  </si>
  <si>
    <t>Onderhoud Luchtbehandelingskast toevoer KB 0,6 - 1,4 m3/s</t>
  </si>
  <si>
    <t>Onderhoud Traplift</t>
  </si>
  <si>
    <t>Onderhoud Dakventilator algemeen</t>
  </si>
  <si>
    <t xml:space="preserve">Onderhoud Luchtbehandelingskast toevoer VB + WTW 2,8 - 5,6 m3/s </t>
  </si>
  <si>
    <t>Vervangen Boiler close-in 15 liter</t>
  </si>
  <si>
    <t>Vervangen Boiler elektrisch 80 liter</t>
  </si>
  <si>
    <t>Voor de werkzaamheden in dit onderdeel is op basis van het MJOP een budget van  € 177.000 gereserveerd, gebaseerd op prijspeil 2026. De door inschrijver aangeboden prijs voor dit onderdeel mag dit budget niet overschrijden. Het genoemde budget betreft een niet-geïndexeerd bedrag. Prijsindexering wordt gedurende de contractperiode toegepast overeenkomstig de bepalingen uit het PvE.</t>
  </si>
  <si>
    <t>Voor de werkzaamheden in dit onderdeel is op basis van het MJOP een budget van € 1.484.000 gereserveerd, gebaseerd op prijspeil 2026. De door inschrijver aangeboden prijs voor dit onderdeel mag dit budget niet overschrijden. Het genoemde budget betreft een niet-geïndexeerd bedrag. Prijsindexering wordt gedurende de contractperiode toegepast overeenkomstig de bepalingen uit het PvE.</t>
  </si>
  <si>
    <t>Voor de werkzaamheden in dit onderdeel is op basis van het MJOP een budget van  € 617.500 gereserveerd, gebaseerd op prijspeil 2026. De door inschrijver aangeboden prijs voor dit onderdeel mag dit budget niet overschrijden. Het genoemde budget betreft een niet-geïndexeerd bedrag. Prijsindexering wordt gedurende de contractperiode toegepast overeenkomstig de bepalingen uit het PvE.</t>
  </si>
  <si>
    <t>Voor de werkzaamheden in dit onderdeel is op basis van het MJOP een budget van  € 358.500 gereserveerd, gebaseerd op prijspeil 2026. De door inschrijver aangeboden prijs voor dit onderdeel mag dit budget niet overschrijden. Het genoemde budget betreft een niet-geïndexeerd bedrag. Prijsindexering wordt gedurende de contractperiode toegepast overeenkomstig de bepalingen uit het PvE.</t>
  </si>
  <si>
    <t>Werkomschrijvingen calculatieblad
Onderhoudspartij (B, E &amp; W)
Stichting Resonans</t>
  </si>
  <si>
    <t>Bouwkundig
(Preventief)</t>
  </si>
  <si>
    <t>Bouwkundig 
(vervangend)</t>
  </si>
  <si>
    <t>Hekwerk</t>
  </si>
  <si>
    <t>Keuring valbeveiliging</t>
  </si>
  <si>
    <t>Keuren valbeveiliging</t>
  </si>
  <si>
    <t>Jaarlijkse controle op werking en bruikbaarheid valbeveiliging zoals voorgeschreven door leverancier en geldende wet- en regelgeving</t>
  </si>
  <si>
    <t>P269Z21CK</t>
  </si>
  <si>
    <t>Valbeveiligingsvoorzieningen inspecteren en beoordelen op veiligheid, staat van onderhoud en geschiktheid voor gebruik. Controle uitvoeren conform de geldende wet- en regelgeving en de inventarisatie van risico's. Bevindingen vastleggen en geconstateerde gebreken rapporteren.</t>
  </si>
  <si>
    <t>P269Z21ED</t>
  </si>
  <si>
    <t>Gasleiding inspecteren en beproeven op dichtheid, veiligheid en correcte werking. Leidingen, verbindingen en appendages controleren op gebreken en lekkages. Bevindingen registreren en geconstateerde afwijkingen rapporteren.</t>
  </si>
  <si>
    <t>P269Z21EE</t>
  </si>
  <si>
    <t>Werkplek afzetten en kozijnen en ramen afdekken. Ondergrond moet vooraf gereinigd zijn. Impregneermiddel aanbrengen door vloeien in banen van onderaf en goed laten weken. Na inweken met schoon water afspoelen. Werkplek schoon achterlaten.</t>
  </si>
  <si>
    <t>P011U61BZ</t>
  </si>
  <si>
    <t>P269Z21EF</t>
  </si>
  <si>
    <t>Bestaande toplaag reinigen en vrijmaken van vervuiling, aanslag en gebruikssporen. Ondergrond controleren op beschadigingen en achtergebleven vervuiling. Gereinigd oppervlak schoon en gebruiksgereed opleveren.</t>
  </si>
  <si>
    <t>Binnendeur</t>
  </si>
  <si>
    <t>Vervangen hang en sluitwerk toegangspoorten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</si>
</sst>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0"/>
    <numFmt numFmtId="165" formatCode="\(&quot;[&quot;0\-&quot;9][&quot;0\-&quot;9])?&quot;"/>
    <numFmt numFmtId="166" formatCode="####"/>
  </numFmts>
  <fonts count="18" x14ac:knownFonts="1">
    <font>
      <sz val="11"/>
      <color theme="1"/>
      <name val="Calibri"/>
      <family val="2"/>
      <scheme val="minor"/>
    </font>
    <font>
      <sz val="11"/>
      <color theme="1"/>
      <name val="Calibri"/>
      <family val="2"/>
      <scheme val="minor"/>
    </font>
    <font>
      <b/>
      <sz val="12"/>
      <color theme="1"/>
      <name val="Arial"/>
      <family val="2"/>
    </font>
    <font>
      <b/>
      <sz val="10"/>
      <color theme="1"/>
      <name val="Arial"/>
      <family val="2"/>
    </font>
    <font>
      <b/>
      <sz val="10"/>
      <color theme="0"/>
      <name val="Arial"/>
      <family val="2"/>
    </font>
    <font>
      <b/>
      <sz val="12"/>
      <color theme="0"/>
      <name val="Arial"/>
      <family val="2"/>
    </font>
    <font>
      <sz val="10"/>
      <color theme="1"/>
      <name val="Arial"/>
      <family val="2"/>
    </font>
    <font>
      <sz val="10"/>
      <name val="Arial"/>
      <family val="2"/>
    </font>
    <font>
      <sz val="10"/>
      <color rgb="FFFF0000"/>
      <name val="Arial"/>
      <family val="2"/>
    </font>
    <font>
      <b/>
      <sz val="10"/>
      <color rgb="FFFF0000"/>
      <name val="Arial"/>
      <family val="2"/>
    </font>
    <font>
      <sz val="10"/>
      <color theme="1"/>
      <name val="Arial"/>
      <family val="2"/>
    </font>
    <font>
      <sz val="10"/>
      <name val="Arial"/>
      <family val="2"/>
    </font>
    <font>
      <b/>
      <sz val="10"/>
      <color rgb="FF000000"/>
      <name val="Arial"/>
      <family val="2"/>
    </font>
    <font>
      <sz val="10"/>
      <color rgb="FF000000"/>
      <name val="Arial"/>
      <family val="2"/>
    </font>
    <font>
      <sz val="8"/>
      <name val="Calibri"/>
      <family val="2"/>
      <scheme val="minor"/>
    </font>
    <font>
      <sz val="10"/>
      <color theme="1"/>
      <name val="Arial"/>
    </font>
    <font>
      <b/>
      <sz val="12"/>
      <color theme="1"/>
      <name val="Arial"/>
    </font>
    <font>
      <sz val="10"/>
      <name val="Arial"/>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E2EFDA"/>
        <bgColor indexed="64"/>
      </patternFill>
    </fill>
    <fill>
      <patternFill patternType="solid">
        <fgColor theme="9" tint="0.79998168889431442"/>
        <bgColor indexed="64"/>
      </patternFill>
    </fill>
    <fill>
      <patternFill patternType="solid">
        <fgColor rgb="FFFF0000"/>
        <bgColor indexed="64"/>
      </patternFill>
    </fill>
    <fill>
      <patternFill patternType="solid">
        <fgColor theme="2"/>
        <bgColor indexed="64"/>
      </patternFill>
    </fill>
    <fill>
      <patternFill patternType="solid">
        <fgColor rgb="FFFFFF00"/>
        <bgColor rgb="FF000000"/>
      </patternFill>
    </fill>
  </fills>
  <borders count="6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6" tint="0.59996337778862885"/>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rgb="FF000000"/>
      </left>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99">
    <xf numFmtId="0" fontId="0" fillId="0" borderId="0" xfId="0"/>
    <xf numFmtId="0" fontId="4" fillId="3" borderId="5" xfId="0" applyFont="1" applyFill="1" applyBorder="1" applyAlignment="1">
      <alignment vertical="top"/>
    </xf>
    <xf numFmtId="0" fontId="6" fillId="0" borderId="0" xfId="0" applyFont="1" applyAlignment="1">
      <alignment vertical="top"/>
    </xf>
    <xf numFmtId="44" fontId="6" fillId="0" borderId="0" xfId="0" applyNumberFormat="1" applyFont="1" applyAlignment="1">
      <alignment vertical="top"/>
    </xf>
    <xf numFmtId="4" fontId="6" fillId="0" borderId="0" xfId="0" applyNumberFormat="1" applyFont="1" applyAlignment="1">
      <alignment vertical="top"/>
    </xf>
    <xf numFmtId="0" fontId="5" fillId="3" borderId="1" xfId="0" applyFont="1" applyFill="1" applyBorder="1" applyAlignment="1">
      <alignment vertical="top"/>
    </xf>
    <xf numFmtId="0" fontId="4" fillId="3" borderId="2" xfId="0" applyFont="1" applyFill="1" applyBorder="1" applyAlignment="1">
      <alignment vertical="top"/>
    </xf>
    <xf numFmtId="0" fontId="3" fillId="3" borderId="2" xfId="0" applyFont="1" applyFill="1" applyBorder="1" applyAlignment="1">
      <alignment vertical="top"/>
    </xf>
    <xf numFmtId="44" fontId="4" fillId="3" borderId="3" xfId="0" applyNumberFormat="1" applyFont="1" applyFill="1" applyBorder="1" applyAlignment="1">
      <alignment horizontal="left" vertical="top"/>
    </xf>
    <xf numFmtId="44" fontId="6" fillId="0" borderId="0" xfId="1" applyFont="1" applyFill="1" applyBorder="1" applyAlignment="1">
      <alignment vertical="top"/>
    </xf>
    <xf numFmtId="0" fontId="4" fillId="0" borderId="0" xfId="0" applyFont="1" applyAlignment="1">
      <alignment vertical="top"/>
    </xf>
    <xf numFmtId="0" fontId="3" fillId="0" borderId="0" xfId="0" applyFont="1" applyAlignment="1">
      <alignment vertical="top"/>
    </xf>
    <xf numFmtId="0" fontId="0" fillId="0" borderId="0" xfId="0" applyAlignment="1">
      <alignment vertical="top"/>
    </xf>
    <xf numFmtId="44" fontId="6" fillId="0" borderId="0" xfId="1" applyFont="1" applyFill="1" applyAlignment="1">
      <alignment vertical="top"/>
    </xf>
    <xf numFmtId="0" fontId="6" fillId="0" borderId="17" xfId="0" applyFont="1" applyBorder="1" applyAlignment="1">
      <alignment vertical="top"/>
    </xf>
    <xf numFmtId="0" fontId="6" fillId="0" borderId="6" xfId="0" applyFont="1" applyBorder="1" applyAlignment="1">
      <alignment vertical="top"/>
    </xf>
    <xf numFmtId="0" fontId="5" fillId="3" borderId="2" xfId="0" applyFont="1" applyFill="1" applyBorder="1" applyAlignment="1">
      <alignment vertical="top"/>
    </xf>
    <xf numFmtId="0" fontId="2" fillId="3" borderId="2" xfId="0" applyFont="1" applyFill="1" applyBorder="1" applyAlignment="1">
      <alignment vertical="top"/>
    </xf>
    <xf numFmtId="44" fontId="5" fillId="3" borderId="3" xfId="0" applyNumberFormat="1" applyFont="1" applyFill="1" applyBorder="1" applyAlignment="1">
      <alignment horizontal="left" vertical="top"/>
    </xf>
    <xf numFmtId="0" fontId="4" fillId="3" borderId="4" xfId="0" applyFont="1" applyFill="1" applyBorder="1" applyAlignment="1">
      <alignment vertical="top"/>
    </xf>
    <xf numFmtId="0" fontId="4" fillId="3" borderId="8" xfId="0" applyFont="1" applyFill="1" applyBorder="1" applyAlignment="1">
      <alignment vertical="top"/>
    </xf>
    <xf numFmtId="0" fontId="7" fillId="0" borderId="6" xfId="0" applyFont="1" applyBorder="1"/>
    <xf numFmtId="44" fontId="3" fillId="0" borderId="0" xfId="1" applyFont="1" applyFill="1" applyBorder="1" applyAlignment="1">
      <alignment vertical="top"/>
    </xf>
    <xf numFmtId="44" fontId="4" fillId="0" borderId="0" xfId="1" applyFont="1" applyFill="1" applyBorder="1" applyAlignment="1">
      <alignment vertical="top"/>
    </xf>
    <xf numFmtId="0" fontId="3" fillId="5" borderId="13" xfId="0" applyFont="1" applyFill="1" applyBorder="1" applyAlignment="1">
      <alignment vertical="top"/>
    </xf>
    <xf numFmtId="0" fontId="3" fillId="5" borderId="14" xfId="0" applyFont="1" applyFill="1" applyBorder="1" applyAlignment="1">
      <alignment vertical="top"/>
    </xf>
    <xf numFmtId="0" fontId="3" fillId="5" borderId="15" xfId="0" applyFont="1" applyFill="1" applyBorder="1" applyAlignment="1">
      <alignment vertical="top" wrapText="1"/>
    </xf>
    <xf numFmtId="0" fontId="3" fillId="0" borderId="0" xfId="0" applyFont="1" applyAlignment="1">
      <alignment vertical="top" wrapText="1"/>
    </xf>
    <xf numFmtId="44" fontId="3" fillId="0" borderId="0" xfId="0" applyNumberFormat="1" applyFont="1" applyAlignment="1">
      <alignment vertical="top"/>
    </xf>
    <xf numFmtId="0" fontId="6" fillId="0" borderId="13" xfId="0" applyFont="1" applyBorder="1" applyAlignment="1">
      <alignment vertical="top"/>
    </xf>
    <xf numFmtId="0" fontId="6" fillId="0" borderId="14" xfId="0" applyFont="1" applyBorder="1" applyAlignment="1">
      <alignment vertical="top"/>
    </xf>
    <xf numFmtId="44" fontId="6" fillId="0" borderId="15" xfId="1" applyFont="1" applyFill="1" applyBorder="1" applyAlignment="1">
      <alignment vertical="top"/>
    </xf>
    <xf numFmtId="0" fontId="3" fillId="5" borderId="14" xfId="0" applyFont="1" applyFill="1" applyBorder="1" applyAlignment="1">
      <alignment vertical="top" wrapText="1"/>
    </xf>
    <xf numFmtId="0" fontId="3" fillId="5" borderId="1" xfId="0" applyFont="1" applyFill="1" applyBorder="1" applyAlignment="1">
      <alignment vertical="top"/>
    </xf>
    <xf numFmtId="44" fontId="3" fillId="5" borderId="3" xfId="1" applyFont="1" applyFill="1" applyBorder="1" applyAlignment="1">
      <alignment vertical="top"/>
    </xf>
    <xf numFmtId="0" fontId="3" fillId="5" borderId="13" xfId="0" applyFont="1" applyFill="1" applyBorder="1" applyAlignment="1">
      <alignment horizontal="left" vertical="top"/>
    </xf>
    <xf numFmtId="0" fontId="6" fillId="0" borderId="0" xfId="0" applyFont="1"/>
    <xf numFmtId="43" fontId="6" fillId="0" borderId="0" xfId="2" applyFont="1" applyFill="1"/>
    <xf numFmtId="43" fontId="12" fillId="5" borderId="14" xfId="2" applyFont="1" applyFill="1" applyBorder="1" applyAlignment="1">
      <alignment horizontal="left" vertical="top" wrapText="1" readingOrder="1"/>
    </xf>
    <xf numFmtId="49" fontId="12" fillId="5" borderId="14" xfId="0" applyNumberFormat="1" applyFont="1" applyFill="1" applyBorder="1" applyAlignment="1">
      <alignment horizontal="left" vertical="top" wrapText="1" readingOrder="1"/>
    </xf>
    <xf numFmtId="44" fontId="6" fillId="0" borderId="19" xfId="0" applyNumberFormat="1" applyFont="1" applyBorder="1"/>
    <xf numFmtId="0" fontId="6" fillId="0" borderId="6" xfId="0" applyFont="1" applyBorder="1"/>
    <xf numFmtId="0" fontId="8" fillId="0" borderId="12" xfId="0" applyFont="1" applyBorder="1"/>
    <xf numFmtId="43" fontId="6" fillId="0" borderId="12" xfId="2" applyFont="1" applyFill="1" applyBorder="1"/>
    <xf numFmtId="0" fontId="6" fillId="0" borderId="12" xfId="0" applyFont="1" applyBorder="1"/>
    <xf numFmtId="44" fontId="6" fillId="0" borderId="12" xfId="0" applyNumberFormat="1" applyFont="1" applyBorder="1"/>
    <xf numFmtId="44" fontId="6" fillId="0" borderId="7" xfId="0" applyNumberFormat="1" applyFont="1" applyBorder="1"/>
    <xf numFmtId="49" fontId="13" fillId="0" borderId="6" xfId="0" applyNumberFormat="1" applyFont="1" applyBorder="1" applyAlignment="1">
      <alignment horizontal="left" vertical="center" readingOrder="1"/>
    </xf>
    <xf numFmtId="44" fontId="6" fillId="0" borderId="10" xfId="0" applyNumberFormat="1" applyFont="1" applyBorder="1"/>
    <xf numFmtId="0" fontId="6" fillId="0" borderId="0" xfId="0" applyFont="1" applyAlignment="1">
      <alignment horizontal="left"/>
    </xf>
    <xf numFmtId="43" fontId="6" fillId="0" borderId="0" xfId="2" applyFont="1" applyFill="1" applyAlignment="1">
      <alignment horizontal="left"/>
    </xf>
    <xf numFmtId="0" fontId="8" fillId="0" borderId="0" xfId="0" applyFont="1"/>
    <xf numFmtId="0" fontId="6" fillId="5" borderId="2" xfId="0" applyFont="1" applyFill="1" applyBorder="1"/>
    <xf numFmtId="49" fontId="12" fillId="5" borderId="1" xfId="0" applyNumberFormat="1" applyFont="1" applyFill="1" applyBorder="1" applyAlignment="1">
      <alignment horizontal="left" vertical="center" readingOrder="1"/>
    </xf>
    <xf numFmtId="0" fontId="9" fillId="5" borderId="2" xfId="0" applyFont="1" applyFill="1" applyBorder="1"/>
    <xf numFmtId="43" fontId="3" fillId="5" borderId="2" xfId="2" applyFont="1" applyFill="1" applyBorder="1"/>
    <xf numFmtId="0" fontId="3" fillId="5" borderId="2" xfId="0" applyFont="1" applyFill="1" applyBorder="1"/>
    <xf numFmtId="44" fontId="3" fillId="5" borderId="2" xfId="1" applyFont="1" applyFill="1" applyBorder="1"/>
    <xf numFmtId="9" fontId="3" fillId="5" borderId="2" xfId="3" applyFont="1" applyFill="1" applyBorder="1"/>
    <xf numFmtId="44" fontId="3" fillId="5" borderId="2" xfId="0" applyNumberFormat="1" applyFont="1" applyFill="1" applyBorder="1"/>
    <xf numFmtId="44" fontId="3" fillId="5" borderId="3" xfId="0" applyNumberFormat="1" applyFont="1" applyFill="1" applyBorder="1"/>
    <xf numFmtId="0" fontId="3" fillId="0" borderId="0" xfId="0" applyFont="1"/>
    <xf numFmtId="0" fontId="4" fillId="3" borderId="3" xfId="0" applyFont="1" applyFill="1" applyBorder="1" applyAlignment="1">
      <alignment vertical="top"/>
    </xf>
    <xf numFmtId="44" fontId="6" fillId="0" borderId="27" xfId="0" applyNumberFormat="1" applyFont="1" applyBorder="1"/>
    <xf numFmtId="0" fontId="3" fillId="5" borderId="28" xfId="0" applyFont="1" applyFill="1" applyBorder="1" applyAlignment="1">
      <alignment vertical="top" wrapText="1"/>
    </xf>
    <xf numFmtId="49" fontId="12" fillId="5" borderId="29" xfId="0" applyNumberFormat="1" applyFont="1" applyFill="1" applyBorder="1" applyAlignment="1">
      <alignment horizontal="left" vertical="top" wrapText="1" readingOrder="1"/>
    </xf>
    <xf numFmtId="49" fontId="12" fillId="5" borderId="28" xfId="0" applyNumberFormat="1" applyFont="1" applyFill="1" applyBorder="1" applyAlignment="1">
      <alignment horizontal="left" vertical="top" wrapText="1" readingOrder="1"/>
    </xf>
    <xf numFmtId="0" fontId="3" fillId="5" borderId="30" xfId="0" applyFont="1" applyFill="1" applyBorder="1" applyAlignment="1">
      <alignment vertical="top" wrapText="1"/>
    </xf>
    <xf numFmtId="0" fontId="6" fillId="0" borderId="25" xfId="0" applyFont="1" applyBorder="1"/>
    <xf numFmtId="0" fontId="7" fillId="0" borderId="12" xfId="0" applyFont="1" applyBorder="1"/>
    <xf numFmtId="43" fontId="7" fillId="0" borderId="12" xfId="2" applyFont="1" applyFill="1" applyBorder="1"/>
    <xf numFmtId="0" fontId="3" fillId="5" borderId="14" xfId="0" applyFont="1" applyFill="1" applyBorder="1" applyAlignment="1">
      <alignment horizontal="left" vertical="top" wrapText="1"/>
    </xf>
    <xf numFmtId="0" fontId="3" fillId="5" borderId="15" xfId="0" applyFont="1" applyFill="1" applyBorder="1" applyAlignment="1">
      <alignment horizontal="left" vertical="top" wrapText="1"/>
    </xf>
    <xf numFmtId="0" fontId="3" fillId="0" borderId="0" xfId="0" applyFont="1" applyAlignment="1">
      <alignment horizontal="left" vertical="top" wrapText="1"/>
    </xf>
    <xf numFmtId="43" fontId="12" fillId="5" borderId="28" xfId="2" applyFont="1" applyFill="1" applyBorder="1" applyAlignment="1">
      <alignment horizontal="left" vertical="top" wrapText="1" readingOrder="1"/>
    </xf>
    <xf numFmtId="0" fontId="3" fillId="5" borderId="28" xfId="0" applyFont="1" applyFill="1" applyBorder="1" applyAlignment="1">
      <alignment horizontal="left" vertical="top" wrapText="1"/>
    </xf>
    <xf numFmtId="0" fontId="3" fillId="5" borderId="30" xfId="0" applyFont="1" applyFill="1" applyBorder="1" applyAlignment="1">
      <alignment horizontal="left" vertical="top" wrapText="1"/>
    </xf>
    <xf numFmtId="0" fontId="6" fillId="0" borderId="24" xfId="0" applyFont="1" applyBorder="1"/>
    <xf numFmtId="44" fontId="6" fillId="0" borderId="23" xfId="0" applyNumberFormat="1" applyFont="1" applyBorder="1"/>
    <xf numFmtId="44" fontId="6" fillId="0" borderId="32" xfId="0" applyNumberFormat="1" applyFont="1" applyBorder="1"/>
    <xf numFmtId="8" fontId="6" fillId="0" borderId="0" xfId="0" applyNumberFormat="1" applyFont="1"/>
    <xf numFmtId="2" fontId="6" fillId="0" borderId="18" xfId="0" applyNumberFormat="1" applyFont="1" applyBorder="1" applyAlignment="1">
      <alignment horizontal="center" vertical="top"/>
    </xf>
    <xf numFmtId="2" fontId="6" fillId="0" borderId="12" xfId="0" applyNumberFormat="1" applyFont="1" applyBorder="1" applyAlignment="1">
      <alignment horizontal="center" vertical="top"/>
    </xf>
    <xf numFmtId="2" fontId="6" fillId="0" borderId="20" xfId="0" applyNumberFormat="1" applyFont="1" applyBorder="1" applyAlignment="1">
      <alignment horizontal="center" vertical="top"/>
    </xf>
    <xf numFmtId="10" fontId="7" fillId="2" borderId="12" xfId="3" applyNumberFormat="1" applyFont="1" applyFill="1" applyBorder="1" applyAlignment="1" applyProtection="1">
      <alignment horizontal="right" vertical="top"/>
      <protection locked="0"/>
    </xf>
    <xf numFmtId="2" fontId="6" fillId="0" borderId="0" xfId="0" applyNumberFormat="1" applyFont="1" applyAlignment="1">
      <alignment horizontal="center" vertical="top"/>
    </xf>
    <xf numFmtId="44" fontId="6" fillId="0" borderId="0" xfId="1" applyFont="1" applyFill="1" applyBorder="1" applyAlignment="1" applyProtection="1">
      <alignment vertical="top"/>
    </xf>
    <xf numFmtId="44" fontId="6" fillId="0" borderId="0" xfId="1" applyFont="1" applyFill="1" applyBorder="1" applyAlignment="1" applyProtection="1">
      <alignment horizontal="center" vertical="top"/>
    </xf>
    <xf numFmtId="44" fontId="6" fillId="0" borderId="0" xfId="1" applyFont="1" applyFill="1" applyBorder="1" applyAlignment="1">
      <alignment horizontal="center" vertical="top"/>
    </xf>
    <xf numFmtId="10" fontId="7" fillId="0" borderId="0" xfId="3" applyNumberFormat="1" applyFont="1" applyFill="1" applyBorder="1" applyAlignment="1" applyProtection="1">
      <alignment vertical="top"/>
    </xf>
    <xf numFmtId="44" fontId="10" fillId="0" borderId="0" xfId="1" applyFont="1" applyFill="1" applyBorder="1" applyAlignment="1">
      <alignment horizontal="center" vertical="top"/>
    </xf>
    <xf numFmtId="44" fontId="7" fillId="0" borderId="0" xfId="1" applyFont="1" applyFill="1" applyBorder="1" applyAlignment="1" applyProtection="1">
      <alignment vertical="center" wrapText="1"/>
    </xf>
    <xf numFmtId="10" fontId="7" fillId="0" borderId="0" xfId="3" applyNumberFormat="1" applyFont="1" applyFill="1" applyBorder="1" applyAlignment="1" applyProtection="1">
      <alignment horizontal="right" vertical="top"/>
      <protection locked="0"/>
    </xf>
    <xf numFmtId="44" fontId="7" fillId="0" borderId="0" xfId="1" applyFont="1" applyFill="1" applyBorder="1" applyAlignment="1" applyProtection="1">
      <alignment horizontal="center" vertical="top"/>
    </xf>
    <xf numFmtId="43" fontId="6" fillId="0" borderId="0" xfId="2" applyFont="1" applyFill="1" applyBorder="1"/>
    <xf numFmtId="10" fontId="11" fillId="0" borderId="0" xfId="3" applyNumberFormat="1" applyFont="1" applyFill="1" applyBorder="1" applyAlignment="1" applyProtection="1">
      <alignment horizontal="right" vertical="top"/>
      <protection locked="0"/>
    </xf>
    <xf numFmtId="44" fontId="7" fillId="0" borderId="0" xfId="0" applyNumberFormat="1" applyFont="1" applyAlignment="1">
      <alignment vertical="top"/>
    </xf>
    <xf numFmtId="10" fontId="7" fillId="2" borderId="21" xfId="3" applyNumberFormat="1" applyFont="1" applyFill="1" applyBorder="1" applyAlignment="1" applyProtection="1">
      <alignment horizontal="right" vertical="top"/>
      <protection locked="0"/>
    </xf>
    <xf numFmtId="0" fontId="3" fillId="5" borderId="29" xfId="0" applyFont="1" applyFill="1" applyBorder="1" applyAlignment="1">
      <alignment vertical="top"/>
    </xf>
    <xf numFmtId="0" fontId="7" fillId="0" borderId="24" xfId="0" applyFont="1" applyBorder="1"/>
    <xf numFmtId="10" fontId="7" fillId="2" borderId="31" xfId="3" applyNumberFormat="1" applyFont="1" applyFill="1" applyBorder="1" applyAlignment="1" applyProtection="1">
      <alignment horizontal="right" vertical="top"/>
      <protection locked="0"/>
    </xf>
    <xf numFmtId="10" fontId="7" fillId="7" borderId="30" xfId="3" applyNumberFormat="1" applyFont="1" applyFill="1" applyBorder="1" applyAlignment="1" applyProtection="1">
      <alignment horizontal="right" vertical="top"/>
      <protection locked="0"/>
    </xf>
    <xf numFmtId="10" fontId="7" fillId="7" borderId="33" xfId="3" applyNumberFormat="1" applyFont="1" applyFill="1" applyBorder="1" applyAlignment="1" applyProtection="1">
      <alignment horizontal="right" vertical="top"/>
      <protection locked="0"/>
    </xf>
    <xf numFmtId="10" fontId="7" fillId="7" borderId="19" xfId="3" applyNumberFormat="1" applyFont="1" applyFill="1" applyBorder="1" applyAlignment="1" applyProtection="1">
      <alignment horizontal="right" vertical="top"/>
      <protection locked="0"/>
    </xf>
    <xf numFmtId="10" fontId="7" fillId="2" borderId="7" xfId="3" applyNumberFormat="1" applyFont="1" applyFill="1" applyBorder="1" applyAlignment="1" applyProtection="1">
      <alignment horizontal="right" vertical="top"/>
      <protection locked="0"/>
    </xf>
    <xf numFmtId="0" fontId="7" fillId="0" borderId="9" xfId="0" applyFont="1" applyBorder="1"/>
    <xf numFmtId="10" fontId="7" fillId="7" borderId="16" xfId="3" applyNumberFormat="1" applyFont="1" applyFill="1" applyBorder="1" applyAlignment="1" applyProtection="1">
      <alignment horizontal="right" vertical="top"/>
      <protection locked="0"/>
    </xf>
    <xf numFmtId="10" fontId="7" fillId="2" borderId="34" xfId="3" applyNumberFormat="1" applyFont="1" applyFill="1" applyBorder="1" applyAlignment="1" applyProtection="1">
      <alignment horizontal="right" vertical="top"/>
      <protection locked="0"/>
    </xf>
    <xf numFmtId="44" fontId="6" fillId="0" borderId="0" xfId="0" applyNumberFormat="1" applyFont="1"/>
    <xf numFmtId="0" fontId="3" fillId="0" borderId="0" xfId="0" applyFont="1" applyAlignment="1">
      <alignment horizontal="left" vertical="center"/>
    </xf>
    <xf numFmtId="44" fontId="3" fillId="0" borderId="0" xfId="1" applyFont="1" applyFill="1" applyBorder="1" applyAlignment="1">
      <alignment horizontal="left" vertical="center"/>
    </xf>
    <xf numFmtId="44" fontId="3" fillId="6" borderId="0" xfId="1" applyFont="1" applyFill="1" applyBorder="1" applyAlignment="1">
      <alignment horizontal="left" vertical="center"/>
    </xf>
    <xf numFmtId="0" fontId="6" fillId="0" borderId="0" xfId="0" applyFont="1" applyAlignment="1">
      <alignment horizontal="left" vertical="center"/>
    </xf>
    <xf numFmtId="43" fontId="6" fillId="0" borderId="0" xfId="2" applyFont="1" applyFill="1" applyBorder="1" applyAlignment="1">
      <alignment horizontal="left" vertical="center"/>
    </xf>
    <xf numFmtId="44" fontId="6" fillId="0" borderId="0" xfId="1" applyFont="1" applyFill="1" applyBorder="1" applyAlignment="1">
      <alignment horizontal="center" vertical="center"/>
    </xf>
    <xf numFmtId="44" fontId="6" fillId="6" borderId="0" xfId="1" applyFont="1" applyFill="1" applyBorder="1" applyAlignment="1">
      <alignment horizontal="left" vertical="center"/>
    </xf>
    <xf numFmtId="44" fontId="6" fillId="0" borderId="0" xfId="1" applyFont="1" applyFill="1" applyBorder="1" applyAlignment="1">
      <alignment horizontal="left" vertical="center"/>
    </xf>
    <xf numFmtId="43" fontId="3" fillId="0" borderId="0" xfId="2" applyFont="1" applyFill="1" applyBorder="1" applyAlignment="1">
      <alignment horizontal="left" vertical="center"/>
    </xf>
    <xf numFmtId="0" fontId="6" fillId="6" borderId="0" xfId="0" applyFont="1" applyFill="1" applyAlignment="1">
      <alignment horizontal="left" vertical="center"/>
    </xf>
    <xf numFmtId="44" fontId="6" fillId="6" borderId="0" xfId="1" applyFont="1" applyFill="1" applyBorder="1" applyAlignment="1">
      <alignment horizontal="center" vertical="center"/>
    </xf>
    <xf numFmtId="43" fontId="6" fillId="6" borderId="0" xfId="2" applyFont="1" applyFill="1" applyBorder="1" applyAlignment="1">
      <alignment horizontal="left" vertical="center"/>
    </xf>
    <xf numFmtId="0" fontId="3" fillId="2" borderId="0" xfId="0" applyFont="1" applyFill="1" applyAlignment="1">
      <alignment horizontal="left" vertical="center"/>
    </xf>
    <xf numFmtId="0" fontId="6" fillId="2" borderId="0" xfId="0" applyFont="1" applyFill="1" applyAlignment="1">
      <alignment horizontal="left" vertical="center"/>
    </xf>
    <xf numFmtId="44" fontId="6" fillId="0" borderId="25" xfId="0" applyNumberFormat="1" applyFont="1" applyBorder="1"/>
    <xf numFmtId="44" fontId="6" fillId="0" borderId="26" xfId="0" applyNumberFormat="1" applyFont="1" applyBorder="1"/>
    <xf numFmtId="0" fontId="6" fillId="0" borderId="16" xfId="0" applyFont="1" applyBorder="1"/>
    <xf numFmtId="44" fontId="6" fillId="0" borderId="16" xfId="0" applyNumberFormat="1" applyFont="1" applyBorder="1"/>
    <xf numFmtId="0" fontId="13" fillId="0" borderId="24" xfId="0" applyFont="1" applyBorder="1"/>
    <xf numFmtId="0" fontId="13" fillId="0" borderId="25" xfId="0" applyFont="1" applyBorder="1"/>
    <xf numFmtId="0" fontId="13" fillId="0" borderId="6" xfId="0" applyFont="1" applyBorder="1"/>
    <xf numFmtId="0" fontId="13" fillId="0" borderId="12" xfId="0" applyFont="1" applyBorder="1"/>
    <xf numFmtId="0" fontId="13" fillId="0" borderId="6" xfId="0" applyFont="1" applyBorder="1" applyAlignment="1">
      <alignment horizontal="left" vertical="center" readingOrder="1"/>
    </xf>
    <xf numFmtId="0" fontId="13" fillId="0" borderId="12" xfId="0" applyFont="1" applyBorder="1" applyAlignment="1">
      <alignment horizontal="left" vertical="center" readingOrder="1"/>
    </xf>
    <xf numFmtId="0" fontId="7" fillId="0" borderId="6" xfId="0" applyFont="1" applyBorder="1" applyAlignment="1">
      <alignment horizontal="left" vertical="center" readingOrder="1"/>
    </xf>
    <xf numFmtId="0" fontId="7" fillId="0" borderId="12" xfId="0" applyFont="1" applyBorder="1" applyAlignment="1">
      <alignment horizontal="left" vertical="center" readingOrder="1"/>
    </xf>
    <xf numFmtId="43" fontId="13" fillId="0" borderId="25" xfId="2" applyFont="1" applyBorder="1" applyAlignment="1">
      <alignment horizontal="right" vertical="center"/>
    </xf>
    <xf numFmtId="43" fontId="13" fillId="0" borderId="12" xfId="2" applyFont="1" applyBorder="1" applyAlignment="1">
      <alignment horizontal="right" vertical="center"/>
    </xf>
    <xf numFmtId="43" fontId="13" fillId="0" borderId="12" xfId="2" applyFont="1" applyBorder="1" applyAlignment="1">
      <alignment horizontal="right" vertical="center" readingOrder="1"/>
    </xf>
    <xf numFmtId="43" fontId="7" fillId="0" borderId="12" xfId="2" applyFont="1" applyBorder="1" applyAlignment="1">
      <alignment horizontal="right" vertical="center"/>
    </xf>
    <xf numFmtId="43" fontId="6" fillId="0" borderId="12" xfId="2" applyFont="1" applyBorder="1"/>
    <xf numFmtId="0" fontId="13" fillId="0" borderId="16" xfId="0" applyFont="1" applyBorder="1"/>
    <xf numFmtId="43" fontId="7" fillId="0" borderId="12" xfId="2" applyFont="1" applyBorder="1"/>
    <xf numFmtId="0" fontId="6" fillId="0" borderId="0" xfId="0" applyFont="1" applyAlignment="1">
      <alignment horizontal="left" vertical="top"/>
    </xf>
    <xf numFmtId="0" fontId="6" fillId="0" borderId="22" xfId="0" applyFont="1" applyBorder="1" applyAlignment="1">
      <alignment vertical="top"/>
    </xf>
    <xf numFmtId="10" fontId="6" fillId="0" borderId="0" xfId="3" applyNumberFormat="1" applyFont="1" applyFill="1" applyBorder="1" applyAlignment="1" applyProtection="1">
      <alignment horizontal="right" vertical="top"/>
      <protection locked="0"/>
    </xf>
    <xf numFmtId="0" fontId="7" fillId="0" borderId="25" xfId="0" applyFont="1" applyBorder="1"/>
    <xf numFmtId="43" fontId="6" fillId="0" borderId="25" xfId="2" applyFont="1" applyFill="1" applyBorder="1"/>
    <xf numFmtId="0" fontId="6" fillId="0" borderId="9" xfId="0" applyFont="1" applyBorder="1"/>
    <xf numFmtId="49" fontId="6" fillId="6" borderId="0" xfId="0" applyNumberFormat="1" applyFont="1" applyFill="1" applyAlignment="1">
      <alignment horizontal="left" vertical="center" readingOrder="1"/>
    </xf>
    <xf numFmtId="49" fontId="6" fillId="0" borderId="0" xfId="0" applyNumberFormat="1" applyFont="1" applyAlignment="1">
      <alignment horizontal="left" vertical="center" readingOrder="1"/>
    </xf>
    <xf numFmtId="43" fontId="6" fillId="6" borderId="0" xfId="2" applyFont="1" applyFill="1" applyBorder="1" applyAlignment="1">
      <alignment horizontal="left" vertical="center" readingOrder="1"/>
    </xf>
    <xf numFmtId="164" fontId="6" fillId="6" borderId="0" xfId="0" applyNumberFormat="1" applyFont="1" applyFill="1" applyAlignment="1">
      <alignment horizontal="left" vertical="center" readingOrder="1"/>
    </xf>
    <xf numFmtId="165" fontId="6" fillId="6" borderId="0" xfId="0" applyNumberFormat="1" applyFont="1" applyFill="1" applyAlignment="1">
      <alignment horizontal="left" vertical="center" readingOrder="1"/>
    </xf>
    <xf numFmtId="166" fontId="6" fillId="6" borderId="0" xfId="0" applyNumberFormat="1" applyFont="1" applyFill="1" applyAlignment="1">
      <alignment horizontal="left" vertical="center" readingOrder="1"/>
    </xf>
    <xf numFmtId="44" fontId="6" fillId="6" borderId="0" xfId="1" applyFont="1" applyFill="1" applyBorder="1" applyAlignment="1">
      <alignment horizontal="center" vertical="center" readingOrder="1"/>
    </xf>
    <xf numFmtId="44" fontId="6" fillId="6" borderId="0" xfId="1" applyFont="1" applyFill="1" applyBorder="1" applyAlignment="1">
      <alignment horizontal="left" vertical="center" readingOrder="1"/>
    </xf>
    <xf numFmtId="43" fontId="6" fillId="0" borderId="0" xfId="2" applyFont="1" applyFill="1" applyBorder="1" applyAlignment="1">
      <alignment horizontal="left" vertical="center" readingOrder="1"/>
    </xf>
    <xf numFmtId="164" fontId="6" fillId="0" borderId="0" xfId="0" applyNumberFormat="1" applyFont="1" applyAlignment="1">
      <alignment horizontal="left" vertical="center" readingOrder="1"/>
    </xf>
    <xf numFmtId="165" fontId="6" fillId="0" borderId="0" xfId="0" applyNumberFormat="1" applyFont="1" applyAlignment="1">
      <alignment horizontal="left" vertical="center" readingOrder="1"/>
    </xf>
    <xf numFmtId="166" fontId="6" fillId="0" borderId="0" xfId="0" applyNumberFormat="1" applyFont="1" applyAlignment="1">
      <alignment horizontal="left" vertical="center" readingOrder="1"/>
    </xf>
    <xf numFmtId="44" fontId="6" fillId="0" borderId="0" xfId="1" applyFont="1" applyFill="1" applyBorder="1" applyAlignment="1">
      <alignment horizontal="center" vertical="center" readingOrder="1"/>
    </xf>
    <xf numFmtId="43" fontId="6" fillId="2" borderId="0" xfId="2" applyFont="1" applyFill="1" applyBorder="1" applyAlignment="1">
      <alignment horizontal="left" vertical="center" readingOrder="1"/>
    </xf>
    <xf numFmtId="43" fontId="6" fillId="0" borderId="16" xfId="2" applyFont="1" applyBorder="1"/>
    <xf numFmtId="49" fontId="12" fillId="0" borderId="0" xfId="0" applyNumberFormat="1" applyFont="1" applyAlignment="1">
      <alignment horizontal="left" vertical="center" readingOrder="1"/>
    </xf>
    <xf numFmtId="0" fontId="9" fillId="0" borderId="0" xfId="0" applyFont="1"/>
    <xf numFmtId="43" fontId="3" fillId="0" borderId="0" xfId="2" applyFont="1" applyFill="1" applyBorder="1"/>
    <xf numFmtId="44" fontId="3" fillId="0" borderId="0" xfId="1" applyFont="1" applyFill="1" applyBorder="1"/>
    <xf numFmtId="9" fontId="3" fillId="0" borderId="0" xfId="3" applyFont="1" applyFill="1" applyBorder="1"/>
    <xf numFmtId="44" fontId="3" fillId="0" borderId="0" xfId="0" applyNumberFormat="1" applyFont="1"/>
    <xf numFmtId="44" fontId="3" fillId="0" borderId="0" xfId="0" applyNumberFormat="1" applyFont="1" applyAlignment="1">
      <alignment horizontal="center" vertical="center"/>
    </xf>
    <xf numFmtId="49" fontId="12" fillId="5" borderId="35" xfId="0" applyNumberFormat="1" applyFont="1" applyFill="1" applyBorder="1" applyAlignment="1">
      <alignment horizontal="left" vertical="top" wrapText="1" readingOrder="1"/>
    </xf>
    <xf numFmtId="0" fontId="6" fillId="0" borderId="36" xfId="0" applyFont="1" applyBorder="1"/>
    <xf numFmtId="0" fontId="6" fillId="0" borderId="37" xfId="0" applyFont="1" applyBorder="1"/>
    <xf numFmtId="0" fontId="7" fillId="0" borderId="37" xfId="0" applyFont="1" applyBorder="1"/>
    <xf numFmtId="49" fontId="12" fillId="5" borderId="2" xfId="0" applyNumberFormat="1" applyFont="1" applyFill="1" applyBorder="1" applyAlignment="1">
      <alignment horizontal="left" vertical="center" readingOrder="1"/>
    </xf>
    <xf numFmtId="49" fontId="12" fillId="5" borderId="39" xfId="0" applyNumberFormat="1" applyFont="1" applyFill="1" applyBorder="1" applyAlignment="1">
      <alignment horizontal="left" vertical="top" wrapText="1" readingOrder="1"/>
    </xf>
    <xf numFmtId="0" fontId="13" fillId="0" borderId="37" xfId="0" applyFont="1" applyBorder="1" applyAlignment="1">
      <alignment horizontal="left" vertical="center" readingOrder="1"/>
    </xf>
    <xf numFmtId="0" fontId="7" fillId="0" borderId="37" xfId="0" applyFont="1" applyBorder="1" applyAlignment="1">
      <alignment horizontal="left" vertical="center" readingOrder="1"/>
    </xf>
    <xf numFmtId="49" fontId="13" fillId="0" borderId="37" xfId="0" applyNumberFormat="1" applyFont="1" applyBorder="1" applyAlignment="1">
      <alignment horizontal="left" vertical="center" readingOrder="1"/>
    </xf>
    <xf numFmtId="0" fontId="15" fillId="0" borderId="0" xfId="0" applyFont="1"/>
    <xf numFmtId="49" fontId="0" fillId="0" borderId="0" xfId="0" applyNumberFormat="1" applyAlignment="1">
      <alignment horizontal="center"/>
    </xf>
    <xf numFmtId="0" fontId="13" fillId="0" borderId="9" xfId="0" applyFont="1" applyBorder="1" applyAlignment="1">
      <alignment horizontal="left" vertical="center" readingOrder="1"/>
    </xf>
    <xf numFmtId="49" fontId="6" fillId="0" borderId="0" xfId="0" applyNumberFormat="1" applyFont="1" applyAlignment="1">
      <alignment horizontal="center"/>
    </xf>
    <xf numFmtId="43" fontId="6" fillId="0" borderId="12" xfId="0" applyNumberFormat="1" applyFont="1" applyBorder="1"/>
    <xf numFmtId="0" fontId="13" fillId="0" borderId="38" xfId="0" applyFont="1" applyBorder="1" applyAlignment="1">
      <alignment horizontal="left" vertical="center" readingOrder="1"/>
    </xf>
    <xf numFmtId="43" fontId="13" fillId="0" borderId="16" xfId="2" applyFont="1" applyBorder="1" applyAlignment="1">
      <alignment horizontal="right" vertical="center"/>
    </xf>
    <xf numFmtId="44" fontId="6" fillId="0" borderId="41" xfId="0" applyNumberFormat="1" applyFont="1" applyBorder="1"/>
    <xf numFmtId="0" fontId="13" fillId="0" borderId="18" xfId="0" applyFont="1" applyBorder="1"/>
    <xf numFmtId="43" fontId="6" fillId="0" borderId="18" xfId="2" applyFont="1" applyBorder="1"/>
    <xf numFmtId="43" fontId="6" fillId="0" borderId="18" xfId="0" applyNumberFormat="1" applyFont="1" applyBorder="1"/>
    <xf numFmtId="44" fontId="6" fillId="0" borderId="18" xfId="0" applyNumberFormat="1" applyFont="1" applyBorder="1"/>
    <xf numFmtId="49" fontId="12" fillId="5" borderId="13" xfId="0" applyNumberFormat="1" applyFont="1" applyFill="1" applyBorder="1" applyAlignment="1">
      <alignment horizontal="left" vertical="top" wrapText="1" readingOrder="1"/>
    </xf>
    <xf numFmtId="49" fontId="6" fillId="0" borderId="37" xfId="0" applyNumberFormat="1" applyFont="1" applyBorder="1" applyAlignment="1">
      <alignment horizontal="left"/>
    </xf>
    <xf numFmtId="0" fontId="13" fillId="0" borderId="36" xfId="0" applyFont="1" applyBorder="1" applyAlignment="1">
      <alignment horizontal="left"/>
    </xf>
    <xf numFmtId="0" fontId="13" fillId="0" borderId="37" xfId="0" applyFont="1" applyBorder="1" applyAlignment="1">
      <alignment horizontal="left"/>
    </xf>
    <xf numFmtId="0" fontId="7" fillId="0" borderId="37" xfId="0" applyFont="1" applyBorder="1" applyAlignment="1">
      <alignment horizontal="left"/>
    </xf>
    <xf numFmtId="2" fontId="6" fillId="0" borderId="12" xfId="0" applyNumberFormat="1" applyFont="1" applyBorder="1"/>
    <xf numFmtId="49" fontId="12" fillId="5" borderId="43" xfId="0" applyNumberFormat="1" applyFont="1" applyFill="1" applyBorder="1" applyAlignment="1">
      <alignment horizontal="left" vertical="center" readingOrder="1"/>
    </xf>
    <xf numFmtId="49" fontId="12" fillId="5" borderId="44" xfId="0" applyNumberFormat="1" applyFont="1" applyFill="1" applyBorder="1" applyAlignment="1">
      <alignment horizontal="left" vertical="center" readingOrder="1"/>
    </xf>
    <xf numFmtId="0" fontId="9" fillId="5" borderId="44" xfId="0" applyFont="1" applyFill="1" applyBorder="1"/>
    <xf numFmtId="43" fontId="3" fillId="5" borderId="44" xfId="2" applyFont="1" applyFill="1" applyBorder="1"/>
    <xf numFmtId="0" fontId="3" fillId="5" borderId="44" xfId="0" applyFont="1" applyFill="1" applyBorder="1"/>
    <xf numFmtId="44" fontId="3" fillId="5" borderId="44" xfId="1" applyFont="1" applyFill="1" applyBorder="1"/>
    <xf numFmtId="9" fontId="3" fillId="5" borderId="44" xfId="3" applyFont="1" applyFill="1" applyBorder="1"/>
    <xf numFmtId="44" fontId="3" fillId="5" borderId="44" xfId="0" applyNumberFormat="1" applyFont="1" applyFill="1" applyBorder="1"/>
    <xf numFmtId="44" fontId="3" fillId="5" borderId="45" xfId="0" applyNumberFormat="1" applyFont="1" applyFill="1" applyBorder="1" applyAlignment="1">
      <alignment horizontal="center" vertical="center"/>
    </xf>
    <xf numFmtId="49" fontId="13" fillId="0" borderId="12" xfId="0" applyNumberFormat="1" applyFont="1" applyBorder="1" applyAlignment="1">
      <alignment horizontal="left" vertical="center" readingOrder="1"/>
    </xf>
    <xf numFmtId="43" fontId="7" fillId="0" borderId="25" xfId="2" applyFont="1" applyBorder="1" applyAlignment="1">
      <alignment horizontal="left" vertical="center" readingOrder="1"/>
    </xf>
    <xf numFmtId="0" fontId="13" fillId="0" borderId="16" xfId="0" applyFont="1" applyBorder="1" applyAlignment="1">
      <alignment horizontal="left" vertical="center" readingOrder="1"/>
    </xf>
    <xf numFmtId="2" fontId="7" fillId="0" borderId="12" xfId="0" applyNumberFormat="1" applyFont="1" applyBorder="1" applyAlignment="1">
      <alignment horizontal="right"/>
    </xf>
    <xf numFmtId="2" fontId="7" fillId="0" borderId="12" xfId="0" applyNumberFormat="1" applyFont="1" applyBorder="1"/>
    <xf numFmtId="2" fontId="6" fillId="0" borderId="25" xfId="0" applyNumberFormat="1" applyFont="1" applyBorder="1"/>
    <xf numFmtId="2" fontId="6" fillId="0" borderId="16" xfId="0" applyNumberFormat="1" applyFont="1" applyBorder="1"/>
    <xf numFmtId="49" fontId="6" fillId="0" borderId="12" xfId="0" applyNumberFormat="1" applyFont="1" applyBorder="1" applyAlignment="1">
      <alignment horizontal="left" vertical="top"/>
    </xf>
    <xf numFmtId="0" fontId="6" fillId="0" borderId="12" xfId="0" applyFont="1" applyBorder="1" applyAlignment="1">
      <alignment horizontal="left" vertical="top"/>
    </xf>
    <xf numFmtId="49" fontId="6" fillId="5" borderId="12" xfId="0" applyNumberFormat="1" applyFont="1" applyFill="1" applyBorder="1" applyAlignment="1">
      <alignment horizontal="left" vertical="top"/>
    </xf>
    <xf numFmtId="49" fontId="6" fillId="0" borderId="0" xfId="0" applyNumberFormat="1" applyFont="1" applyAlignment="1">
      <alignment horizontal="left" vertical="top"/>
    </xf>
    <xf numFmtId="0" fontId="6" fillId="0" borderId="7" xfId="0" applyFont="1" applyBorder="1" applyAlignment="1">
      <alignment horizontal="left" vertical="top" wrapText="1"/>
    </xf>
    <xf numFmtId="0" fontId="6" fillId="5" borderId="7" xfId="0" applyFont="1" applyFill="1" applyBorder="1" applyAlignment="1">
      <alignment horizontal="left" vertical="top" wrapText="1"/>
    </xf>
    <xf numFmtId="49" fontId="6" fillId="5" borderId="16" xfId="0" applyNumberFormat="1" applyFont="1" applyFill="1" applyBorder="1" applyAlignment="1">
      <alignment horizontal="left" vertical="top"/>
    </xf>
    <xf numFmtId="0" fontId="6" fillId="5" borderId="10" xfId="0" applyFont="1" applyFill="1" applyBorder="1" applyAlignment="1">
      <alignment horizontal="left" vertical="top" wrapText="1"/>
    </xf>
    <xf numFmtId="0" fontId="6" fillId="5" borderId="6" xfId="0" applyFont="1" applyFill="1" applyBorder="1" applyAlignment="1">
      <alignment horizontal="left" vertical="top" wrapText="1"/>
    </xf>
    <xf numFmtId="0" fontId="6" fillId="5" borderId="9" xfId="0" applyFont="1" applyFill="1" applyBorder="1" applyAlignment="1">
      <alignment horizontal="left" vertical="top" wrapText="1"/>
    </xf>
    <xf numFmtId="0" fontId="2" fillId="4" borderId="1" xfId="0" applyFont="1" applyFill="1" applyBorder="1" applyAlignment="1">
      <alignment horizontal="center" vertical="top" wrapText="1"/>
    </xf>
    <xf numFmtId="0" fontId="16" fillId="4" borderId="2" xfId="0" applyFont="1" applyFill="1" applyBorder="1" applyAlignment="1">
      <alignment horizontal="center" vertical="top" wrapText="1"/>
    </xf>
    <xf numFmtId="0" fontId="16" fillId="4" borderId="3" xfId="0" applyFont="1" applyFill="1" applyBorder="1" applyAlignment="1">
      <alignment horizontal="center" vertical="top" wrapText="1"/>
    </xf>
    <xf numFmtId="0" fontId="6" fillId="0" borderId="6" xfId="0" applyFont="1" applyBorder="1" applyAlignment="1">
      <alignment horizontal="left" vertical="top" wrapText="1"/>
    </xf>
    <xf numFmtId="0" fontId="6" fillId="0" borderId="11" xfId="0" applyFont="1" applyBorder="1" applyAlignment="1">
      <alignment horizontal="left" vertical="top"/>
    </xf>
    <xf numFmtId="0" fontId="6" fillId="0" borderId="0" xfId="0" applyFont="1" applyAlignment="1">
      <alignment horizontal="left" vertical="top"/>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14" fontId="6" fillId="2" borderId="9" xfId="0" applyNumberFormat="1" applyFont="1" applyFill="1" applyBorder="1" applyAlignment="1" applyProtection="1">
      <alignment horizontal="left" vertical="top"/>
      <protection locked="0"/>
    </xf>
    <xf numFmtId="14" fontId="6" fillId="2" borderId="16" xfId="0" applyNumberFormat="1" applyFont="1" applyFill="1" applyBorder="1" applyAlignment="1" applyProtection="1">
      <alignment horizontal="left" vertical="top"/>
      <protection locked="0"/>
    </xf>
    <xf numFmtId="14" fontId="6" fillId="2" borderId="10" xfId="0" applyNumberFormat="1" applyFont="1" applyFill="1" applyBorder="1" applyAlignment="1" applyProtection="1">
      <alignment horizontal="left" vertical="top"/>
      <protection locked="0"/>
    </xf>
    <xf numFmtId="0" fontId="6" fillId="2" borderId="6" xfId="0" applyFont="1" applyFill="1" applyBorder="1" applyAlignment="1" applyProtection="1">
      <alignment horizontal="left" vertical="top"/>
      <protection locked="0"/>
    </xf>
    <xf numFmtId="0" fontId="6" fillId="2" borderId="12" xfId="0" applyFont="1" applyFill="1" applyBorder="1" applyAlignment="1" applyProtection="1">
      <alignment horizontal="left" vertical="top"/>
      <protection locked="0"/>
    </xf>
    <xf numFmtId="0" fontId="6" fillId="2" borderId="7" xfId="0" applyFont="1" applyFill="1" applyBorder="1" applyAlignment="1" applyProtection="1">
      <alignment horizontal="left" vertical="top"/>
      <protection locked="0"/>
    </xf>
    <xf numFmtId="0" fontId="6" fillId="0" borderId="0" xfId="0" applyFont="1" applyAlignment="1">
      <alignment horizontal="left" vertical="top" wrapText="1"/>
    </xf>
    <xf numFmtId="0" fontId="5" fillId="3" borderId="1" xfId="0" applyFont="1" applyFill="1" applyBorder="1" applyAlignment="1">
      <alignment horizontal="left"/>
    </xf>
    <xf numFmtId="0" fontId="5" fillId="3" borderId="2" xfId="0" applyFont="1" applyFill="1" applyBorder="1" applyAlignment="1">
      <alignment horizontal="left"/>
    </xf>
    <xf numFmtId="0" fontId="5" fillId="3" borderId="3" xfId="0" applyFont="1" applyFill="1" applyBorder="1" applyAlignment="1">
      <alignment horizontal="left"/>
    </xf>
    <xf numFmtId="0" fontId="7" fillId="0" borderId="0" xfId="0" applyFont="1" applyAlignment="1">
      <alignment horizontal="left" vertical="top" wrapText="1"/>
    </xf>
    <xf numFmtId="0" fontId="2" fillId="4"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6" fillId="0" borderId="0" xfId="0" applyFont="1" applyAlignment="1">
      <alignment horizontal="left"/>
    </xf>
    <xf numFmtId="0" fontId="15" fillId="0" borderId="7" xfId="0" applyFont="1" applyBorder="1" applyAlignment="1">
      <alignment horizontal="left" vertical="top" wrapText="1"/>
    </xf>
    <xf numFmtId="0" fontId="15" fillId="0" borderId="22" xfId="0" applyFont="1" applyBorder="1" applyAlignment="1">
      <alignment horizontal="center" vertical="top" wrapText="1"/>
    </xf>
    <xf numFmtId="0" fontId="15" fillId="0" borderId="46" xfId="0" applyFont="1" applyBorder="1" applyAlignment="1">
      <alignment horizontal="center" vertical="top" wrapText="1"/>
    </xf>
    <xf numFmtId="0" fontId="15" fillId="0" borderId="17" xfId="0" applyFont="1" applyBorder="1" applyAlignment="1">
      <alignment horizontal="center" vertical="top" wrapText="1"/>
    </xf>
    <xf numFmtId="0" fontId="17" fillId="0" borderId="12" xfId="0" applyFont="1" applyBorder="1" applyAlignment="1">
      <alignment horizontal="left" vertical="top"/>
    </xf>
    <xf numFmtId="49" fontId="6" fillId="0" borderId="37" xfId="0" applyNumberFormat="1" applyFont="1" applyFill="1" applyBorder="1" applyAlignment="1">
      <alignment horizontal="left"/>
    </xf>
    <xf numFmtId="0" fontId="15" fillId="0" borderId="6" xfId="0" applyFont="1" applyBorder="1" applyAlignment="1">
      <alignment vertical="top"/>
    </xf>
    <xf numFmtId="49" fontId="15" fillId="0" borderId="12" xfId="0" applyNumberFormat="1" applyFont="1" applyBorder="1" applyAlignment="1">
      <alignment horizontal="left" vertical="top"/>
    </xf>
    <xf numFmtId="43" fontId="6" fillId="0" borderId="12" xfId="2" applyFont="1" applyBorder="1" applyAlignment="1">
      <alignment horizontal="right" vertical="center"/>
    </xf>
    <xf numFmtId="0" fontId="6" fillId="0" borderId="17" xfId="0" applyFont="1" applyBorder="1"/>
    <xf numFmtId="49" fontId="6" fillId="0" borderId="42" xfId="0" applyNumberFormat="1" applyFont="1" applyBorder="1" applyAlignment="1">
      <alignment horizontal="left"/>
    </xf>
    <xf numFmtId="0" fontId="4" fillId="3" borderId="47" xfId="0" applyFont="1" applyFill="1" applyBorder="1" applyAlignment="1">
      <alignment vertical="top"/>
    </xf>
    <xf numFmtId="0" fontId="4" fillId="3" borderId="51" xfId="0" applyFont="1" applyFill="1" applyBorder="1" applyAlignment="1">
      <alignment vertical="top"/>
    </xf>
    <xf numFmtId="0" fontId="6" fillId="2" borderId="52" xfId="0" applyFont="1" applyFill="1" applyBorder="1" applyAlignment="1" applyProtection="1">
      <alignment horizontal="left" vertical="top"/>
      <protection locked="0"/>
    </xf>
    <xf numFmtId="0" fontId="4" fillId="3" borderId="53" xfId="0" applyFont="1" applyFill="1" applyBorder="1" applyAlignment="1">
      <alignment vertical="top"/>
    </xf>
    <xf numFmtId="14" fontId="6" fillId="2" borderId="54" xfId="0" applyNumberFormat="1" applyFont="1" applyFill="1" applyBorder="1" applyAlignment="1" applyProtection="1">
      <alignment horizontal="left" vertical="top"/>
      <protection locked="0"/>
    </xf>
    <xf numFmtId="14" fontId="6" fillId="2" borderId="55" xfId="0" applyNumberFormat="1" applyFont="1" applyFill="1" applyBorder="1" applyAlignment="1" applyProtection="1">
      <alignment horizontal="left" vertical="top"/>
      <protection locked="0"/>
    </xf>
    <xf numFmtId="14" fontId="6" fillId="2" borderId="56" xfId="0" applyNumberFormat="1" applyFont="1" applyFill="1" applyBorder="1" applyAlignment="1" applyProtection="1">
      <alignment horizontal="left" vertical="top"/>
      <protection locked="0"/>
    </xf>
    <xf numFmtId="49" fontId="7" fillId="0" borderId="25" xfId="0" applyNumberFormat="1" applyFont="1" applyBorder="1" applyAlignment="1">
      <alignment horizontal="left"/>
    </xf>
    <xf numFmtId="49" fontId="4" fillId="3" borderId="57" xfId="0" applyNumberFormat="1" applyFont="1" applyFill="1" applyBorder="1" applyAlignment="1">
      <alignment horizontal="left" vertical="top"/>
    </xf>
    <xf numFmtId="49" fontId="4" fillId="3" borderId="58" xfId="0" applyNumberFormat="1" applyFont="1" applyFill="1" applyBorder="1" applyAlignment="1">
      <alignment horizontal="left" vertical="top"/>
    </xf>
    <xf numFmtId="0" fontId="4" fillId="3" borderId="59" xfId="0" applyFont="1" applyFill="1" applyBorder="1" applyAlignment="1">
      <alignment horizontal="left" vertical="top"/>
    </xf>
    <xf numFmtId="0" fontId="6" fillId="2" borderId="18" xfId="0" applyFont="1" applyFill="1" applyBorder="1" applyProtection="1">
      <protection locked="0"/>
    </xf>
    <xf numFmtId="0" fontId="6" fillId="2" borderId="12" xfId="0" applyFont="1" applyFill="1" applyBorder="1" applyProtection="1">
      <protection locked="0"/>
    </xf>
    <xf numFmtId="0" fontId="6" fillId="2" borderId="16" xfId="0" applyFont="1" applyFill="1" applyBorder="1" applyProtection="1">
      <protection locked="0"/>
    </xf>
    <xf numFmtId="44" fontId="6" fillId="2" borderId="18" xfId="1" applyFont="1" applyFill="1" applyBorder="1" applyProtection="1">
      <protection locked="0"/>
    </xf>
    <xf numFmtId="2" fontId="6" fillId="2" borderId="18" xfId="2" applyNumberFormat="1" applyFont="1" applyFill="1" applyBorder="1" applyProtection="1">
      <protection locked="0"/>
    </xf>
    <xf numFmtId="10" fontId="6" fillId="2" borderId="18" xfId="3" applyNumberFormat="1" applyFont="1" applyFill="1" applyBorder="1" applyProtection="1">
      <protection locked="0"/>
    </xf>
    <xf numFmtId="44" fontId="6" fillId="2" borderId="12" xfId="1" applyFont="1" applyFill="1" applyBorder="1" applyProtection="1">
      <protection locked="0"/>
    </xf>
    <xf numFmtId="2" fontId="6" fillId="2" borderId="12" xfId="2" applyNumberFormat="1" applyFont="1" applyFill="1" applyBorder="1" applyProtection="1">
      <protection locked="0"/>
    </xf>
    <xf numFmtId="10" fontId="6" fillId="2" borderId="12" xfId="3" applyNumberFormat="1" applyFont="1" applyFill="1" applyBorder="1" applyProtection="1">
      <protection locked="0"/>
    </xf>
    <xf numFmtId="10" fontId="6" fillId="2" borderId="21" xfId="3" applyNumberFormat="1" applyFont="1" applyFill="1" applyBorder="1" applyProtection="1">
      <protection locked="0"/>
    </xf>
    <xf numFmtId="44" fontId="6" fillId="2" borderId="16" xfId="1" applyFont="1" applyFill="1" applyBorder="1" applyProtection="1">
      <protection locked="0"/>
    </xf>
    <xf numFmtId="2" fontId="6" fillId="2" borderId="16" xfId="2" applyNumberFormat="1" applyFont="1" applyFill="1" applyBorder="1" applyProtection="1">
      <protection locked="0"/>
    </xf>
    <xf numFmtId="10" fontId="6" fillId="2" borderId="40" xfId="3" applyNumberFormat="1" applyFont="1" applyFill="1" applyBorder="1" applyProtection="1">
      <protection locked="0"/>
    </xf>
    <xf numFmtId="0" fontId="6" fillId="2" borderId="25" xfId="0" applyFont="1" applyFill="1" applyBorder="1" applyProtection="1">
      <protection locked="0"/>
    </xf>
    <xf numFmtId="0" fontId="7" fillId="2" borderId="16" xfId="0" applyFont="1" applyFill="1" applyBorder="1" applyProtection="1">
      <protection locked="0"/>
    </xf>
    <xf numFmtId="44" fontId="6" fillId="2" borderId="25" xfId="1" applyFont="1" applyFill="1" applyBorder="1" applyProtection="1">
      <protection locked="0"/>
    </xf>
    <xf numFmtId="2" fontId="6" fillId="2" borderId="25" xfId="2" applyNumberFormat="1" applyFont="1" applyFill="1" applyBorder="1" applyProtection="1">
      <protection locked="0"/>
    </xf>
    <xf numFmtId="10" fontId="6" fillId="2" borderId="31" xfId="3" applyNumberFormat="1" applyFont="1" applyFill="1" applyBorder="1" applyProtection="1">
      <protection locked="0"/>
    </xf>
    <xf numFmtId="10" fontId="6" fillId="2" borderId="16" xfId="3" applyNumberFormat="1" applyFont="1" applyFill="1" applyBorder="1" applyProtection="1">
      <protection locked="0"/>
    </xf>
    <xf numFmtId="44" fontId="6" fillId="2" borderId="18" xfId="1" applyFont="1" applyFill="1" applyBorder="1" applyAlignment="1" applyProtection="1">
      <alignment horizontal="center" vertical="top"/>
      <protection locked="0"/>
    </xf>
    <xf numFmtId="44" fontId="6" fillId="2" borderId="12" xfId="1" applyFont="1" applyFill="1" applyBorder="1" applyAlignment="1" applyProtection="1">
      <alignment horizontal="center" vertical="top"/>
      <protection locked="0"/>
    </xf>
    <xf numFmtId="44" fontId="6" fillId="2" borderId="14" xfId="1" applyFont="1" applyFill="1" applyBorder="1" applyAlignment="1" applyProtection="1">
      <alignment vertical="top"/>
      <protection locked="0"/>
    </xf>
    <xf numFmtId="4" fontId="6" fillId="2" borderId="24" xfId="0" applyNumberFormat="1" applyFont="1" applyFill="1" applyBorder="1" applyAlignment="1" applyProtection="1">
      <alignment horizontal="left" vertical="top"/>
      <protection locked="0"/>
    </xf>
    <xf numFmtId="4" fontId="6" fillId="2" borderId="25" xfId="0" applyNumberFormat="1" applyFont="1" applyFill="1" applyBorder="1" applyAlignment="1" applyProtection="1">
      <alignment horizontal="left" vertical="top"/>
      <protection locked="0"/>
    </xf>
    <xf numFmtId="4" fontId="6" fillId="2" borderId="26" xfId="0" applyNumberFormat="1" applyFont="1" applyFill="1" applyBorder="1" applyAlignment="1" applyProtection="1">
      <alignment horizontal="left" vertical="top"/>
      <protection locked="0"/>
    </xf>
    <xf numFmtId="10" fontId="6" fillId="2" borderId="25" xfId="3" applyNumberFormat="1" applyFont="1" applyFill="1" applyBorder="1" applyProtection="1">
      <protection locked="0"/>
    </xf>
    <xf numFmtId="0" fontId="7" fillId="8" borderId="12" xfId="0" applyFont="1" applyFill="1" applyBorder="1" applyProtection="1">
      <protection locked="0"/>
    </xf>
    <xf numFmtId="44" fontId="6" fillId="2" borderId="20" xfId="1" applyFont="1" applyFill="1" applyBorder="1" applyAlignment="1" applyProtection="1">
      <alignment horizontal="center" vertical="top"/>
      <protection locked="0"/>
    </xf>
    <xf numFmtId="4" fontId="6" fillId="2" borderId="48" xfId="0" applyNumberFormat="1" applyFont="1" applyFill="1" applyBorder="1" applyAlignment="1" applyProtection="1">
      <alignment horizontal="left" vertical="top"/>
      <protection locked="0"/>
    </xf>
    <xf numFmtId="4" fontId="6" fillId="2" borderId="49" xfId="0" applyNumberFormat="1" applyFont="1" applyFill="1" applyBorder="1" applyAlignment="1" applyProtection="1">
      <alignment horizontal="left" vertical="top"/>
      <protection locked="0"/>
    </xf>
    <xf numFmtId="4" fontId="6" fillId="2" borderId="50" xfId="0" applyNumberFormat="1" applyFont="1" applyFill="1" applyBorder="1" applyAlignment="1" applyProtection="1">
      <alignment horizontal="left" vertical="top"/>
      <protection locked="0"/>
    </xf>
  </cellXfs>
  <cellStyles count="4">
    <cellStyle name="Komma" xfId="2" builtinId="3"/>
    <cellStyle name="Procent" xfId="3" builtinId="5"/>
    <cellStyle name="Standaard" xfId="0" builtinId="0"/>
    <cellStyle name="Valuta" xfId="1" builtinId="4"/>
  </cellStyles>
  <dxfs count="2">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1266825</xdr:colOff>
      <xdr:row>1</xdr:row>
      <xdr:rowOff>135255</xdr:rowOff>
    </xdr:from>
    <xdr:to>
      <xdr:col>14</xdr:col>
      <xdr:colOff>632277</xdr:colOff>
      <xdr:row>1</xdr:row>
      <xdr:rowOff>512400</xdr:rowOff>
    </xdr:to>
    <xdr:pic>
      <xdr:nvPicPr>
        <xdr:cNvPr id="2" name="Afbeelding 1" descr="Resonans Onderwijs · Home">
          <a:extLst>
            <a:ext uri="{FF2B5EF4-FFF2-40B4-BE49-F238E27FC236}">
              <a16:creationId xmlns:a16="http://schemas.microsoft.com/office/drawing/2014/main" id="{1A83E143-81D0-4B37-B4A2-7F4EF10C60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82900" y="306705"/>
          <a:ext cx="1670502" cy="377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1287780</xdr:colOff>
      <xdr:row>1</xdr:row>
      <xdr:rowOff>131445</xdr:rowOff>
    </xdr:from>
    <xdr:to>
      <xdr:col>14</xdr:col>
      <xdr:colOff>670377</xdr:colOff>
      <xdr:row>1</xdr:row>
      <xdr:rowOff>512400</xdr:rowOff>
    </xdr:to>
    <xdr:pic>
      <xdr:nvPicPr>
        <xdr:cNvPr id="4" name="Afbeelding 3" descr="Resonans Onderwijs · Home">
          <a:extLst>
            <a:ext uri="{FF2B5EF4-FFF2-40B4-BE49-F238E27FC236}">
              <a16:creationId xmlns:a16="http://schemas.microsoft.com/office/drawing/2014/main" id="{01A4E77E-7187-44CB-9B12-2D1E52A0B4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32855" y="302895"/>
          <a:ext cx="1678122" cy="380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4303395</xdr:colOff>
      <xdr:row>1</xdr:row>
      <xdr:rowOff>120015</xdr:rowOff>
    </xdr:from>
    <xdr:to>
      <xdr:col>4</xdr:col>
      <xdr:colOff>5912937</xdr:colOff>
      <xdr:row>1</xdr:row>
      <xdr:rowOff>512400</xdr:rowOff>
    </xdr:to>
    <xdr:pic>
      <xdr:nvPicPr>
        <xdr:cNvPr id="6" name="Afbeelding 5" descr="Resonans Onderwijs · Home">
          <a:extLst>
            <a:ext uri="{FF2B5EF4-FFF2-40B4-BE49-F238E27FC236}">
              <a16:creationId xmlns:a16="http://schemas.microsoft.com/office/drawing/2014/main" id="{3FDFD98B-7C0A-49EF-BD01-1C4780E554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7320" y="310515"/>
          <a:ext cx="1687647" cy="384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91BA1-A5EF-47DB-B88B-0EBC8C7F7EC8}">
  <sheetPr codeName="Blad6"/>
  <dimension ref="A1:P111"/>
  <sheetViews>
    <sheetView tabSelected="1" zoomScaleNormal="100" workbookViewId="0">
      <selection activeCell="B2" sqref="B2:O2"/>
    </sheetView>
  </sheetViews>
  <sheetFormatPr defaultColWidth="8.88671875" defaultRowHeight="13.2" x14ac:dyDescent="0.25"/>
  <cols>
    <col min="1" max="1" width="2.88671875" style="36" customWidth="1"/>
    <col min="2" max="2" width="56.6640625" style="36" customWidth="1"/>
    <col min="3" max="4" width="19.33203125" style="36" customWidth="1"/>
    <col min="5" max="5" width="21.6640625" style="36" customWidth="1"/>
    <col min="6" max="6" width="22.88671875" style="36" customWidth="1"/>
    <col min="7" max="7" width="12.6640625" style="37" bestFit="1" customWidth="1"/>
    <col min="8" max="8" width="8.33203125" style="36" bestFit="1" customWidth="1"/>
    <col min="9" max="9" width="10.5546875" style="36" bestFit="1" customWidth="1"/>
    <col min="10" max="10" width="19.33203125" style="36" customWidth="1"/>
    <col min="11" max="11" width="10.109375" style="36" bestFit="1" customWidth="1"/>
    <col min="12" max="12" width="19.109375" style="36" bestFit="1" customWidth="1"/>
    <col min="13" max="13" width="19" style="36" bestFit="1" customWidth="1"/>
    <col min="14" max="14" width="14.44140625" style="36" bestFit="1" customWidth="1"/>
    <col min="15" max="15" width="11.33203125" style="36" bestFit="1" customWidth="1"/>
    <col min="16" max="16" width="46" style="36" bestFit="1" customWidth="1"/>
    <col min="17" max="16384" width="8.88671875" style="36"/>
  </cols>
  <sheetData>
    <row r="1" spans="2:15" ht="13.8" thickBot="1" x14ac:dyDescent="0.3"/>
    <row r="2" spans="2:15" ht="49.2" customHeight="1" thickBot="1" x14ac:dyDescent="0.3">
      <c r="B2" s="223" t="s">
        <v>333</v>
      </c>
      <c r="C2" s="243"/>
      <c r="D2" s="243"/>
      <c r="E2" s="243"/>
      <c r="F2" s="243"/>
      <c r="G2" s="243"/>
      <c r="H2" s="243"/>
      <c r="I2" s="243"/>
      <c r="J2" s="243"/>
      <c r="K2" s="243"/>
      <c r="L2" s="243"/>
      <c r="M2" s="243"/>
      <c r="N2" s="243"/>
      <c r="O2" s="244"/>
    </row>
    <row r="3" spans="2:15" ht="13.8" thickBot="1" x14ac:dyDescent="0.3"/>
    <row r="4" spans="2:15" ht="13.8" thickBot="1" x14ac:dyDescent="0.3">
      <c r="B4" s="229" t="s">
        <v>334</v>
      </c>
      <c r="C4" s="230"/>
      <c r="D4" s="230"/>
      <c r="E4" s="230"/>
      <c r="F4" s="230"/>
      <c r="G4" s="230"/>
      <c r="H4" s="230"/>
      <c r="I4" s="230"/>
      <c r="J4" s="230"/>
      <c r="K4" s="230"/>
      <c r="L4" s="230"/>
      <c r="M4" s="230"/>
      <c r="N4" s="230"/>
      <c r="O4" s="231"/>
    </row>
    <row r="5" spans="2:15" x14ac:dyDescent="0.25">
      <c r="B5" s="49"/>
      <c r="C5" s="49"/>
      <c r="D5" s="49"/>
      <c r="E5" s="49"/>
      <c r="F5" s="49"/>
      <c r="G5" s="50"/>
      <c r="H5" s="49"/>
      <c r="I5" s="49"/>
      <c r="J5" s="49"/>
      <c r="K5" s="49"/>
      <c r="L5" s="49"/>
      <c r="M5" s="49"/>
      <c r="N5" s="49"/>
      <c r="O5" s="49"/>
    </row>
    <row r="6" spans="2:15" ht="14.4" customHeight="1" x14ac:dyDescent="0.25">
      <c r="B6" s="245" t="s">
        <v>340</v>
      </c>
      <c r="C6" s="245"/>
      <c r="D6" s="245"/>
      <c r="E6" s="245"/>
      <c r="F6" s="245"/>
      <c r="G6" s="245"/>
      <c r="H6" s="245"/>
      <c r="I6" s="245"/>
      <c r="J6" s="245"/>
      <c r="K6" s="245"/>
      <c r="L6" s="245"/>
      <c r="M6" s="245"/>
      <c r="N6" s="245"/>
      <c r="O6" s="245"/>
    </row>
    <row r="7" spans="2:15" ht="13.8" thickBot="1" x14ac:dyDescent="0.3"/>
    <row r="8" spans="2:15" ht="16.2" thickBot="1" x14ac:dyDescent="0.35">
      <c r="B8" s="239" t="s">
        <v>329</v>
      </c>
      <c r="C8" s="240"/>
      <c r="D8" s="240"/>
      <c r="E8" s="240"/>
      <c r="F8" s="240"/>
      <c r="G8" s="240"/>
      <c r="H8" s="240"/>
      <c r="I8" s="240"/>
      <c r="J8" s="240"/>
      <c r="K8" s="240"/>
      <c r="L8" s="240"/>
      <c r="M8" s="240"/>
      <c r="N8" s="240"/>
      <c r="O8" s="241"/>
    </row>
    <row r="9" spans="2:15" ht="13.8" thickBot="1" x14ac:dyDescent="0.3"/>
    <row r="10" spans="2:15" s="73" customFormat="1" ht="28.95" customHeight="1" thickBot="1" x14ac:dyDescent="0.35">
      <c r="B10" s="191" t="s">
        <v>578</v>
      </c>
      <c r="C10" s="175" t="s">
        <v>577</v>
      </c>
      <c r="D10" s="71" t="s">
        <v>390</v>
      </c>
      <c r="E10" s="71" t="s">
        <v>389</v>
      </c>
      <c r="F10" s="71" t="s">
        <v>407</v>
      </c>
      <c r="G10" s="38" t="s">
        <v>4</v>
      </c>
      <c r="H10" s="39" t="s">
        <v>5</v>
      </c>
      <c r="I10" s="71" t="s">
        <v>341</v>
      </c>
      <c r="J10" s="71" t="s">
        <v>403</v>
      </c>
      <c r="K10" s="71" t="s">
        <v>404</v>
      </c>
      <c r="L10" s="71" t="s">
        <v>346</v>
      </c>
      <c r="M10" s="71" t="s">
        <v>347</v>
      </c>
      <c r="N10" s="71" t="s">
        <v>405</v>
      </c>
      <c r="O10" s="72" t="s">
        <v>332</v>
      </c>
    </row>
    <row r="11" spans="2:15" x14ac:dyDescent="0.25">
      <c r="B11" s="255" t="s">
        <v>724</v>
      </c>
      <c r="C11" s="256" t="s">
        <v>727</v>
      </c>
      <c r="D11" s="187" t="s">
        <v>723</v>
      </c>
      <c r="E11" s="187" t="s">
        <v>421</v>
      </c>
      <c r="F11" s="268" t="s">
        <v>343</v>
      </c>
      <c r="G11" s="188">
        <v>2</v>
      </c>
      <c r="H11" s="187" t="s">
        <v>26</v>
      </c>
      <c r="I11" s="189">
        <v>5</v>
      </c>
      <c r="J11" s="271">
        <v>0</v>
      </c>
      <c r="K11" s="272">
        <v>0</v>
      </c>
      <c r="L11" s="271">
        <v>0</v>
      </c>
      <c r="M11" s="273">
        <v>0</v>
      </c>
      <c r="N11" s="190">
        <f>(J11*K11)+((L11-(L11/1*M11))*G11)</f>
        <v>0</v>
      </c>
      <c r="O11" s="40">
        <f>N11*I11</f>
        <v>0</v>
      </c>
    </row>
    <row r="12" spans="2:15" x14ac:dyDescent="0.25">
      <c r="B12" s="41" t="s">
        <v>489</v>
      </c>
      <c r="C12" s="192" t="s">
        <v>729</v>
      </c>
      <c r="D12" s="130" t="s">
        <v>723</v>
      </c>
      <c r="E12" s="130" t="s">
        <v>421</v>
      </c>
      <c r="F12" s="269" t="s">
        <v>343</v>
      </c>
      <c r="G12" s="139">
        <v>1</v>
      </c>
      <c r="H12" s="130" t="s">
        <v>26</v>
      </c>
      <c r="I12" s="183">
        <v>3</v>
      </c>
      <c r="J12" s="274">
        <v>0</v>
      </c>
      <c r="K12" s="275">
        <v>0</v>
      </c>
      <c r="L12" s="274">
        <v>0</v>
      </c>
      <c r="M12" s="276">
        <v>0</v>
      </c>
      <c r="N12" s="45">
        <f>(J12*K12)+((L12-(L12/1*M12))*G12)</f>
        <v>0</v>
      </c>
      <c r="O12" s="46">
        <f>N12*I12</f>
        <v>0</v>
      </c>
    </row>
    <row r="13" spans="2:15" x14ac:dyDescent="0.25">
      <c r="B13" s="41" t="s">
        <v>317</v>
      </c>
      <c r="C13" s="192" t="s">
        <v>581</v>
      </c>
      <c r="D13" s="130"/>
      <c r="E13" s="130" t="s">
        <v>528</v>
      </c>
      <c r="F13" s="269" t="s">
        <v>343</v>
      </c>
      <c r="G13" s="139">
        <v>25</v>
      </c>
      <c r="H13" s="130" t="s">
        <v>20</v>
      </c>
      <c r="I13" s="183">
        <v>1</v>
      </c>
      <c r="J13" s="274">
        <v>0</v>
      </c>
      <c r="K13" s="275">
        <v>0</v>
      </c>
      <c r="L13" s="274">
        <v>0</v>
      </c>
      <c r="M13" s="276">
        <v>0</v>
      </c>
      <c r="N13" s="45">
        <f>(J13*K13)+((L13-(L13/1*M13))*G13)</f>
        <v>0</v>
      </c>
      <c r="O13" s="46">
        <f>N13*I13</f>
        <v>0</v>
      </c>
    </row>
    <row r="14" spans="2:15" x14ac:dyDescent="0.25">
      <c r="B14" s="41" t="s">
        <v>449</v>
      </c>
      <c r="C14" s="192" t="s">
        <v>583</v>
      </c>
      <c r="D14" s="130"/>
      <c r="E14" s="130" t="s">
        <v>548</v>
      </c>
      <c r="F14" s="269" t="s">
        <v>343</v>
      </c>
      <c r="G14" s="139">
        <v>5</v>
      </c>
      <c r="H14" s="130" t="s">
        <v>29</v>
      </c>
      <c r="I14" s="183">
        <v>5</v>
      </c>
      <c r="J14" s="274">
        <v>0</v>
      </c>
      <c r="K14" s="275">
        <v>0</v>
      </c>
      <c r="L14" s="274">
        <v>0</v>
      </c>
      <c r="M14" s="276">
        <v>0</v>
      </c>
      <c r="N14" s="45">
        <f>(J14*K14)+((L14-(L14/1*M14))*G14)</f>
        <v>0</v>
      </c>
      <c r="O14" s="46">
        <f>N14*I14</f>
        <v>0</v>
      </c>
    </row>
    <row r="15" spans="2:15" x14ac:dyDescent="0.25">
      <c r="B15" s="41" t="s">
        <v>328</v>
      </c>
      <c r="C15" s="192" t="s">
        <v>584</v>
      </c>
      <c r="D15" s="130"/>
      <c r="E15" s="130" t="s">
        <v>527</v>
      </c>
      <c r="F15" s="269" t="s">
        <v>343</v>
      </c>
      <c r="G15" s="139">
        <v>35</v>
      </c>
      <c r="H15" s="130" t="s">
        <v>34</v>
      </c>
      <c r="I15" s="183">
        <v>1</v>
      </c>
      <c r="J15" s="274">
        <v>0</v>
      </c>
      <c r="K15" s="275">
        <v>0</v>
      </c>
      <c r="L15" s="274">
        <v>0</v>
      </c>
      <c r="M15" s="276">
        <v>0</v>
      </c>
      <c r="N15" s="45">
        <f>(J15*K15)+((L15-(L15/1*M15))*G15)</f>
        <v>0</v>
      </c>
      <c r="O15" s="46">
        <f>N15*I15</f>
        <v>0</v>
      </c>
    </row>
    <row r="16" spans="2:15" x14ac:dyDescent="0.25">
      <c r="B16" s="129" t="s">
        <v>19</v>
      </c>
      <c r="C16" s="194" t="s">
        <v>733</v>
      </c>
      <c r="D16" s="132"/>
      <c r="E16" s="130"/>
      <c r="F16" s="269" t="s">
        <v>343</v>
      </c>
      <c r="G16" s="137">
        <v>1720.85</v>
      </c>
      <c r="H16" s="130" t="s">
        <v>20</v>
      </c>
      <c r="I16" s="137">
        <v>1</v>
      </c>
      <c r="J16" s="274">
        <v>0</v>
      </c>
      <c r="K16" s="275">
        <v>0</v>
      </c>
      <c r="L16" s="274">
        <v>0</v>
      </c>
      <c r="M16" s="277">
        <v>0</v>
      </c>
      <c r="N16" s="45">
        <f>(J16*K16)+((L16-(L16/1*M16))*G16)</f>
        <v>0</v>
      </c>
      <c r="O16" s="79">
        <f>N16*I16</f>
        <v>0</v>
      </c>
    </row>
    <row r="17" spans="1:16" x14ac:dyDescent="0.25">
      <c r="B17" s="129" t="s">
        <v>248</v>
      </c>
      <c r="C17" s="194" t="s">
        <v>734</v>
      </c>
      <c r="D17" s="130"/>
      <c r="E17" s="130" t="s">
        <v>736</v>
      </c>
      <c r="F17" s="269" t="s">
        <v>343</v>
      </c>
      <c r="G17" s="136">
        <v>56</v>
      </c>
      <c r="H17" s="130" t="s">
        <v>376</v>
      </c>
      <c r="I17" s="136">
        <v>1</v>
      </c>
      <c r="J17" s="274">
        <v>0</v>
      </c>
      <c r="K17" s="275">
        <v>0</v>
      </c>
      <c r="L17" s="274">
        <v>0</v>
      </c>
      <c r="M17" s="277">
        <v>0</v>
      </c>
      <c r="N17" s="45">
        <f>(J17*K17)+((L17-(L17/1*M17))*G17)</f>
        <v>0</v>
      </c>
      <c r="O17" s="79">
        <f>N17*I17</f>
        <v>0</v>
      </c>
    </row>
    <row r="18" spans="1:16" x14ac:dyDescent="0.25">
      <c r="B18" s="41" t="s">
        <v>321</v>
      </c>
      <c r="C18" s="192" t="s">
        <v>589</v>
      </c>
      <c r="D18" s="130"/>
      <c r="E18" s="130"/>
      <c r="F18" s="269" t="s">
        <v>343</v>
      </c>
      <c r="G18" s="139">
        <v>136</v>
      </c>
      <c r="H18" s="130" t="s">
        <v>20</v>
      </c>
      <c r="I18" s="183">
        <v>1</v>
      </c>
      <c r="J18" s="274">
        <v>0</v>
      </c>
      <c r="K18" s="275">
        <v>0</v>
      </c>
      <c r="L18" s="274">
        <v>0</v>
      </c>
      <c r="M18" s="276">
        <v>0</v>
      </c>
      <c r="N18" s="45">
        <f>(J18*K18)+((L18-(L18/1*M18))*G18)</f>
        <v>0</v>
      </c>
      <c r="O18" s="46">
        <f>N18*I18</f>
        <v>0</v>
      </c>
    </row>
    <row r="19" spans="1:16" x14ac:dyDescent="0.25">
      <c r="B19" s="41" t="s">
        <v>315</v>
      </c>
      <c r="C19" s="192" t="s">
        <v>591</v>
      </c>
      <c r="D19" s="130"/>
      <c r="E19" s="130"/>
      <c r="F19" s="269" t="s">
        <v>343</v>
      </c>
      <c r="G19" s="139">
        <v>53</v>
      </c>
      <c r="H19" s="130" t="s">
        <v>20</v>
      </c>
      <c r="I19" s="183">
        <v>1</v>
      </c>
      <c r="J19" s="274">
        <v>0</v>
      </c>
      <c r="K19" s="275">
        <v>0</v>
      </c>
      <c r="L19" s="274">
        <v>0</v>
      </c>
      <c r="M19" s="276">
        <v>0</v>
      </c>
      <c r="N19" s="45">
        <f>(J19*K19)+((L19-(L19/1*M19))*G19)</f>
        <v>0</v>
      </c>
      <c r="O19" s="46">
        <f>N19*I19</f>
        <v>0</v>
      </c>
    </row>
    <row r="20" spans="1:16" x14ac:dyDescent="0.25">
      <c r="B20" s="41" t="s">
        <v>319</v>
      </c>
      <c r="C20" s="192" t="s">
        <v>581</v>
      </c>
      <c r="D20" s="132"/>
      <c r="E20" s="130"/>
      <c r="F20" s="269" t="s">
        <v>343</v>
      </c>
      <c r="G20" s="139">
        <v>147.6</v>
      </c>
      <c r="H20" s="130" t="s">
        <v>20</v>
      </c>
      <c r="I20" s="183">
        <v>1</v>
      </c>
      <c r="J20" s="274">
        <v>0</v>
      </c>
      <c r="K20" s="275">
        <v>0</v>
      </c>
      <c r="L20" s="274">
        <v>0</v>
      </c>
      <c r="M20" s="276">
        <v>0</v>
      </c>
      <c r="N20" s="45">
        <f>(J20*K20)+((L20-(L20/1*M20))*G20)</f>
        <v>0</v>
      </c>
      <c r="O20" s="46">
        <f>N20*I20</f>
        <v>0</v>
      </c>
    </row>
    <row r="21" spans="1:16" x14ac:dyDescent="0.25">
      <c r="B21" s="41" t="s">
        <v>244</v>
      </c>
      <c r="C21" s="192" t="s">
        <v>581</v>
      </c>
      <c r="D21" s="130"/>
      <c r="E21" s="130"/>
      <c r="F21" s="269" t="s">
        <v>343</v>
      </c>
      <c r="G21" s="139">
        <v>782.2</v>
      </c>
      <c r="H21" s="130" t="s">
        <v>20</v>
      </c>
      <c r="I21" s="183">
        <v>1</v>
      </c>
      <c r="J21" s="274">
        <v>0</v>
      </c>
      <c r="K21" s="275">
        <v>0</v>
      </c>
      <c r="L21" s="274">
        <v>0</v>
      </c>
      <c r="M21" s="276">
        <v>0</v>
      </c>
      <c r="N21" s="45">
        <f>(J21*K21)+((L21-(L21/1*M21))*G21)</f>
        <v>0</v>
      </c>
      <c r="O21" s="46">
        <f>N21*I21</f>
        <v>0</v>
      </c>
    </row>
    <row r="22" spans="1:16" x14ac:dyDescent="0.25">
      <c r="B22" s="41" t="s">
        <v>242</v>
      </c>
      <c r="C22" s="192" t="s">
        <v>593</v>
      </c>
      <c r="D22" s="130"/>
      <c r="E22" s="130"/>
      <c r="F22" s="269" t="s">
        <v>343</v>
      </c>
      <c r="G22" s="139">
        <v>29</v>
      </c>
      <c r="H22" s="130" t="s">
        <v>34</v>
      </c>
      <c r="I22" s="183">
        <v>1</v>
      </c>
      <c r="J22" s="274">
        <v>0</v>
      </c>
      <c r="K22" s="275">
        <v>0</v>
      </c>
      <c r="L22" s="274">
        <v>0</v>
      </c>
      <c r="M22" s="276">
        <v>0</v>
      </c>
      <c r="N22" s="45">
        <f>(J22*K22)+((L22-(L22/1*M22))*G22)</f>
        <v>0</v>
      </c>
      <c r="O22" s="46">
        <f>N22*I22</f>
        <v>0</v>
      </c>
    </row>
    <row r="23" spans="1:16" x14ac:dyDescent="0.25">
      <c r="B23" s="41" t="s">
        <v>451</v>
      </c>
      <c r="C23" s="192" t="s">
        <v>594</v>
      </c>
      <c r="D23" s="130"/>
      <c r="E23" s="130"/>
      <c r="F23" s="269" t="s">
        <v>343</v>
      </c>
      <c r="G23" s="141">
        <v>6</v>
      </c>
      <c r="H23" s="130" t="s">
        <v>376</v>
      </c>
      <c r="I23" s="183">
        <v>5</v>
      </c>
      <c r="J23" s="274">
        <v>0</v>
      </c>
      <c r="K23" s="275">
        <v>0</v>
      </c>
      <c r="L23" s="274">
        <v>0</v>
      </c>
      <c r="M23" s="276">
        <v>0</v>
      </c>
      <c r="N23" s="45">
        <f>(J23*K23)+((L23-(L23/1*M23))*G23)</f>
        <v>0</v>
      </c>
      <c r="O23" s="46">
        <f>N23*I23</f>
        <v>0</v>
      </c>
    </row>
    <row r="24" spans="1:16" x14ac:dyDescent="0.25">
      <c r="B24" s="131" t="s">
        <v>737</v>
      </c>
      <c r="C24" s="176" t="s">
        <v>594</v>
      </c>
      <c r="D24" s="130" t="s">
        <v>558</v>
      </c>
      <c r="E24" s="130" t="s">
        <v>559</v>
      </c>
      <c r="F24" s="269" t="s">
        <v>343</v>
      </c>
      <c r="G24" s="136">
        <v>3</v>
      </c>
      <c r="H24" s="130" t="s">
        <v>376</v>
      </c>
      <c r="I24" s="136">
        <v>1</v>
      </c>
      <c r="J24" s="274">
        <v>0</v>
      </c>
      <c r="K24" s="275">
        <v>0</v>
      </c>
      <c r="L24" s="274">
        <v>0</v>
      </c>
      <c r="M24" s="277">
        <v>0</v>
      </c>
      <c r="N24" s="45">
        <f>(J24*K24)+((L24-(L24/1*M24))*G24)</f>
        <v>0</v>
      </c>
      <c r="O24" s="79">
        <f>N24*I24</f>
        <v>0</v>
      </c>
    </row>
    <row r="25" spans="1:16" x14ac:dyDescent="0.25">
      <c r="B25" s="41" t="s">
        <v>324</v>
      </c>
      <c r="C25" s="192" t="s">
        <v>596</v>
      </c>
      <c r="D25" s="130"/>
      <c r="E25" s="130"/>
      <c r="F25" s="269" t="s">
        <v>343</v>
      </c>
      <c r="G25" s="139">
        <v>500</v>
      </c>
      <c r="H25" s="130" t="s">
        <v>20</v>
      </c>
      <c r="I25" s="183">
        <v>2</v>
      </c>
      <c r="J25" s="274">
        <v>0</v>
      </c>
      <c r="K25" s="275">
        <v>0</v>
      </c>
      <c r="L25" s="274">
        <v>0</v>
      </c>
      <c r="M25" s="276">
        <v>0</v>
      </c>
      <c r="N25" s="45">
        <f>(J25*K25)+((L25-(L25/1*M25))*G25)</f>
        <v>0</v>
      </c>
      <c r="O25" s="46">
        <f>N25*I25</f>
        <v>0</v>
      </c>
    </row>
    <row r="26" spans="1:16" ht="13.8" thickBot="1" x14ac:dyDescent="0.3">
      <c r="B26" s="181" t="s">
        <v>256</v>
      </c>
      <c r="C26" s="184" t="s">
        <v>641</v>
      </c>
      <c r="D26" s="140" t="s">
        <v>422</v>
      </c>
      <c r="E26" s="140"/>
      <c r="F26" s="270" t="s">
        <v>343</v>
      </c>
      <c r="G26" s="185">
        <v>1906</v>
      </c>
      <c r="H26" s="140" t="s">
        <v>20</v>
      </c>
      <c r="I26" s="185">
        <v>1</v>
      </c>
      <c r="J26" s="278">
        <v>0</v>
      </c>
      <c r="K26" s="279">
        <v>0</v>
      </c>
      <c r="L26" s="278">
        <v>0</v>
      </c>
      <c r="M26" s="280">
        <v>0</v>
      </c>
      <c r="N26" s="126">
        <f>(J26*K26)+((L26-(L26/1*M26))*G26)</f>
        <v>0</v>
      </c>
      <c r="O26" s="186">
        <f>N26*I26</f>
        <v>0</v>
      </c>
    </row>
    <row r="27" spans="1:16" s="61" customFormat="1" ht="13.8" thickBot="1" x14ac:dyDescent="0.3">
      <c r="A27" s="36"/>
      <c r="B27" s="53" t="s">
        <v>530</v>
      </c>
      <c r="C27" s="174"/>
      <c r="D27" s="54"/>
      <c r="E27" s="54"/>
      <c r="F27" s="54"/>
      <c r="G27" s="55"/>
      <c r="H27" s="56"/>
      <c r="I27" s="55"/>
      <c r="J27" s="57"/>
      <c r="K27" s="56"/>
      <c r="L27" s="57"/>
      <c r="M27" s="58"/>
      <c r="N27" s="59"/>
      <c r="O27" s="60">
        <f>SUM(O11:O26)</f>
        <v>0</v>
      </c>
      <c r="P27" s="51"/>
    </row>
    <row r="28" spans="1:16" s="61" customFormat="1" x14ac:dyDescent="0.25">
      <c r="A28" s="36"/>
      <c r="B28" s="163"/>
      <c r="C28" s="163"/>
      <c r="D28" s="164"/>
      <c r="E28" s="164"/>
      <c r="F28" s="164"/>
      <c r="G28" s="165"/>
      <c r="I28" s="165"/>
      <c r="J28" s="166"/>
      <c r="L28" s="166"/>
      <c r="M28" s="167"/>
      <c r="N28" s="168"/>
      <c r="O28" s="168"/>
      <c r="P28" s="51"/>
    </row>
    <row r="29" spans="1:16" ht="30" customHeight="1" x14ac:dyDescent="0.25">
      <c r="B29" s="238" t="s">
        <v>716</v>
      </c>
      <c r="C29" s="238"/>
      <c r="D29" s="238"/>
      <c r="E29" s="238"/>
      <c r="F29" s="238"/>
      <c r="G29" s="238"/>
      <c r="H29" s="238"/>
      <c r="I29" s="238"/>
      <c r="J29" s="238"/>
      <c r="K29" s="238"/>
      <c r="L29" s="238"/>
      <c r="M29" s="238"/>
      <c r="N29" s="238"/>
      <c r="O29" s="238"/>
      <c r="P29" s="80"/>
    </row>
    <row r="30" spans="1:16" ht="13.8" thickBot="1" x14ac:dyDescent="0.3"/>
    <row r="31" spans="1:16" ht="16.2" thickBot="1" x14ac:dyDescent="0.35">
      <c r="B31" s="239" t="s">
        <v>331</v>
      </c>
      <c r="C31" s="240"/>
      <c r="D31" s="240"/>
      <c r="E31" s="240"/>
      <c r="F31" s="240"/>
      <c r="G31" s="240"/>
      <c r="H31" s="240"/>
      <c r="I31" s="240"/>
      <c r="J31" s="240"/>
      <c r="K31" s="240"/>
      <c r="L31" s="240"/>
      <c r="M31" s="240"/>
      <c r="N31" s="240"/>
      <c r="O31" s="241"/>
    </row>
    <row r="32" spans="1:16" ht="13.8" thickBot="1" x14ac:dyDescent="0.3"/>
    <row r="33" spans="2:15" s="73" customFormat="1" ht="28.95" customHeight="1" thickBot="1" x14ac:dyDescent="0.35">
      <c r="B33" s="65" t="s">
        <v>578</v>
      </c>
      <c r="C33" s="175" t="s">
        <v>577</v>
      </c>
      <c r="D33" s="71" t="s">
        <v>390</v>
      </c>
      <c r="E33" s="71" t="s">
        <v>415</v>
      </c>
      <c r="F33" s="71" t="s">
        <v>407</v>
      </c>
      <c r="G33" s="38" t="s">
        <v>4</v>
      </c>
      <c r="H33" s="39" t="s">
        <v>5</v>
      </c>
      <c r="I33" s="71" t="s">
        <v>341</v>
      </c>
      <c r="J33" s="71" t="s">
        <v>403</v>
      </c>
      <c r="K33" s="71" t="s">
        <v>404</v>
      </c>
      <c r="L33" s="71" t="s">
        <v>346</v>
      </c>
      <c r="M33" s="71" t="s">
        <v>347</v>
      </c>
      <c r="N33" s="71" t="s">
        <v>405</v>
      </c>
      <c r="O33" s="72" t="s">
        <v>332</v>
      </c>
    </row>
    <row r="34" spans="2:15" x14ac:dyDescent="0.25">
      <c r="B34" s="127" t="s">
        <v>374</v>
      </c>
      <c r="C34" s="193" t="s">
        <v>599</v>
      </c>
      <c r="D34" s="128"/>
      <c r="E34" s="128" t="s">
        <v>409</v>
      </c>
      <c r="F34" s="281" t="s">
        <v>343</v>
      </c>
      <c r="G34" s="135">
        <v>2370</v>
      </c>
      <c r="H34" s="193" t="s">
        <v>20</v>
      </c>
      <c r="I34" s="135">
        <v>1</v>
      </c>
      <c r="J34" s="283">
        <v>0</v>
      </c>
      <c r="K34" s="284">
        <v>0</v>
      </c>
      <c r="L34" s="283">
        <v>0</v>
      </c>
      <c r="M34" s="285">
        <v>0</v>
      </c>
      <c r="N34" s="123">
        <f>(J34*K34)+((L34-(L34/1*M34))*G34)</f>
        <v>0</v>
      </c>
      <c r="O34" s="78">
        <f>N34*I34</f>
        <v>0</v>
      </c>
    </row>
    <row r="35" spans="2:15" x14ac:dyDescent="0.25">
      <c r="B35" s="129" t="s">
        <v>375</v>
      </c>
      <c r="C35" s="194" t="s">
        <v>601</v>
      </c>
      <c r="D35" s="130"/>
      <c r="E35" s="130" t="s">
        <v>410</v>
      </c>
      <c r="F35" s="269" t="s">
        <v>343</v>
      </c>
      <c r="G35" s="136">
        <v>838</v>
      </c>
      <c r="H35" s="194" t="s">
        <v>29</v>
      </c>
      <c r="I35" s="136">
        <v>1</v>
      </c>
      <c r="J35" s="274">
        <v>0</v>
      </c>
      <c r="K35" s="275">
        <v>0</v>
      </c>
      <c r="L35" s="274">
        <v>0</v>
      </c>
      <c r="M35" s="277">
        <v>0</v>
      </c>
      <c r="N35" s="45">
        <f>(J35*K35)+((L35-(L35/1*M35))*G35)</f>
        <v>0</v>
      </c>
      <c r="O35" s="79">
        <f>N35*I35</f>
        <v>0</v>
      </c>
    </row>
    <row r="36" spans="2:15" x14ac:dyDescent="0.25">
      <c r="B36" s="129" t="s">
        <v>301</v>
      </c>
      <c r="C36" s="194" t="s">
        <v>603</v>
      </c>
      <c r="D36" s="130"/>
      <c r="E36" s="130" t="s">
        <v>411</v>
      </c>
      <c r="F36" s="269" t="s">
        <v>343</v>
      </c>
      <c r="G36" s="136">
        <v>909</v>
      </c>
      <c r="H36" s="194" t="s">
        <v>29</v>
      </c>
      <c r="I36" s="136">
        <v>1</v>
      </c>
      <c r="J36" s="274">
        <v>0</v>
      </c>
      <c r="K36" s="275">
        <v>0</v>
      </c>
      <c r="L36" s="274">
        <v>0</v>
      </c>
      <c r="M36" s="277">
        <v>0</v>
      </c>
      <c r="N36" s="45">
        <f>(J36*K36)+((L36-(L36/1*M36))*G36)</f>
        <v>0</v>
      </c>
      <c r="O36" s="79">
        <f>N36*I36</f>
        <v>0</v>
      </c>
    </row>
    <row r="37" spans="2:15" x14ac:dyDescent="0.25">
      <c r="B37" s="129" t="s">
        <v>50</v>
      </c>
      <c r="C37" s="194" t="s">
        <v>604</v>
      </c>
      <c r="D37" s="130"/>
      <c r="E37" s="130" t="s">
        <v>413</v>
      </c>
      <c r="F37" s="269" t="s">
        <v>343</v>
      </c>
      <c r="G37" s="136">
        <v>3597</v>
      </c>
      <c r="H37" s="194" t="s">
        <v>20</v>
      </c>
      <c r="I37" s="136">
        <v>1</v>
      </c>
      <c r="J37" s="274">
        <v>0</v>
      </c>
      <c r="K37" s="275">
        <v>0</v>
      </c>
      <c r="L37" s="274">
        <v>0</v>
      </c>
      <c r="M37" s="277">
        <v>0</v>
      </c>
      <c r="N37" s="45">
        <f>(J37*K37)+((L37-(L37/1*M37))*G37)</f>
        <v>0</v>
      </c>
      <c r="O37" s="79">
        <f>N37*I37</f>
        <v>0</v>
      </c>
    </row>
    <row r="38" spans="2:15" x14ac:dyDescent="0.25">
      <c r="B38" s="131" t="s">
        <v>414</v>
      </c>
      <c r="C38" s="176" t="s">
        <v>607</v>
      </c>
      <c r="D38" s="132" t="s">
        <v>418</v>
      </c>
      <c r="E38" s="130" t="s">
        <v>429</v>
      </c>
      <c r="F38" s="269" t="s">
        <v>343</v>
      </c>
      <c r="G38" s="137">
        <v>3221</v>
      </c>
      <c r="H38" s="176" t="s">
        <v>20</v>
      </c>
      <c r="I38" s="137">
        <v>1</v>
      </c>
      <c r="J38" s="274">
        <v>0</v>
      </c>
      <c r="K38" s="275">
        <v>0</v>
      </c>
      <c r="L38" s="274">
        <v>0</v>
      </c>
      <c r="M38" s="277">
        <v>0</v>
      </c>
      <c r="N38" s="45">
        <f>(J38*K38)+((L38-(L38/1*M38))*G38)</f>
        <v>0</v>
      </c>
      <c r="O38" s="79">
        <f>N38*I38</f>
        <v>0</v>
      </c>
    </row>
    <row r="39" spans="2:15" x14ac:dyDescent="0.25">
      <c r="B39" s="21" t="s">
        <v>417</v>
      </c>
      <c r="C39" s="195" t="s">
        <v>609</v>
      </c>
      <c r="D39" s="130"/>
      <c r="E39" s="130" t="s">
        <v>430</v>
      </c>
      <c r="F39" s="269" t="s">
        <v>343</v>
      </c>
      <c r="G39" s="136">
        <v>23</v>
      </c>
      <c r="H39" s="195" t="s">
        <v>376</v>
      </c>
      <c r="I39" s="136">
        <v>1</v>
      </c>
      <c r="J39" s="274">
        <v>0</v>
      </c>
      <c r="K39" s="275">
        <v>0</v>
      </c>
      <c r="L39" s="274">
        <v>0</v>
      </c>
      <c r="M39" s="277">
        <v>0</v>
      </c>
      <c r="N39" s="45">
        <f>(J39*K39)+((L39-(L39/1*M39))*G39)</f>
        <v>0</v>
      </c>
      <c r="O39" s="79">
        <f>N39*I39</f>
        <v>0</v>
      </c>
    </row>
    <row r="40" spans="2:15" x14ac:dyDescent="0.25">
      <c r="B40" s="131" t="s">
        <v>420</v>
      </c>
      <c r="C40" s="176" t="s">
        <v>611</v>
      </c>
      <c r="D40" s="130"/>
      <c r="E40" s="130" t="s">
        <v>419</v>
      </c>
      <c r="F40" s="269" t="s">
        <v>343</v>
      </c>
      <c r="G40" s="136">
        <v>5</v>
      </c>
      <c r="H40" s="176" t="s">
        <v>20</v>
      </c>
      <c r="I40" s="136">
        <v>1</v>
      </c>
      <c r="J40" s="274">
        <v>0</v>
      </c>
      <c r="K40" s="275">
        <v>0</v>
      </c>
      <c r="L40" s="274">
        <v>0</v>
      </c>
      <c r="M40" s="277">
        <v>0</v>
      </c>
      <c r="N40" s="45">
        <f>(J40*K40)+((L40-(L40/1*M40))*G40)</f>
        <v>0</v>
      </c>
      <c r="O40" s="79">
        <f>N40*I40</f>
        <v>0</v>
      </c>
    </row>
    <row r="41" spans="2:15" x14ac:dyDescent="0.25">
      <c r="B41" s="131" t="s">
        <v>38</v>
      </c>
      <c r="C41" s="176" t="s">
        <v>612</v>
      </c>
      <c r="D41" s="130"/>
      <c r="E41" s="130" t="s">
        <v>412</v>
      </c>
      <c r="F41" s="269" t="s">
        <v>343</v>
      </c>
      <c r="G41" s="136">
        <v>110</v>
      </c>
      <c r="H41" s="176" t="s">
        <v>20</v>
      </c>
      <c r="I41" s="136">
        <v>1</v>
      </c>
      <c r="J41" s="274">
        <v>0</v>
      </c>
      <c r="K41" s="275">
        <v>0</v>
      </c>
      <c r="L41" s="274">
        <v>0</v>
      </c>
      <c r="M41" s="277">
        <v>0</v>
      </c>
      <c r="N41" s="45">
        <f>(J41*K41)+((L41-(L41/1*M41))*G41)</f>
        <v>0</v>
      </c>
      <c r="O41" s="79">
        <f>N41*I41</f>
        <v>0</v>
      </c>
    </row>
    <row r="42" spans="2:15" x14ac:dyDescent="0.25">
      <c r="B42" s="129" t="s">
        <v>28</v>
      </c>
      <c r="C42" s="194" t="s">
        <v>615</v>
      </c>
      <c r="D42" s="130"/>
      <c r="E42" s="130"/>
      <c r="F42" s="269" t="s">
        <v>343</v>
      </c>
      <c r="G42" s="136">
        <v>70</v>
      </c>
      <c r="H42" s="194" t="s">
        <v>29</v>
      </c>
      <c r="I42" s="136">
        <v>1</v>
      </c>
      <c r="J42" s="274">
        <v>0</v>
      </c>
      <c r="K42" s="275">
        <v>0</v>
      </c>
      <c r="L42" s="274">
        <v>0</v>
      </c>
      <c r="M42" s="277">
        <v>0</v>
      </c>
      <c r="N42" s="45">
        <f>(J42*K42)+((L42-(L42/1*M42))*G42)</f>
        <v>0</v>
      </c>
      <c r="O42" s="79">
        <f>N42*I42</f>
        <v>0</v>
      </c>
    </row>
    <row r="43" spans="2:15" x14ac:dyDescent="0.25">
      <c r="B43" s="129" t="s">
        <v>177</v>
      </c>
      <c r="C43" s="251" t="s">
        <v>587</v>
      </c>
      <c r="D43" s="42"/>
      <c r="E43" s="130" t="s">
        <v>555</v>
      </c>
      <c r="F43" s="269" t="s">
        <v>343</v>
      </c>
      <c r="G43" s="254">
        <v>178.6</v>
      </c>
      <c r="H43" s="192" t="s">
        <v>29</v>
      </c>
      <c r="I43" s="136">
        <v>1</v>
      </c>
      <c r="J43" s="274">
        <v>0</v>
      </c>
      <c r="K43" s="275">
        <v>0</v>
      </c>
      <c r="L43" s="274">
        <v>0</v>
      </c>
      <c r="M43" s="277">
        <v>0</v>
      </c>
      <c r="N43" s="45">
        <f>(J43*K43)+((L43-(L43/1*M43))*G43)</f>
        <v>0</v>
      </c>
      <c r="O43" s="79">
        <f>N43*I43</f>
        <v>0</v>
      </c>
    </row>
    <row r="44" spans="2:15" x14ac:dyDescent="0.25">
      <c r="B44" s="41" t="s">
        <v>510</v>
      </c>
      <c r="C44" s="192" t="s">
        <v>587</v>
      </c>
      <c r="D44" s="130"/>
      <c r="E44" s="130" t="s">
        <v>549</v>
      </c>
      <c r="F44" s="269" t="s">
        <v>343</v>
      </c>
      <c r="G44" s="139">
        <v>59.8</v>
      </c>
      <c r="H44" s="192" t="s">
        <v>20</v>
      </c>
      <c r="I44" s="136">
        <v>1</v>
      </c>
      <c r="J44" s="274">
        <v>0</v>
      </c>
      <c r="K44" s="275">
        <v>0</v>
      </c>
      <c r="L44" s="274">
        <v>0</v>
      </c>
      <c r="M44" s="276">
        <v>0</v>
      </c>
      <c r="N44" s="45">
        <f>(J44*K44)+((L44-(L44/1*M44))*G44)</f>
        <v>0</v>
      </c>
      <c r="O44" s="46">
        <f>N44*I44</f>
        <v>0</v>
      </c>
    </row>
    <row r="45" spans="2:15" x14ac:dyDescent="0.25">
      <c r="B45" s="129" t="s">
        <v>377</v>
      </c>
      <c r="C45" s="194" t="s">
        <v>617</v>
      </c>
      <c r="D45" s="42"/>
      <c r="E45" s="130"/>
      <c r="F45" s="269" t="s">
        <v>343</v>
      </c>
      <c r="G45" s="136">
        <v>900</v>
      </c>
      <c r="H45" s="194" t="s">
        <v>29</v>
      </c>
      <c r="I45" s="136">
        <v>1</v>
      </c>
      <c r="J45" s="274">
        <v>0</v>
      </c>
      <c r="K45" s="275">
        <v>0</v>
      </c>
      <c r="L45" s="274">
        <v>0</v>
      </c>
      <c r="M45" s="277">
        <v>0</v>
      </c>
      <c r="N45" s="45">
        <f>(J45*K45)+((L45-(L45/1*M45))*G45)</f>
        <v>0</v>
      </c>
      <c r="O45" s="79">
        <f>N45*I45</f>
        <v>0</v>
      </c>
    </row>
    <row r="46" spans="2:15" x14ac:dyDescent="0.25">
      <c r="B46" s="21" t="s">
        <v>378</v>
      </c>
      <c r="C46" s="195" t="s">
        <v>617</v>
      </c>
      <c r="D46" s="42"/>
      <c r="E46" s="130" t="s">
        <v>428</v>
      </c>
      <c r="F46" s="269" t="s">
        <v>343</v>
      </c>
      <c r="G46" s="136">
        <v>35</v>
      </c>
      <c r="H46" s="195" t="s">
        <v>376</v>
      </c>
      <c r="I46" s="136">
        <v>1</v>
      </c>
      <c r="J46" s="274">
        <v>0</v>
      </c>
      <c r="K46" s="275">
        <v>0</v>
      </c>
      <c r="L46" s="274">
        <v>0</v>
      </c>
      <c r="M46" s="277">
        <v>0</v>
      </c>
      <c r="N46" s="45">
        <f>(J46*K46)+((L46-(L46/1*M46))*G46)</f>
        <v>0</v>
      </c>
      <c r="O46" s="79">
        <f>N46*I46</f>
        <v>0</v>
      </c>
    </row>
    <row r="47" spans="2:15" x14ac:dyDescent="0.25">
      <c r="B47" s="129" t="s">
        <v>373</v>
      </c>
      <c r="C47" s="194" t="s">
        <v>619</v>
      </c>
      <c r="D47" s="130"/>
      <c r="E47" s="130" t="s">
        <v>416</v>
      </c>
      <c r="F47" s="269" t="s">
        <v>343</v>
      </c>
      <c r="G47" s="136">
        <v>998.05</v>
      </c>
      <c r="H47" s="194" t="s">
        <v>20</v>
      </c>
      <c r="I47" s="136">
        <v>1</v>
      </c>
      <c r="J47" s="274">
        <v>0</v>
      </c>
      <c r="K47" s="275">
        <v>0</v>
      </c>
      <c r="L47" s="274">
        <v>0</v>
      </c>
      <c r="M47" s="277">
        <v>0</v>
      </c>
      <c r="N47" s="45">
        <f>(J47*K47)+((L47-(L47/1*M47))*G47)</f>
        <v>0</v>
      </c>
      <c r="O47" s="79">
        <f>N47*I47</f>
        <v>0</v>
      </c>
    </row>
    <row r="48" spans="2:15" x14ac:dyDescent="0.25">
      <c r="B48" s="129" t="s">
        <v>372</v>
      </c>
      <c r="C48" s="194" t="s">
        <v>621</v>
      </c>
      <c r="D48" s="130"/>
      <c r="E48" s="130" t="s">
        <v>442</v>
      </c>
      <c r="F48" s="269" t="s">
        <v>343</v>
      </c>
      <c r="G48" s="138">
        <v>900</v>
      </c>
      <c r="H48" s="194" t="s">
        <v>20</v>
      </c>
      <c r="I48" s="138">
        <v>1</v>
      </c>
      <c r="J48" s="274">
        <v>0</v>
      </c>
      <c r="K48" s="275">
        <v>0</v>
      </c>
      <c r="L48" s="274">
        <v>0</v>
      </c>
      <c r="M48" s="277">
        <v>0</v>
      </c>
      <c r="N48" s="45">
        <f>(J48*K48)+((L48-(L48/1*M48))*G48)</f>
        <v>0</v>
      </c>
      <c r="O48" s="79">
        <f>N48*I48</f>
        <v>0</v>
      </c>
    </row>
    <row r="49" spans="1:16" x14ac:dyDescent="0.25">
      <c r="B49" s="131" t="s">
        <v>250</v>
      </c>
      <c r="C49" s="176" t="s">
        <v>623</v>
      </c>
      <c r="D49" s="130"/>
      <c r="E49" s="130" t="s">
        <v>434</v>
      </c>
      <c r="F49" s="269" t="s">
        <v>343</v>
      </c>
      <c r="G49" s="138">
        <v>900</v>
      </c>
      <c r="H49" s="176" t="s">
        <v>20</v>
      </c>
      <c r="I49" s="138">
        <v>1</v>
      </c>
      <c r="J49" s="274">
        <v>0</v>
      </c>
      <c r="K49" s="275">
        <v>0</v>
      </c>
      <c r="L49" s="274">
        <v>0</v>
      </c>
      <c r="M49" s="277">
        <v>0</v>
      </c>
      <c r="N49" s="45">
        <f>(J49*K49)+((L49-(L49/1*M49))*G49)</f>
        <v>0</v>
      </c>
      <c r="O49" s="79">
        <f>N49*I49</f>
        <v>0</v>
      </c>
    </row>
    <row r="50" spans="1:16" x14ac:dyDescent="0.25">
      <c r="B50" s="131" t="s">
        <v>185</v>
      </c>
      <c r="C50" s="176" t="s">
        <v>625</v>
      </c>
      <c r="D50" s="132" t="s">
        <v>556</v>
      </c>
      <c r="E50" s="130" t="s">
        <v>557</v>
      </c>
      <c r="F50" s="269" t="s">
        <v>343</v>
      </c>
      <c r="G50" s="138">
        <v>209</v>
      </c>
      <c r="H50" s="176" t="s">
        <v>29</v>
      </c>
      <c r="I50" s="138">
        <v>1</v>
      </c>
      <c r="J50" s="274">
        <v>0</v>
      </c>
      <c r="K50" s="275">
        <v>0</v>
      </c>
      <c r="L50" s="274">
        <v>0</v>
      </c>
      <c r="M50" s="277">
        <v>0</v>
      </c>
      <c r="N50" s="45">
        <f>(J50*K50)+((L50-(L50/1*M50))*G50)</f>
        <v>0</v>
      </c>
      <c r="O50" s="79">
        <f>N50*I50</f>
        <v>0</v>
      </c>
    </row>
    <row r="51" spans="1:16" x14ac:dyDescent="0.25">
      <c r="B51" s="129" t="s">
        <v>186</v>
      </c>
      <c r="C51" s="194" t="s">
        <v>627</v>
      </c>
      <c r="D51" s="130"/>
      <c r="E51" s="130"/>
      <c r="F51" s="269" t="s">
        <v>343</v>
      </c>
      <c r="G51" s="136">
        <v>4965.2</v>
      </c>
      <c r="H51" s="194" t="s">
        <v>20</v>
      </c>
      <c r="I51" s="136">
        <v>1</v>
      </c>
      <c r="J51" s="274">
        <v>0</v>
      </c>
      <c r="K51" s="275">
        <v>0</v>
      </c>
      <c r="L51" s="274">
        <v>0</v>
      </c>
      <c r="M51" s="277">
        <v>0</v>
      </c>
      <c r="N51" s="45">
        <f>(J51*K51)+((L51-(L51/1*M51))*G51)</f>
        <v>0</v>
      </c>
      <c r="O51" s="79">
        <f>N51*I51</f>
        <v>0</v>
      </c>
    </row>
    <row r="52" spans="1:16" x14ac:dyDescent="0.25">
      <c r="B52" s="129" t="s">
        <v>108</v>
      </c>
      <c r="C52" s="194" t="s">
        <v>629</v>
      </c>
      <c r="D52" s="130"/>
      <c r="E52" s="130"/>
      <c r="F52" s="269" t="s">
        <v>343</v>
      </c>
      <c r="G52" s="138">
        <v>30</v>
      </c>
      <c r="H52" s="194" t="s">
        <v>20</v>
      </c>
      <c r="I52" s="138">
        <v>1</v>
      </c>
      <c r="J52" s="274">
        <v>0</v>
      </c>
      <c r="K52" s="275">
        <v>0</v>
      </c>
      <c r="L52" s="274">
        <v>0</v>
      </c>
      <c r="M52" s="277">
        <v>0</v>
      </c>
      <c r="N52" s="45">
        <f>(J52*K52)+((L52-(L52/1*M52))*G52)</f>
        <v>0</v>
      </c>
      <c r="O52" s="79">
        <f>N52*I52</f>
        <v>0</v>
      </c>
    </row>
    <row r="53" spans="1:16" x14ac:dyDescent="0.25">
      <c r="B53" s="129" t="s">
        <v>133</v>
      </c>
      <c r="C53" s="194" t="s">
        <v>631</v>
      </c>
      <c r="D53" s="130"/>
      <c r="E53" s="130"/>
      <c r="F53" s="269" t="s">
        <v>343</v>
      </c>
      <c r="G53" s="136">
        <v>141.19999999999999</v>
      </c>
      <c r="H53" s="194" t="s">
        <v>20</v>
      </c>
      <c r="I53" s="136">
        <v>1</v>
      </c>
      <c r="J53" s="274">
        <v>0</v>
      </c>
      <c r="K53" s="275">
        <v>0</v>
      </c>
      <c r="L53" s="274">
        <v>0</v>
      </c>
      <c r="M53" s="277">
        <v>0</v>
      </c>
      <c r="N53" s="45">
        <f>(J53*K53)+((L53-(L53/1*M53))*G53)</f>
        <v>0</v>
      </c>
      <c r="O53" s="79">
        <f>N53*I53</f>
        <v>0</v>
      </c>
    </row>
    <row r="54" spans="1:16" x14ac:dyDescent="0.25">
      <c r="B54" s="129" t="s">
        <v>148</v>
      </c>
      <c r="C54" s="194" t="s">
        <v>629</v>
      </c>
      <c r="D54" s="130"/>
      <c r="E54" s="130"/>
      <c r="F54" s="269" t="s">
        <v>343</v>
      </c>
      <c r="G54" s="138">
        <v>20</v>
      </c>
      <c r="H54" s="194" t="s">
        <v>20</v>
      </c>
      <c r="I54" s="138">
        <v>1</v>
      </c>
      <c r="J54" s="274">
        <v>0</v>
      </c>
      <c r="K54" s="275">
        <v>0</v>
      </c>
      <c r="L54" s="274">
        <v>0</v>
      </c>
      <c r="M54" s="277">
        <v>0</v>
      </c>
      <c r="N54" s="45">
        <f>(J54*K54)+((L54-(L54/1*M54))*G54)</f>
        <v>0</v>
      </c>
      <c r="O54" s="79">
        <f>N54*I54</f>
        <v>0</v>
      </c>
    </row>
    <row r="55" spans="1:16" x14ac:dyDescent="0.25">
      <c r="B55" s="131" t="s">
        <v>304</v>
      </c>
      <c r="C55" s="176" t="s">
        <v>633</v>
      </c>
      <c r="D55" s="130"/>
      <c r="E55" s="130"/>
      <c r="F55" s="269" t="s">
        <v>343</v>
      </c>
      <c r="G55" s="136">
        <v>120</v>
      </c>
      <c r="H55" s="176" t="s">
        <v>20</v>
      </c>
      <c r="I55" s="136">
        <v>1</v>
      </c>
      <c r="J55" s="274">
        <v>0</v>
      </c>
      <c r="K55" s="275">
        <v>0</v>
      </c>
      <c r="L55" s="274">
        <v>0</v>
      </c>
      <c r="M55" s="277">
        <v>0</v>
      </c>
      <c r="N55" s="45">
        <f>(J55*K55)+((L55-(L55/1*M55))*G55)</f>
        <v>0</v>
      </c>
      <c r="O55" s="79">
        <f>N55*I55</f>
        <v>0</v>
      </c>
    </row>
    <row r="56" spans="1:16" x14ac:dyDescent="0.25">
      <c r="B56" s="133" t="s">
        <v>265</v>
      </c>
      <c r="C56" s="177" t="s">
        <v>634</v>
      </c>
      <c r="D56" s="134"/>
      <c r="E56" s="69"/>
      <c r="F56" s="269" t="s">
        <v>343</v>
      </c>
      <c r="G56" s="138">
        <v>100</v>
      </c>
      <c r="H56" s="177" t="s">
        <v>29</v>
      </c>
      <c r="I56" s="138">
        <v>1</v>
      </c>
      <c r="J56" s="274">
        <v>0</v>
      </c>
      <c r="K56" s="275">
        <v>0</v>
      </c>
      <c r="L56" s="274">
        <v>0</v>
      </c>
      <c r="M56" s="277">
        <v>0</v>
      </c>
      <c r="N56" s="45">
        <f>(J56*K56)+((L56-(L56/1*M56))*G56)</f>
        <v>0</v>
      </c>
      <c r="O56" s="79">
        <f>N56*I56</f>
        <v>0</v>
      </c>
    </row>
    <row r="57" spans="1:16" x14ac:dyDescent="0.25">
      <c r="B57" s="129" t="s">
        <v>312</v>
      </c>
      <c r="C57" s="194" t="s">
        <v>636</v>
      </c>
      <c r="D57" s="130"/>
      <c r="E57" s="130"/>
      <c r="F57" s="269" t="s">
        <v>343</v>
      </c>
      <c r="G57" s="136">
        <v>1</v>
      </c>
      <c r="H57" s="194" t="s">
        <v>376</v>
      </c>
      <c r="I57" s="136">
        <v>1</v>
      </c>
      <c r="J57" s="274">
        <v>0</v>
      </c>
      <c r="K57" s="275">
        <v>0</v>
      </c>
      <c r="L57" s="274">
        <v>0</v>
      </c>
      <c r="M57" s="277">
        <v>0</v>
      </c>
      <c r="N57" s="45">
        <f>(J57*K57)+((L57-(L57/1*M57))*G57)</f>
        <v>0</v>
      </c>
      <c r="O57" s="79">
        <f>N57*I57</f>
        <v>0</v>
      </c>
    </row>
    <row r="58" spans="1:16" x14ac:dyDescent="0.25">
      <c r="B58" s="131" t="s">
        <v>124</v>
      </c>
      <c r="C58" s="176" t="s">
        <v>639</v>
      </c>
      <c r="D58" s="130"/>
      <c r="E58" s="130"/>
      <c r="F58" s="269" t="s">
        <v>343</v>
      </c>
      <c r="G58" s="136">
        <v>1600</v>
      </c>
      <c r="H58" s="176" t="s">
        <v>20</v>
      </c>
      <c r="I58" s="136">
        <v>1</v>
      </c>
      <c r="J58" s="274">
        <v>0</v>
      </c>
      <c r="K58" s="275">
        <v>0</v>
      </c>
      <c r="L58" s="274">
        <v>0</v>
      </c>
      <c r="M58" s="277">
        <v>0</v>
      </c>
      <c r="N58" s="45">
        <f>(J58*K58)+((L58-(L58/1*M58))*G58)</f>
        <v>0</v>
      </c>
      <c r="O58" s="79">
        <f>N58*I58</f>
        <v>0</v>
      </c>
    </row>
    <row r="59" spans="1:16" ht="13.8" thickBot="1" x14ac:dyDescent="0.3">
      <c r="B59" s="181" t="s">
        <v>118</v>
      </c>
      <c r="C59" s="208" t="s">
        <v>643</v>
      </c>
      <c r="D59" s="140"/>
      <c r="E59" s="140" t="s">
        <v>560</v>
      </c>
      <c r="F59" s="282" t="s">
        <v>343</v>
      </c>
      <c r="G59" s="185">
        <v>100</v>
      </c>
      <c r="H59" s="208" t="s">
        <v>20</v>
      </c>
      <c r="I59" s="185">
        <v>1</v>
      </c>
      <c r="J59" s="278">
        <v>0</v>
      </c>
      <c r="K59" s="279">
        <v>0</v>
      </c>
      <c r="L59" s="278">
        <v>0</v>
      </c>
      <c r="M59" s="286">
        <v>0</v>
      </c>
      <c r="N59" s="126">
        <f>(J59*K59)+((L59-(L59/1*M59))*G59)</f>
        <v>0</v>
      </c>
      <c r="O59" s="48">
        <f>N59*I59</f>
        <v>0</v>
      </c>
    </row>
    <row r="60" spans="1:16" s="61" customFormat="1" ht="13.8" thickBot="1" x14ac:dyDescent="0.3">
      <c r="A60" s="36"/>
      <c r="B60" s="53" t="s">
        <v>529</v>
      </c>
      <c r="C60" s="174"/>
      <c r="D60" s="54"/>
      <c r="E60" s="54"/>
      <c r="F60" s="54"/>
      <c r="G60" s="55"/>
      <c r="H60" s="56"/>
      <c r="I60" s="55"/>
      <c r="J60" s="57"/>
      <c r="K60" s="56"/>
      <c r="L60" s="57"/>
      <c r="M60" s="58"/>
      <c r="N60" s="59"/>
      <c r="O60" s="60">
        <f>SUM(O34:O59)</f>
        <v>0</v>
      </c>
      <c r="P60" s="51"/>
    </row>
    <row r="61" spans="1:16" x14ac:dyDescent="0.25">
      <c r="P61" s="80"/>
    </row>
    <row r="62" spans="1:16" ht="14.4" customHeight="1" x14ac:dyDescent="0.25">
      <c r="B62" s="36" t="s">
        <v>406</v>
      </c>
      <c r="P62" s="80"/>
    </row>
    <row r="63" spans="1:16" ht="30" customHeight="1" x14ac:dyDescent="0.25">
      <c r="B63" s="238" t="s">
        <v>717</v>
      </c>
      <c r="C63" s="238"/>
      <c r="D63" s="238"/>
      <c r="E63" s="238"/>
      <c r="F63" s="238"/>
      <c r="G63" s="238"/>
      <c r="H63" s="238"/>
      <c r="I63" s="238"/>
      <c r="J63" s="238"/>
      <c r="K63" s="238"/>
      <c r="L63" s="238"/>
      <c r="M63" s="238"/>
      <c r="N63" s="238"/>
      <c r="O63" s="238"/>
      <c r="P63" s="80"/>
    </row>
    <row r="64" spans="1:16" ht="13.8" thickBot="1" x14ac:dyDescent="0.3"/>
    <row r="65" spans="2:15" ht="16.2" thickBot="1" x14ac:dyDescent="0.3">
      <c r="B65" s="5" t="s">
        <v>345</v>
      </c>
      <c r="C65" s="16"/>
      <c r="D65" s="6"/>
      <c r="E65" s="6"/>
      <c r="F65" s="6"/>
      <c r="G65" s="6"/>
      <c r="H65" s="6"/>
      <c r="I65" s="6"/>
      <c r="J65" s="6"/>
      <c r="K65" s="6"/>
      <c r="L65" s="6"/>
      <c r="M65" s="6"/>
      <c r="N65" s="6"/>
      <c r="O65" s="62"/>
    </row>
    <row r="66" spans="2:15" ht="15" thickBot="1" x14ac:dyDescent="0.3">
      <c r="B66" s="12"/>
      <c r="C66" s="12"/>
      <c r="D66" s="12"/>
      <c r="E66" s="12"/>
      <c r="F66" s="4"/>
      <c r="G66" s="4"/>
      <c r="H66" s="9"/>
    </row>
    <row r="67" spans="2:15" ht="27" thickBot="1" x14ac:dyDescent="0.3">
      <c r="B67" s="35" t="s">
        <v>353</v>
      </c>
      <c r="C67" s="32" t="s">
        <v>403</v>
      </c>
      <c r="D67" s="32" t="s">
        <v>408</v>
      </c>
      <c r="E67" s="26" t="s">
        <v>332</v>
      </c>
      <c r="J67" s="27"/>
      <c r="K67" s="27"/>
      <c r="L67" s="27"/>
      <c r="M67" s="27"/>
      <c r="N67" s="27"/>
    </row>
    <row r="68" spans="2:15" x14ac:dyDescent="0.25">
      <c r="B68" s="14" t="s">
        <v>354</v>
      </c>
      <c r="C68" s="287">
        <v>0</v>
      </c>
      <c r="D68" s="81">
        <v>15</v>
      </c>
      <c r="E68" s="40">
        <f t="shared" ref="E68:E75" si="0">C68*D68</f>
        <v>0</v>
      </c>
      <c r="J68" s="88"/>
      <c r="K68" s="85"/>
      <c r="L68" s="86"/>
      <c r="M68" s="89"/>
      <c r="N68" s="87"/>
    </row>
    <row r="69" spans="2:15" x14ac:dyDescent="0.25">
      <c r="B69" s="15" t="s">
        <v>348</v>
      </c>
      <c r="C69" s="288">
        <v>0</v>
      </c>
      <c r="D69" s="82">
        <v>15</v>
      </c>
      <c r="E69" s="46">
        <f t="shared" si="0"/>
        <v>0</v>
      </c>
      <c r="J69" s="90"/>
      <c r="K69" s="85"/>
      <c r="L69" s="9"/>
      <c r="M69" s="89"/>
      <c r="N69" s="87"/>
    </row>
    <row r="70" spans="2:15" x14ac:dyDescent="0.25">
      <c r="B70" s="15" t="s">
        <v>349</v>
      </c>
      <c r="C70" s="288">
        <v>0</v>
      </c>
      <c r="D70" s="82">
        <v>15</v>
      </c>
      <c r="E70" s="46">
        <f t="shared" si="0"/>
        <v>0</v>
      </c>
      <c r="J70" s="90"/>
      <c r="K70" s="85"/>
      <c r="L70" s="9"/>
      <c r="M70" s="89"/>
      <c r="N70" s="87"/>
    </row>
    <row r="71" spans="2:15" x14ac:dyDescent="0.25">
      <c r="B71" s="15" t="s">
        <v>350</v>
      </c>
      <c r="C71" s="288">
        <v>0</v>
      </c>
      <c r="D71" s="82">
        <v>15</v>
      </c>
      <c r="E71" s="46">
        <f t="shared" si="0"/>
        <v>0</v>
      </c>
      <c r="J71" s="90"/>
      <c r="K71" s="85"/>
      <c r="L71" s="9"/>
      <c r="M71" s="89"/>
      <c r="N71" s="87"/>
    </row>
    <row r="72" spans="2:15" x14ac:dyDescent="0.25">
      <c r="B72" s="15" t="s">
        <v>355</v>
      </c>
      <c r="C72" s="288">
        <v>0</v>
      </c>
      <c r="D72" s="82">
        <v>15</v>
      </c>
      <c r="E72" s="46">
        <f t="shared" si="0"/>
        <v>0</v>
      </c>
      <c r="J72" s="90"/>
      <c r="K72" s="85"/>
      <c r="L72" s="9"/>
      <c r="M72" s="89"/>
      <c r="N72" s="87"/>
    </row>
    <row r="73" spans="2:15" x14ac:dyDescent="0.25">
      <c r="B73" s="15" t="s">
        <v>356</v>
      </c>
      <c r="C73" s="288">
        <v>0</v>
      </c>
      <c r="D73" s="82">
        <v>15</v>
      </c>
      <c r="E73" s="46">
        <f t="shared" si="0"/>
        <v>0</v>
      </c>
      <c r="J73" s="90"/>
      <c r="K73" s="85"/>
      <c r="L73" s="9"/>
      <c r="M73" s="89"/>
      <c r="N73" s="87"/>
    </row>
    <row r="74" spans="2:15" x14ac:dyDescent="0.25">
      <c r="B74" s="15" t="s">
        <v>357</v>
      </c>
      <c r="C74" s="288">
        <v>0</v>
      </c>
      <c r="D74" s="82">
        <v>15</v>
      </c>
      <c r="E74" s="46">
        <f t="shared" si="0"/>
        <v>0</v>
      </c>
      <c r="J74" s="90"/>
      <c r="K74" s="85"/>
      <c r="L74" s="9"/>
      <c r="M74" s="89"/>
      <c r="N74" s="87"/>
    </row>
    <row r="75" spans="2:15" ht="13.8" thickBot="1" x14ac:dyDescent="0.3">
      <c r="B75" s="15" t="s">
        <v>358</v>
      </c>
      <c r="C75" s="288">
        <v>0</v>
      </c>
      <c r="D75" s="82">
        <v>15</v>
      </c>
      <c r="E75" s="46">
        <f t="shared" si="0"/>
        <v>0</v>
      </c>
      <c r="J75" s="90"/>
      <c r="K75" s="85"/>
      <c r="L75" s="9"/>
      <c r="M75" s="89"/>
      <c r="N75" s="87"/>
    </row>
    <row r="76" spans="2:15" ht="15" thickBot="1" x14ac:dyDescent="0.3">
      <c r="B76" s="33" t="s">
        <v>359</v>
      </c>
      <c r="C76" s="52"/>
      <c r="D76" s="52"/>
      <c r="E76" s="34">
        <f>SUM(E68:E75)</f>
        <v>0</v>
      </c>
      <c r="J76" s="12"/>
      <c r="K76" s="12"/>
      <c r="L76" s="4"/>
      <c r="M76" s="4"/>
    </row>
    <row r="77" spans="2:15" ht="15" thickBot="1" x14ac:dyDescent="0.3">
      <c r="B77" s="11"/>
      <c r="C77" s="12"/>
      <c r="D77" s="12"/>
      <c r="E77" s="4"/>
      <c r="G77" s="4"/>
      <c r="H77" s="22"/>
    </row>
    <row r="78" spans="2:15" ht="27" thickBot="1" x14ac:dyDescent="0.3">
      <c r="B78" s="98" t="s">
        <v>353</v>
      </c>
      <c r="C78" s="64" t="s">
        <v>444</v>
      </c>
      <c r="D78" s="67" t="s">
        <v>351</v>
      </c>
      <c r="J78" s="27"/>
      <c r="K78" s="27"/>
      <c r="L78" s="27"/>
      <c r="M78" s="27"/>
      <c r="N78" s="27"/>
      <c r="O78" s="27"/>
    </row>
    <row r="79" spans="2:15" s="37" customFormat="1" x14ac:dyDescent="0.25">
      <c r="B79" s="99" t="s">
        <v>348</v>
      </c>
      <c r="C79" s="100">
        <v>0</v>
      </c>
      <c r="D79" s="101"/>
      <c r="J79" s="91"/>
      <c r="K79" s="85"/>
      <c r="L79" s="2"/>
      <c r="M79" s="92"/>
      <c r="N79" s="93"/>
      <c r="O79" s="94"/>
    </row>
    <row r="80" spans="2:15" s="37" customFormat="1" x14ac:dyDescent="0.25">
      <c r="B80" s="21" t="s">
        <v>349</v>
      </c>
      <c r="C80" s="97">
        <v>0</v>
      </c>
      <c r="D80" s="102"/>
      <c r="J80" s="91"/>
      <c r="K80" s="85"/>
      <c r="L80" s="2"/>
      <c r="M80" s="95"/>
      <c r="N80" s="93"/>
      <c r="O80" s="94"/>
    </row>
    <row r="81" spans="2:15" s="37" customFormat="1" x14ac:dyDescent="0.25">
      <c r="B81" s="21" t="s">
        <v>350</v>
      </c>
      <c r="C81" s="97">
        <v>0</v>
      </c>
      <c r="D81" s="103"/>
      <c r="J81" s="91"/>
      <c r="K81" s="85"/>
      <c r="L81" s="2"/>
      <c r="M81" s="95"/>
      <c r="N81" s="93"/>
      <c r="O81" s="94"/>
    </row>
    <row r="82" spans="2:15" x14ac:dyDescent="0.25">
      <c r="B82" s="21" t="s">
        <v>352</v>
      </c>
      <c r="C82" s="84">
        <v>0</v>
      </c>
      <c r="D82" s="104">
        <v>0</v>
      </c>
      <c r="J82" s="2"/>
      <c r="K82" s="2"/>
      <c r="L82" s="86"/>
      <c r="M82" s="95"/>
      <c r="N82" s="96"/>
      <c r="O82" s="94"/>
    </row>
    <row r="83" spans="2:15" ht="13.8" thickBot="1" x14ac:dyDescent="0.3">
      <c r="B83" s="105" t="s">
        <v>351</v>
      </c>
      <c r="C83" s="106"/>
      <c r="D83" s="107">
        <v>0</v>
      </c>
      <c r="J83" s="2"/>
      <c r="K83" s="2"/>
      <c r="L83" s="86"/>
      <c r="M83" s="95"/>
      <c r="N83" s="96"/>
      <c r="O83" s="94"/>
    </row>
    <row r="84" spans="2:15" ht="14.4" x14ac:dyDescent="0.25">
      <c r="B84" s="11"/>
      <c r="C84" s="11"/>
      <c r="D84" s="12"/>
      <c r="E84" s="12"/>
      <c r="F84" s="4"/>
      <c r="G84" s="4"/>
      <c r="H84" s="22"/>
    </row>
    <row r="85" spans="2:15" ht="14.4" customHeight="1" x14ac:dyDescent="0.25">
      <c r="B85" s="228" t="s">
        <v>366</v>
      </c>
      <c r="C85" s="228"/>
      <c r="D85" s="228"/>
      <c r="E85" s="228"/>
      <c r="F85" s="228"/>
      <c r="G85" s="228"/>
      <c r="H85" s="228"/>
      <c r="I85" s="228"/>
      <c r="J85" s="228"/>
      <c r="K85" s="228"/>
      <c r="L85" s="228"/>
      <c r="M85" s="228"/>
      <c r="N85" s="228"/>
      <c r="O85" s="228"/>
    </row>
    <row r="86" spans="2:15" ht="13.8" thickBot="1" x14ac:dyDescent="0.3"/>
    <row r="87" spans="2:15" ht="16.2" thickBot="1" x14ac:dyDescent="0.3">
      <c r="B87" s="5" t="s">
        <v>360</v>
      </c>
      <c r="C87" s="16"/>
      <c r="D87" s="6"/>
      <c r="E87" s="6"/>
      <c r="F87" s="6"/>
      <c r="G87" s="6"/>
      <c r="H87" s="6"/>
      <c r="I87" s="6"/>
      <c r="J87" s="6"/>
      <c r="K87" s="6"/>
      <c r="L87" s="7"/>
      <c r="M87" s="6"/>
      <c r="N87" s="7"/>
      <c r="O87" s="8"/>
    </row>
    <row r="88" spans="2:15" ht="15" thickBot="1" x14ac:dyDescent="0.3">
      <c r="B88" s="10"/>
      <c r="C88" s="10"/>
      <c r="D88" s="12"/>
      <c r="E88" s="12"/>
      <c r="F88" s="4"/>
      <c r="G88" s="4"/>
      <c r="H88" s="23"/>
      <c r="I88" s="9"/>
      <c r="J88" s="2"/>
      <c r="K88" s="2"/>
      <c r="L88" s="2"/>
      <c r="M88" s="2"/>
      <c r="N88" s="2"/>
      <c r="O88" s="9"/>
    </row>
    <row r="89" spans="2:15" ht="27" thickBot="1" x14ac:dyDescent="0.3">
      <c r="B89" s="24" t="s">
        <v>353</v>
      </c>
      <c r="C89" s="25" t="s">
        <v>5</v>
      </c>
      <c r="D89" s="32" t="s">
        <v>364</v>
      </c>
      <c r="E89" s="26" t="s">
        <v>361</v>
      </c>
      <c r="G89" s="27"/>
      <c r="H89" s="23"/>
      <c r="I89" s="9"/>
      <c r="J89" s="2"/>
      <c r="K89" s="2"/>
      <c r="L89" s="2"/>
      <c r="M89" s="2"/>
      <c r="N89" s="2"/>
      <c r="O89" s="9"/>
    </row>
    <row r="90" spans="2:15" ht="13.8" thickBot="1" x14ac:dyDescent="0.3">
      <c r="B90" s="29" t="s">
        <v>365</v>
      </c>
      <c r="C90" s="30" t="s">
        <v>363</v>
      </c>
      <c r="D90" s="289">
        <v>0</v>
      </c>
      <c r="E90" s="31">
        <f>D90*5</f>
        <v>0</v>
      </c>
      <c r="G90" s="28"/>
      <c r="H90" s="23"/>
      <c r="I90" s="9"/>
      <c r="J90" s="2"/>
      <c r="K90" s="2"/>
      <c r="L90" s="2"/>
      <c r="M90" s="2"/>
      <c r="N90" s="2"/>
      <c r="O90" s="9"/>
    </row>
    <row r="91" spans="2:15" x14ac:dyDescent="0.25">
      <c r="B91" s="2"/>
      <c r="C91" s="2"/>
      <c r="D91" s="9"/>
      <c r="E91" s="9"/>
      <c r="F91" s="3"/>
      <c r="G91" s="2"/>
      <c r="H91" s="23"/>
      <c r="I91" s="9"/>
      <c r="J91" s="2"/>
      <c r="K91" s="2"/>
      <c r="L91" s="2"/>
      <c r="M91" s="2"/>
      <c r="N91" s="2"/>
      <c r="O91" s="9"/>
    </row>
    <row r="92" spans="2:15" x14ac:dyDescent="0.25">
      <c r="B92" s="228" t="s">
        <v>362</v>
      </c>
      <c r="C92" s="228"/>
      <c r="D92" s="228"/>
      <c r="E92" s="228"/>
      <c r="F92" s="228"/>
      <c r="G92" s="228"/>
      <c r="H92" s="23"/>
      <c r="I92" s="9"/>
      <c r="J92" s="2"/>
      <c r="K92" s="2"/>
      <c r="L92" s="2"/>
      <c r="M92" s="2"/>
      <c r="N92" s="2"/>
      <c r="O92" s="9"/>
    </row>
    <row r="93" spans="2:15" ht="13.8" thickBot="1" x14ac:dyDescent="0.3">
      <c r="B93" s="2"/>
      <c r="C93" s="2"/>
      <c r="D93" s="2"/>
      <c r="E93" s="2"/>
      <c r="F93" s="4"/>
      <c r="G93" s="4"/>
      <c r="H93" s="13"/>
      <c r="I93" s="13"/>
      <c r="J93" s="13"/>
      <c r="K93" s="13"/>
      <c r="L93" s="2"/>
      <c r="M93" s="13"/>
      <c r="N93" s="2"/>
      <c r="O93" s="3"/>
    </row>
    <row r="94" spans="2:15" ht="16.2" thickBot="1" x14ac:dyDescent="0.3">
      <c r="B94" s="5" t="s">
        <v>335</v>
      </c>
      <c r="C94" s="16"/>
      <c r="D94" s="16"/>
      <c r="E94" s="16"/>
      <c r="F94" s="16"/>
      <c r="G94" s="16"/>
      <c r="H94" s="16"/>
      <c r="I94" s="16"/>
      <c r="J94" s="16"/>
      <c r="K94" s="16"/>
      <c r="L94" s="17"/>
      <c r="M94" s="16"/>
      <c r="N94" s="17"/>
      <c r="O94" s="18">
        <f>O27+O60+E76+E90</f>
        <v>0</v>
      </c>
    </row>
    <row r="95" spans="2:15" x14ac:dyDescent="0.25">
      <c r="B95" s="2"/>
      <c r="C95" s="2"/>
      <c r="D95" s="2"/>
      <c r="E95" s="2"/>
      <c r="F95" s="4" t="str">
        <f>IFERROR(VLOOKUP(B95 &amp; " - "&amp;D95,#REF!,3,FALSE),"")</f>
        <v/>
      </c>
      <c r="G95" s="4"/>
      <c r="H95" s="13"/>
      <c r="I95" s="13"/>
      <c r="J95" s="13"/>
      <c r="K95" s="13"/>
      <c r="L95" s="2"/>
      <c r="M95" s="3"/>
    </row>
    <row r="96" spans="2:15" ht="30" customHeight="1" x14ac:dyDescent="0.25">
      <c r="B96" s="238" t="s">
        <v>370</v>
      </c>
      <c r="C96" s="238"/>
      <c r="D96" s="238"/>
      <c r="E96" s="238"/>
      <c r="F96" s="238"/>
      <c r="G96" s="238"/>
      <c r="H96" s="238"/>
      <c r="I96" s="238"/>
      <c r="J96" s="238"/>
      <c r="K96" s="238"/>
      <c r="L96" s="238"/>
      <c r="M96" s="238"/>
      <c r="N96" s="238"/>
      <c r="O96" s="238"/>
    </row>
    <row r="97" spans="2:15" ht="30" customHeight="1" x14ac:dyDescent="0.25">
      <c r="B97" s="238" t="s">
        <v>439</v>
      </c>
      <c r="C97" s="238"/>
      <c r="D97" s="238"/>
      <c r="E97" s="238"/>
      <c r="F97" s="238"/>
      <c r="G97" s="238"/>
      <c r="H97" s="238"/>
      <c r="I97" s="238"/>
      <c r="J97" s="238"/>
      <c r="K97" s="238"/>
      <c r="L97" s="238"/>
      <c r="M97" s="238"/>
      <c r="N97" s="238"/>
      <c r="O97" s="238"/>
    </row>
    <row r="98" spans="2:15" ht="15" customHeight="1" x14ac:dyDescent="0.25">
      <c r="B98" s="238" t="s">
        <v>441</v>
      </c>
      <c r="C98" s="238"/>
      <c r="D98" s="238"/>
      <c r="E98" s="238"/>
      <c r="F98" s="238"/>
      <c r="G98" s="238"/>
      <c r="H98" s="238"/>
      <c r="I98" s="238"/>
      <c r="J98" s="238"/>
      <c r="K98" s="238"/>
      <c r="L98" s="238"/>
      <c r="M98" s="238"/>
      <c r="N98" s="238"/>
      <c r="O98" s="238"/>
    </row>
    <row r="99" spans="2:15" ht="30" customHeight="1" x14ac:dyDescent="0.25">
      <c r="B99" s="242" t="s">
        <v>438</v>
      </c>
      <c r="C99" s="242"/>
      <c r="D99" s="242"/>
      <c r="E99" s="242"/>
      <c r="F99" s="242"/>
      <c r="G99" s="242"/>
      <c r="H99" s="242"/>
      <c r="I99" s="242"/>
      <c r="J99" s="242"/>
      <c r="K99" s="242"/>
      <c r="L99" s="242"/>
      <c r="M99" s="242"/>
      <c r="N99" s="242"/>
      <c r="O99" s="242"/>
    </row>
    <row r="100" spans="2:15" ht="30" customHeight="1" x14ac:dyDescent="0.25">
      <c r="B100" s="242" t="s">
        <v>445</v>
      </c>
      <c r="C100" s="242"/>
      <c r="D100" s="242"/>
      <c r="E100" s="242"/>
      <c r="F100" s="242"/>
      <c r="G100" s="242"/>
      <c r="H100" s="242"/>
      <c r="I100" s="242"/>
      <c r="J100" s="242"/>
      <c r="K100" s="242"/>
      <c r="L100" s="242"/>
      <c r="M100" s="242"/>
      <c r="N100" s="242"/>
      <c r="O100" s="242"/>
    </row>
    <row r="101" spans="2:15" ht="15" customHeight="1" x14ac:dyDescent="0.25">
      <c r="B101" s="238" t="s">
        <v>440</v>
      </c>
      <c r="C101" s="238"/>
      <c r="D101" s="238"/>
      <c r="E101" s="238"/>
      <c r="F101" s="238"/>
      <c r="G101" s="238"/>
      <c r="H101" s="238"/>
      <c r="I101" s="238"/>
      <c r="J101" s="238"/>
      <c r="K101" s="238"/>
      <c r="L101" s="238"/>
      <c r="M101" s="238"/>
      <c r="N101" s="238"/>
      <c r="O101" s="238"/>
    </row>
    <row r="102" spans="2:15" ht="15" customHeight="1" x14ac:dyDescent="0.25">
      <c r="B102" s="242" t="s">
        <v>368</v>
      </c>
      <c r="C102" s="242"/>
      <c r="D102" s="242"/>
      <c r="E102" s="242"/>
      <c r="F102" s="242"/>
      <c r="G102" s="242"/>
      <c r="H102" s="242"/>
      <c r="I102" s="242"/>
      <c r="J102" s="242"/>
      <c r="K102" s="242"/>
      <c r="L102" s="242"/>
      <c r="M102" s="242"/>
      <c r="N102" s="242"/>
      <c r="O102" s="242"/>
    </row>
    <row r="103" spans="2:15" ht="15" customHeight="1" x14ac:dyDescent="0.25">
      <c r="B103" s="242" t="s">
        <v>369</v>
      </c>
      <c r="C103" s="242"/>
      <c r="D103" s="242"/>
      <c r="E103" s="242"/>
      <c r="F103" s="242"/>
      <c r="G103" s="242"/>
      <c r="H103" s="242"/>
      <c r="I103" s="242"/>
      <c r="J103" s="242"/>
      <c r="K103" s="242"/>
      <c r="L103" s="242"/>
      <c r="M103" s="242"/>
      <c r="N103" s="242"/>
      <c r="O103" s="242"/>
    </row>
    <row r="104" spans="2:15" ht="15" customHeight="1" x14ac:dyDescent="0.25">
      <c r="B104" s="238" t="s">
        <v>367</v>
      </c>
      <c r="C104" s="238"/>
      <c r="D104" s="238"/>
      <c r="E104" s="238"/>
      <c r="F104" s="238"/>
      <c r="G104" s="238"/>
      <c r="H104" s="238"/>
      <c r="I104" s="238"/>
      <c r="J104" s="238"/>
      <c r="K104" s="238"/>
      <c r="L104" s="238"/>
      <c r="M104" s="238"/>
      <c r="N104" s="238"/>
      <c r="O104" s="238"/>
    </row>
    <row r="105" spans="2:15" ht="13.8" thickBot="1" x14ac:dyDescent="0.3">
      <c r="B105" s="2"/>
      <c r="C105" s="2"/>
      <c r="D105" s="2"/>
      <c r="E105" s="2"/>
      <c r="F105" s="4"/>
      <c r="G105" s="4"/>
      <c r="H105" s="13"/>
      <c r="I105" s="13"/>
      <c r="J105" s="13"/>
      <c r="K105" s="13"/>
      <c r="L105" s="2"/>
      <c r="M105" s="3"/>
    </row>
    <row r="106" spans="2:15" ht="14.4" customHeight="1" x14ac:dyDescent="0.25">
      <c r="B106" s="19" t="s">
        <v>336</v>
      </c>
      <c r="C106" s="290" t="str">
        <f>IFERROR(VLOOKUP(B106 &amp; " - "&amp;#REF!,#REF!,3,FALSE),"")</f>
        <v/>
      </c>
      <c r="D106" s="291"/>
      <c r="E106" s="292"/>
      <c r="G106" s="4"/>
      <c r="H106" s="13"/>
      <c r="I106" s="13"/>
      <c r="J106" s="13"/>
      <c r="K106" s="13"/>
      <c r="L106" s="2"/>
      <c r="M106" s="3"/>
    </row>
    <row r="107" spans="2:15" x14ac:dyDescent="0.25">
      <c r="B107" s="1" t="s">
        <v>337</v>
      </c>
      <c r="C107" s="235"/>
      <c r="D107" s="236"/>
      <c r="E107" s="237"/>
      <c r="G107" s="2"/>
      <c r="H107" s="2"/>
      <c r="I107" s="2"/>
      <c r="J107" s="2"/>
      <c r="K107" s="2"/>
      <c r="L107" s="2"/>
      <c r="M107" s="2"/>
    </row>
    <row r="108" spans="2:15" ht="100.2" customHeight="1" x14ac:dyDescent="0.25">
      <c r="B108" s="1" t="s">
        <v>338</v>
      </c>
      <c r="C108" s="235"/>
      <c r="D108" s="236"/>
      <c r="E108" s="237"/>
      <c r="G108" s="2"/>
      <c r="H108" s="2"/>
      <c r="I108" s="2"/>
      <c r="J108" s="2"/>
      <c r="K108" s="2"/>
      <c r="L108" s="2"/>
      <c r="M108" s="2"/>
    </row>
    <row r="109" spans="2:15" ht="15" customHeight="1" thickBot="1" x14ac:dyDescent="0.3">
      <c r="B109" s="20" t="s">
        <v>339</v>
      </c>
      <c r="C109" s="232"/>
      <c r="D109" s="233"/>
      <c r="E109" s="234"/>
      <c r="G109" s="2"/>
      <c r="H109" s="2"/>
      <c r="I109" s="2"/>
      <c r="J109" s="2"/>
      <c r="K109" s="2"/>
      <c r="L109" s="2"/>
      <c r="M109" s="2"/>
    </row>
    <row r="110" spans="2:15" x14ac:dyDescent="0.25">
      <c r="B110" s="2"/>
      <c r="C110" s="2"/>
      <c r="D110" s="2"/>
      <c r="E110" s="2"/>
      <c r="G110" s="2"/>
      <c r="H110" s="2"/>
      <c r="I110" s="2"/>
      <c r="J110" s="2"/>
      <c r="K110" s="2"/>
      <c r="L110" s="2"/>
      <c r="M110" s="2"/>
    </row>
    <row r="111" spans="2:15" x14ac:dyDescent="0.25">
      <c r="B111" s="227" t="s">
        <v>371</v>
      </c>
      <c r="C111" s="228"/>
      <c r="D111" s="228"/>
      <c r="E111" s="228"/>
      <c r="F111" s="228"/>
      <c r="G111" s="228"/>
      <c r="H111" s="228"/>
      <c r="I111" s="228"/>
      <c r="J111" s="228"/>
      <c r="K111" s="228"/>
      <c r="L111" s="228"/>
      <c r="M111" s="228"/>
      <c r="N111" s="228"/>
      <c r="O111" s="228"/>
    </row>
  </sheetData>
  <sheetProtection algorithmName="SHA-512" hashValue="FOOtE/Aq9E0yblyFMlGtMsJjIScB7LkfW9rnonTb3FW2xDcdCKwkQqU+VTV8r3KrtshR6faAt+H5e+t+79FRkw==" saltValue="i9hvLU0nb3oCODCkgpf/2w==" spinCount="100000" sheet="1" objects="1" scenarios="1"/>
  <protectedRanges>
    <protectedRange algorithmName="SHA-512" hashValue="WrYI2X0LdgFHsSQVnCmb6p9bAFsf7R0c1xu9GAJDtZbaXdfW5jXHm/3cNeg32fI1gOBac8VDHou8Ty8/4TWWOg==" saltValue="aF26ox8OWjlExW5g1VlgIw==" spinCount="100000" sqref="C79:D83 M79:M83" name="Invulcellen_1"/>
  </protectedRanges>
  <mergeCells count="23">
    <mergeCell ref="B2:O2"/>
    <mergeCell ref="B6:O6"/>
    <mergeCell ref="B8:O8"/>
    <mergeCell ref="B29:O29"/>
    <mergeCell ref="B98:O98"/>
    <mergeCell ref="B97:O97"/>
    <mergeCell ref="B96:O96"/>
    <mergeCell ref="B92:G92"/>
    <mergeCell ref="B111:O111"/>
    <mergeCell ref="B4:O4"/>
    <mergeCell ref="C109:E109"/>
    <mergeCell ref="C107:E107"/>
    <mergeCell ref="C108:E108"/>
    <mergeCell ref="C106:E106"/>
    <mergeCell ref="B85:O85"/>
    <mergeCell ref="B63:O63"/>
    <mergeCell ref="B31:O31"/>
    <mergeCell ref="B100:O100"/>
    <mergeCell ref="B99:O99"/>
    <mergeCell ref="B104:O104"/>
    <mergeCell ref="B103:O103"/>
    <mergeCell ref="B102:O102"/>
    <mergeCell ref="B101:O10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3ED3-CC73-4E0A-9F96-4B89106258DB}">
  <sheetPr codeName="Blad5"/>
  <dimension ref="B1:P130"/>
  <sheetViews>
    <sheetView workbookViewId="0">
      <selection activeCell="B2" sqref="B2:O2"/>
    </sheetView>
  </sheetViews>
  <sheetFormatPr defaultColWidth="8.88671875" defaultRowHeight="13.2" x14ac:dyDescent="0.25"/>
  <cols>
    <col min="1" max="1" width="2.88671875" style="36" customWidth="1"/>
    <col min="2" max="2" width="56.6640625" style="36" customWidth="1"/>
    <col min="3" max="4" width="19.33203125" style="36" customWidth="1"/>
    <col min="5" max="5" width="21.6640625" style="36" customWidth="1"/>
    <col min="6" max="6" width="22.88671875" style="36" bestFit="1" customWidth="1"/>
    <col min="7" max="7" width="12.6640625" style="37" bestFit="1" customWidth="1"/>
    <col min="8" max="8" width="8.33203125" style="36" bestFit="1" customWidth="1"/>
    <col min="9" max="9" width="10.5546875" style="36" bestFit="1" customWidth="1"/>
    <col min="10" max="10" width="19.33203125" style="36" customWidth="1"/>
    <col min="11" max="11" width="10.109375" style="36" bestFit="1" customWidth="1"/>
    <col min="12" max="12" width="19.109375" style="36" bestFit="1" customWidth="1"/>
    <col min="13" max="13" width="19" style="36" bestFit="1" customWidth="1"/>
    <col min="14" max="14" width="14.44140625" style="36" bestFit="1" customWidth="1"/>
    <col min="15" max="15" width="11.33203125" style="36" bestFit="1" customWidth="1"/>
    <col min="16" max="16" width="8.88671875" style="36" customWidth="1"/>
    <col min="17" max="16384" width="8.88671875" style="36"/>
  </cols>
  <sheetData>
    <row r="1" spans="2:15" ht="13.8" thickBot="1" x14ac:dyDescent="0.3"/>
    <row r="2" spans="2:15" ht="49.2" customHeight="1" thickBot="1" x14ac:dyDescent="0.3">
      <c r="B2" s="223" t="s">
        <v>333</v>
      </c>
      <c r="C2" s="243"/>
      <c r="D2" s="243"/>
      <c r="E2" s="243"/>
      <c r="F2" s="243"/>
      <c r="G2" s="243"/>
      <c r="H2" s="243"/>
      <c r="I2" s="243"/>
      <c r="J2" s="243"/>
      <c r="K2" s="243"/>
      <c r="L2" s="243"/>
      <c r="M2" s="243"/>
      <c r="N2" s="243"/>
      <c r="O2" s="244"/>
    </row>
    <row r="3" spans="2:15" ht="13.8" thickBot="1" x14ac:dyDescent="0.3"/>
    <row r="4" spans="2:15" ht="13.8" thickBot="1" x14ac:dyDescent="0.3">
      <c r="B4" s="229" t="s">
        <v>334</v>
      </c>
      <c r="C4" s="230"/>
      <c r="D4" s="230"/>
      <c r="E4" s="230"/>
      <c r="F4" s="230"/>
      <c r="G4" s="230"/>
      <c r="H4" s="230"/>
      <c r="I4" s="230"/>
      <c r="J4" s="230"/>
      <c r="K4" s="230"/>
      <c r="L4" s="230"/>
      <c r="M4" s="230"/>
      <c r="N4" s="230"/>
      <c r="O4" s="231"/>
    </row>
    <row r="5" spans="2:15" x14ac:dyDescent="0.25">
      <c r="B5" s="49"/>
      <c r="C5" s="49"/>
      <c r="D5" s="49"/>
      <c r="E5" s="49"/>
      <c r="F5" s="49"/>
      <c r="G5" s="50"/>
      <c r="H5" s="49"/>
      <c r="I5" s="49"/>
      <c r="J5" s="49"/>
      <c r="K5" s="49"/>
      <c r="L5" s="49"/>
      <c r="M5" s="49"/>
      <c r="N5" s="49"/>
      <c r="O5" s="49"/>
    </row>
    <row r="6" spans="2:15" x14ac:dyDescent="0.25">
      <c r="B6" s="245" t="s">
        <v>340</v>
      </c>
      <c r="C6" s="245"/>
      <c r="D6" s="245"/>
      <c r="E6" s="245"/>
      <c r="F6" s="245"/>
      <c r="G6" s="245"/>
      <c r="H6" s="245"/>
      <c r="I6" s="245"/>
      <c r="J6" s="245"/>
      <c r="K6" s="245"/>
      <c r="L6" s="245"/>
      <c r="M6" s="245"/>
      <c r="N6" s="245"/>
      <c r="O6" s="245"/>
    </row>
    <row r="7" spans="2:15" ht="13.8" thickBot="1" x14ac:dyDescent="0.3"/>
    <row r="8" spans="2:15" ht="16.2" thickBot="1" x14ac:dyDescent="0.35">
      <c r="B8" s="239" t="s">
        <v>329</v>
      </c>
      <c r="C8" s="240"/>
      <c r="D8" s="240"/>
      <c r="E8" s="240"/>
      <c r="F8" s="240"/>
      <c r="G8" s="240"/>
      <c r="H8" s="240"/>
      <c r="I8" s="240"/>
      <c r="J8" s="240"/>
      <c r="K8" s="240"/>
      <c r="L8" s="240"/>
      <c r="M8" s="240"/>
      <c r="N8" s="240"/>
      <c r="O8" s="241"/>
    </row>
    <row r="9" spans="2:15" ht="13.8" thickBot="1" x14ac:dyDescent="0.3"/>
    <row r="10" spans="2:15" s="73" customFormat="1" ht="28.95" customHeight="1" thickBot="1" x14ac:dyDescent="0.35">
      <c r="B10" s="65" t="s">
        <v>578</v>
      </c>
      <c r="C10" s="170" t="s">
        <v>577</v>
      </c>
      <c r="D10" s="75" t="s">
        <v>390</v>
      </c>
      <c r="E10" s="75" t="s">
        <v>389</v>
      </c>
      <c r="F10" s="75" t="s">
        <v>407</v>
      </c>
      <c r="G10" s="74" t="s">
        <v>4</v>
      </c>
      <c r="H10" s="66" t="s">
        <v>5</v>
      </c>
      <c r="I10" s="75" t="s">
        <v>341</v>
      </c>
      <c r="J10" s="75" t="s">
        <v>403</v>
      </c>
      <c r="K10" s="75" t="s">
        <v>404</v>
      </c>
      <c r="L10" s="75" t="s">
        <v>346</v>
      </c>
      <c r="M10" s="75" t="s">
        <v>347</v>
      </c>
      <c r="N10" s="75" t="s">
        <v>405</v>
      </c>
      <c r="O10" s="76" t="s">
        <v>332</v>
      </c>
    </row>
    <row r="11" spans="2:15" x14ac:dyDescent="0.25">
      <c r="B11" s="99" t="s">
        <v>314</v>
      </c>
      <c r="C11" s="264" t="s">
        <v>731</v>
      </c>
      <c r="D11" s="128"/>
      <c r="E11" s="128"/>
      <c r="F11" s="281" t="s">
        <v>343</v>
      </c>
      <c r="G11" s="207">
        <v>1</v>
      </c>
      <c r="H11" s="145" t="s">
        <v>34</v>
      </c>
      <c r="I11" s="211">
        <v>1</v>
      </c>
      <c r="J11" s="283">
        <v>0</v>
      </c>
      <c r="K11" s="284">
        <v>0</v>
      </c>
      <c r="L11" s="283">
        <v>0</v>
      </c>
      <c r="M11" s="293">
        <v>0</v>
      </c>
      <c r="N11" s="123">
        <f>(J11*K11)+((L11-(L11/1*M11))*G11)</f>
        <v>0</v>
      </c>
      <c r="O11" s="124">
        <f>N11*I11</f>
        <v>0</v>
      </c>
    </row>
    <row r="12" spans="2:15" x14ac:dyDescent="0.25">
      <c r="B12" s="47" t="s">
        <v>705</v>
      </c>
      <c r="C12" s="206" t="s">
        <v>645</v>
      </c>
      <c r="D12" s="69" t="s">
        <v>385</v>
      </c>
      <c r="E12" s="69" t="s">
        <v>402</v>
      </c>
      <c r="F12" s="269" t="s">
        <v>343</v>
      </c>
      <c r="G12" s="139">
        <v>2</v>
      </c>
      <c r="H12" s="206" t="s">
        <v>34</v>
      </c>
      <c r="I12" s="196">
        <v>3</v>
      </c>
      <c r="J12" s="274">
        <v>0</v>
      </c>
      <c r="K12" s="275">
        <v>0</v>
      </c>
      <c r="L12" s="274">
        <v>0</v>
      </c>
      <c r="M12" s="276">
        <v>0</v>
      </c>
      <c r="N12" s="45">
        <f t="shared" ref="N12:N34" si="0">(J12*K12)+((L12-(L12/1*M12))*G12)</f>
        <v>0</v>
      </c>
      <c r="O12" s="46">
        <f t="shared" ref="O12:O34" si="1">N12*I12</f>
        <v>0</v>
      </c>
    </row>
    <row r="13" spans="2:15" x14ac:dyDescent="0.25">
      <c r="B13" s="41" t="s">
        <v>705</v>
      </c>
      <c r="C13" s="44" t="s">
        <v>645</v>
      </c>
      <c r="D13" s="44" t="s">
        <v>385</v>
      </c>
      <c r="E13" s="44" t="s">
        <v>513</v>
      </c>
      <c r="F13" s="269" t="s">
        <v>343</v>
      </c>
      <c r="G13" s="139">
        <v>1</v>
      </c>
      <c r="H13" s="44" t="s">
        <v>34</v>
      </c>
      <c r="I13" s="196">
        <v>5</v>
      </c>
      <c r="J13" s="274">
        <v>0</v>
      </c>
      <c r="K13" s="275">
        <v>0</v>
      </c>
      <c r="L13" s="274">
        <v>0</v>
      </c>
      <c r="M13" s="276">
        <v>0</v>
      </c>
      <c r="N13" s="45">
        <f t="shared" si="0"/>
        <v>0</v>
      </c>
      <c r="O13" s="46">
        <f t="shared" si="1"/>
        <v>0</v>
      </c>
    </row>
    <row r="14" spans="2:15" x14ac:dyDescent="0.25">
      <c r="B14" s="41" t="s">
        <v>706</v>
      </c>
      <c r="C14" s="69" t="s">
        <v>646</v>
      </c>
      <c r="D14" s="44"/>
      <c r="E14" s="44"/>
      <c r="F14" s="269" t="s">
        <v>343</v>
      </c>
      <c r="G14" s="139">
        <v>1</v>
      </c>
      <c r="H14" s="44" t="s">
        <v>34</v>
      </c>
      <c r="I14" s="196">
        <v>5</v>
      </c>
      <c r="J14" s="274">
        <v>0</v>
      </c>
      <c r="K14" s="275">
        <v>0</v>
      </c>
      <c r="L14" s="274">
        <v>0</v>
      </c>
      <c r="M14" s="276">
        <v>0</v>
      </c>
      <c r="N14" s="45">
        <f t="shared" si="0"/>
        <v>0</v>
      </c>
      <c r="O14" s="46">
        <f t="shared" si="1"/>
        <v>0</v>
      </c>
    </row>
    <row r="15" spans="2:15" x14ac:dyDescent="0.25">
      <c r="B15" s="41" t="s">
        <v>712</v>
      </c>
      <c r="C15" s="44" t="s">
        <v>649</v>
      </c>
      <c r="D15" s="44" t="s">
        <v>550</v>
      </c>
      <c r="E15" s="44" t="s">
        <v>551</v>
      </c>
      <c r="F15" s="269" t="s">
        <v>343</v>
      </c>
      <c r="G15" s="139">
        <v>7</v>
      </c>
      <c r="H15" s="44" t="s">
        <v>34</v>
      </c>
      <c r="I15" s="196">
        <v>5</v>
      </c>
      <c r="J15" s="274">
        <v>0</v>
      </c>
      <c r="K15" s="275">
        <v>0</v>
      </c>
      <c r="L15" s="274">
        <v>0</v>
      </c>
      <c r="M15" s="276">
        <v>0</v>
      </c>
      <c r="N15" s="45">
        <f t="shared" si="0"/>
        <v>0</v>
      </c>
      <c r="O15" s="46">
        <f t="shared" si="1"/>
        <v>0</v>
      </c>
    </row>
    <row r="16" spans="2:15" x14ac:dyDescent="0.25">
      <c r="B16" s="41" t="s">
        <v>491</v>
      </c>
      <c r="C16" s="44" t="s">
        <v>650</v>
      </c>
      <c r="D16" s="44" t="s">
        <v>385</v>
      </c>
      <c r="E16" s="44" t="s">
        <v>513</v>
      </c>
      <c r="F16" s="269" t="s">
        <v>343</v>
      </c>
      <c r="G16" s="139">
        <v>1</v>
      </c>
      <c r="H16" s="44" t="s">
        <v>34</v>
      </c>
      <c r="I16" s="196">
        <v>5</v>
      </c>
      <c r="J16" s="274">
        <v>0</v>
      </c>
      <c r="K16" s="275">
        <v>0</v>
      </c>
      <c r="L16" s="274">
        <v>0</v>
      </c>
      <c r="M16" s="276">
        <v>0</v>
      </c>
      <c r="N16" s="45">
        <f t="shared" si="0"/>
        <v>0</v>
      </c>
      <c r="O16" s="46">
        <f t="shared" si="1"/>
        <v>0</v>
      </c>
    </row>
    <row r="17" spans="2:15" x14ac:dyDescent="0.25">
      <c r="B17" s="41" t="s">
        <v>476</v>
      </c>
      <c r="C17" s="44" t="s">
        <v>650</v>
      </c>
      <c r="D17" s="44" t="s">
        <v>516</v>
      </c>
      <c r="E17" s="44" t="s">
        <v>517</v>
      </c>
      <c r="F17" s="269" t="s">
        <v>343</v>
      </c>
      <c r="G17" s="139">
        <v>3</v>
      </c>
      <c r="H17" s="44" t="s">
        <v>34</v>
      </c>
      <c r="I17" s="196">
        <v>5</v>
      </c>
      <c r="J17" s="274">
        <v>0</v>
      </c>
      <c r="K17" s="275">
        <v>0</v>
      </c>
      <c r="L17" s="274">
        <v>0</v>
      </c>
      <c r="M17" s="276">
        <v>0</v>
      </c>
      <c r="N17" s="45">
        <f t="shared" si="0"/>
        <v>0</v>
      </c>
      <c r="O17" s="46">
        <f t="shared" si="1"/>
        <v>0</v>
      </c>
    </row>
    <row r="18" spans="2:15" x14ac:dyDescent="0.25">
      <c r="B18" s="41" t="s">
        <v>476</v>
      </c>
      <c r="C18" s="44" t="s">
        <v>650</v>
      </c>
      <c r="D18" s="44" t="s">
        <v>523</v>
      </c>
      <c r="E18" s="44" t="s">
        <v>563</v>
      </c>
      <c r="F18" s="269" t="s">
        <v>343</v>
      </c>
      <c r="G18" s="139">
        <v>1</v>
      </c>
      <c r="H18" s="44" t="s">
        <v>34</v>
      </c>
      <c r="I18" s="196">
        <v>3</v>
      </c>
      <c r="J18" s="274">
        <v>0</v>
      </c>
      <c r="K18" s="275">
        <v>0</v>
      </c>
      <c r="L18" s="274">
        <v>0</v>
      </c>
      <c r="M18" s="276">
        <v>0</v>
      </c>
      <c r="N18" s="45">
        <f t="shared" si="0"/>
        <v>0</v>
      </c>
      <c r="O18" s="46">
        <f t="shared" si="1"/>
        <v>0</v>
      </c>
    </row>
    <row r="19" spans="2:15" x14ac:dyDescent="0.25">
      <c r="B19" s="41" t="s">
        <v>474</v>
      </c>
      <c r="C19" s="44" t="s">
        <v>653</v>
      </c>
      <c r="D19" s="44" t="s">
        <v>518</v>
      </c>
      <c r="E19" s="44"/>
      <c r="F19" s="269" t="s">
        <v>343</v>
      </c>
      <c r="G19" s="139">
        <v>1</v>
      </c>
      <c r="H19" s="44" t="s">
        <v>34</v>
      </c>
      <c r="I19" s="196">
        <v>5</v>
      </c>
      <c r="J19" s="274">
        <v>0</v>
      </c>
      <c r="K19" s="275">
        <v>0</v>
      </c>
      <c r="L19" s="274">
        <v>0</v>
      </c>
      <c r="M19" s="276">
        <v>0</v>
      </c>
      <c r="N19" s="45">
        <f t="shared" si="0"/>
        <v>0</v>
      </c>
      <c r="O19" s="46">
        <f t="shared" si="1"/>
        <v>0</v>
      </c>
    </row>
    <row r="20" spans="2:15" x14ac:dyDescent="0.25">
      <c r="B20" s="41" t="s">
        <v>500</v>
      </c>
      <c r="C20" s="44" t="s">
        <v>655</v>
      </c>
      <c r="D20" s="44" t="s">
        <v>525</v>
      </c>
      <c r="E20" s="44"/>
      <c r="F20" s="269" t="s">
        <v>343</v>
      </c>
      <c r="G20" s="139">
        <v>1</v>
      </c>
      <c r="H20" s="44" t="s">
        <v>34</v>
      </c>
      <c r="I20" s="196">
        <v>3</v>
      </c>
      <c r="J20" s="274">
        <v>0</v>
      </c>
      <c r="K20" s="275">
        <v>0</v>
      </c>
      <c r="L20" s="274">
        <v>0</v>
      </c>
      <c r="M20" s="276">
        <v>0</v>
      </c>
      <c r="N20" s="45">
        <f t="shared" si="0"/>
        <v>0</v>
      </c>
      <c r="O20" s="46">
        <f t="shared" si="1"/>
        <v>0</v>
      </c>
    </row>
    <row r="21" spans="2:15" x14ac:dyDescent="0.25">
      <c r="B21" s="41" t="s">
        <v>500</v>
      </c>
      <c r="C21" s="44" t="s">
        <v>655</v>
      </c>
      <c r="D21" s="44" t="s">
        <v>423</v>
      </c>
      <c r="E21" s="44" t="s">
        <v>524</v>
      </c>
      <c r="F21" s="269" t="s">
        <v>343</v>
      </c>
      <c r="G21" s="139">
        <v>1</v>
      </c>
      <c r="H21" s="44" t="s">
        <v>34</v>
      </c>
      <c r="I21" s="196">
        <v>3</v>
      </c>
      <c r="J21" s="274">
        <v>0</v>
      </c>
      <c r="K21" s="275">
        <v>0</v>
      </c>
      <c r="L21" s="274">
        <v>0</v>
      </c>
      <c r="M21" s="276">
        <v>0</v>
      </c>
      <c r="N21" s="45">
        <f t="shared" si="0"/>
        <v>0</v>
      </c>
      <c r="O21" s="46">
        <f t="shared" si="1"/>
        <v>0</v>
      </c>
    </row>
    <row r="22" spans="2:15" x14ac:dyDescent="0.25">
      <c r="B22" s="41" t="s">
        <v>459</v>
      </c>
      <c r="C22" s="69" t="s">
        <v>657</v>
      </c>
      <c r="D22" s="44" t="s">
        <v>562</v>
      </c>
      <c r="E22" s="44"/>
      <c r="F22" s="269" t="s">
        <v>343</v>
      </c>
      <c r="G22" s="139">
        <v>5880</v>
      </c>
      <c r="H22" s="44" t="s">
        <v>56</v>
      </c>
      <c r="I22" s="196">
        <v>5</v>
      </c>
      <c r="J22" s="274">
        <v>0</v>
      </c>
      <c r="K22" s="275">
        <v>0</v>
      </c>
      <c r="L22" s="274">
        <v>0</v>
      </c>
      <c r="M22" s="276">
        <v>0</v>
      </c>
      <c r="N22" s="45">
        <f t="shared" si="0"/>
        <v>0</v>
      </c>
      <c r="O22" s="46">
        <f t="shared" si="1"/>
        <v>0</v>
      </c>
    </row>
    <row r="23" spans="2:15" x14ac:dyDescent="0.25">
      <c r="B23" s="41" t="s">
        <v>561</v>
      </c>
      <c r="C23" s="44" t="s">
        <v>657</v>
      </c>
      <c r="D23" s="44" t="s">
        <v>562</v>
      </c>
      <c r="E23" s="44"/>
      <c r="F23" s="269" t="s">
        <v>343</v>
      </c>
      <c r="G23" s="139">
        <v>5880</v>
      </c>
      <c r="H23" s="44" t="s">
        <v>56</v>
      </c>
      <c r="I23" s="196">
        <v>1</v>
      </c>
      <c r="J23" s="274">
        <v>0</v>
      </c>
      <c r="K23" s="275">
        <v>0</v>
      </c>
      <c r="L23" s="274">
        <v>0</v>
      </c>
      <c r="M23" s="276">
        <v>0</v>
      </c>
      <c r="N23" s="45">
        <f t="shared" si="0"/>
        <v>0</v>
      </c>
      <c r="O23" s="46">
        <f t="shared" si="1"/>
        <v>0</v>
      </c>
    </row>
    <row r="24" spans="2:15" x14ac:dyDescent="0.25">
      <c r="B24" s="41" t="s">
        <v>708</v>
      </c>
      <c r="C24" s="44" t="s">
        <v>657</v>
      </c>
      <c r="D24" s="44" t="s">
        <v>562</v>
      </c>
      <c r="E24" s="44"/>
      <c r="F24" s="269" t="s">
        <v>343</v>
      </c>
      <c r="G24" s="139">
        <v>5880</v>
      </c>
      <c r="H24" s="44" t="s">
        <v>56</v>
      </c>
      <c r="I24" s="196">
        <v>5</v>
      </c>
      <c r="J24" s="274">
        <v>0</v>
      </c>
      <c r="K24" s="275">
        <v>0</v>
      </c>
      <c r="L24" s="274">
        <v>0</v>
      </c>
      <c r="M24" s="276">
        <v>0</v>
      </c>
      <c r="N24" s="45">
        <f t="shared" si="0"/>
        <v>0</v>
      </c>
      <c r="O24" s="46">
        <f t="shared" si="1"/>
        <v>0</v>
      </c>
    </row>
    <row r="25" spans="2:15" x14ac:dyDescent="0.25">
      <c r="B25" s="41" t="s">
        <v>708</v>
      </c>
      <c r="C25" s="44" t="s">
        <v>657</v>
      </c>
      <c r="D25" s="44" t="s">
        <v>562</v>
      </c>
      <c r="E25" s="44"/>
      <c r="F25" s="269" t="s">
        <v>343</v>
      </c>
      <c r="G25" s="139">
        <v>5880</v>
      </c>
      <c r="H25" s="44" t="s">
        <v>56</v>
      </c>
      <c r="I25" s="196">
        <v>3</v>
      </c>
      <c r="J25" s="274">
        <v>0</v>
      </c>
      <c r="K25" s="275">
        <v>0</v>
      </c>
      <c r="L25" s="274">
        <v>0</v>
      </c>
      <c r="M25" s="276">
        <v>0</v>
      </c>
      <c r="N25" s="45">
        <f t="shared" si="0"/>
        <v>0</v>
      </c>
      <c r="O25" s="46">
        <f t="shared" si="1"/>
        <v>0</v>
      </c>
    </row>
    <row r="26" spans="2:15" x14ac:dyDescent="0.25">
      <c r="B26" s="41" t="s">
        <v>709</v>
      </c>
      <c r="C26" s="44" t="s">
        <v>658</v>
      </c>
      <c r="D26" s="44" t="s">
        <v>519</v>
      </c>
      <c r="E26" s="44"/>
      <c r="F26" s="269" t="s">
        <v>343</v>
      </c>
      <c r="G26" s="139">
        <v>1</v>
      </c>
      <c r="H26" s="44" t="s">
        <v>34</v>
      </c>
      <c r="I26" s="196">
        <v>5</v>
      </c>
      <c r="J26" s="274">
        <v>0</v>
      </c>
      <c r="K26" s="275">
        <v>0</v>
      </c>
      <c r="L26" s="274">
        <v>0</v>
      </c>
      <c r="M26" s="276">
        <v>0</v>
      </c>
      <c r="N26" s="45">
        <f t="shared" si="0"/>
        <v>0</v>
      </c>
      <c r="O26" s="46">
        <f t="shared" si="1"/>
        <v>0</v>
      </c>
    </row>
    <row r="27" spans="2:15" x14ac:dyDescent="0.25">
      <c r="B27" s="41" t="s">
        <v>710</v>
      </c>
      <c r="C27" s="44" t="s">
        <v>660</v>
      </c>
      <c r="D27" s="44" t="s">
        <v>514</v>
      </c>
      <c r="E27" s="44" t="s">
        <v>515</v>
      </c>
      <c r="F27" s="269" t="s">
        <v>343</v>
      </c>
      <c r="G27" s="139">
        <v>1</v>
      </c>
      <c r="H27" s="44" t="s">
        <v>34</v>
      </c>
      <c r="I27" s="196">
        <v>5</v>
      </c>
      <c r="J27" s="274">
        <v>0</v>
      </c>
      <c r="K27" s="275">
        <v>0</v>
      </c>
      <c r="L27" s="274">
        <v>0</v>
      </c>
      <c r="M27" s="276">
        <v>0</v>
      </c>
      <c r="N27" s="45">
        <f t="shared" si="0"/>
        <v>0</v>
      </c>
      <c r="O27" s="46">
        <f t="shared" si="1"/>
        <v>0</v>
      </c>
    </row>
    <row r="28" spans="2:15" x14ac:dyDescent="0.25">
      <c r="B28" s="41" t="s">
        <v>713</v>
      </c>
      <c r="C28" s="253" t="s">
        <v>660</v>
      </c>
      <c r="D28" s="44" t="s">
        <v>521</v>
      </c>
      <c r="E28" s="44" t="s">
        <v>522</v>
      </c>
      <c r="F28" s="269" t="s">
        <v>343</v>
      </c>
      <c r="G28" s="139">
        <v>1</v>
      </c>
      <c r="H28" s="44" t="s">
        <v>34</v>
      </c>
      <c r="I28" s="196">
        <v>5</v>
      </c>
      <c r="J28" s="274">
        <v>0</v>
      </c>
      <c r="K28" s="275">
        <v>0</v>
      </c>
      <c r="L28" s="274">
        <v>0</v>
      </c>
      <c r="M28" s="276">
        <v>0</v>
      </c>
      <c r="N28" s="45">
        <f t="shared" si="0"/>
        <v>0</v>
      </c>
      <c r="O28" s="46">
        <f t="shared" si="1"/>
        <v>0</v>
      </c>
    </row>
    <row r="29" spans="2:15" x14ac:dyDescent="0.25">
      <c r="B29" s="41" t="s">
        <v>707</v>
      </c>
      <c r="C29" s="69" t="s">
        <v>663</v>
      </c>
      <c r="D29" s="44" t="s">
        <v>520</v>
      </c>
      <c r="E29" s="44"/>
      <c r="F29" s="269" t="s">
        <v>343</v>
      </c>
      <c r="G29" s="139">
        <v>1</v>
      </c>
      <c r="H29" s="44" t="s">
        <v>34</v>
      </c>
      <c r="I29" s="196">
        <v>5</v>
      </c>
      <c r="J29" s="274">
        <v>0</v>
      </c>
      <c r="K29" s="275">
        <v>0</v>
      </c>
      <c r="L29" s="274">
        <v>0</v>
      </c>
      <c r="M29" s="276">
        <v>0</v>
      </c>
      <c r="N29" s="45">
        <f t="shared" si="0"/>
        <v>0</v>
      </c>
      <c r="O29" s="46">
        <f t="shared" si="1"/>
        <v>0</v>
      </c>
    </row>
    <row r="30" spans="2:15" x14ac:dyDescent="0.25">
      <c r="B30" s="41" t="s">
        <v>707</v>
      </c>
      <c r="C30" s="69" t="s">
        <v>663</v>
      </c>
      <c r="D30" s="44"/>
      <c r="E30" s="44"/>
      <c r="F30" s="269" t="s">
        <v>343</v>
      </c>
      <c r="G30" s="139">
        <v>1</v>
      </c>
      <c r="H30" s="44" t="s">
        <v>34</v>
      </c>
      <c r="I30" s="196">
        <v>5</v>
      </c>
      <c r="J30" s="274">
        <v>0</v>
      </c>
      <c r="K30" s="275">
        <v>0</v>
      </c>
      <c r="L30" s="274">
        <v>0</v>
      </c>
      <c r="M30" s="276">
        <v>0</v>
      </c>
      <c r="N30" s="45">
        <f t="shared" si="0"/>
        <v>0</v>
      </c>
      <c r="O30" s="46">
        <f t="shared" si="1"/>
        <v>0</v>
      </c>
    </row>
    <row r="31" spans="2:15" x14ac:dyDescent="0.25">
      <c r="B31" s="41" t="s">
        <v>486</v>
      </c>
      <c r="C31" s="69" t="s">
        <v>665</v>
      </c>
      <c r="D31" s="44"/>
      <c r="E31" s="44"/>
      <c r="F31" s="269" t="s">
        <v>343</v>
      </c>
      <c r="G31" s="139">
        <v>3</v>
      </c>
      <c r="H31" s="44" t="s">
        <v>34</v>
      </c>
      <c r="I31" s="196">
        <v>5</v>
      </c>
      <c r="J31" s="274">
        <v>0</v>
      </c>
      <c r="K31" s="275">
        <v>0</v>
      </c>
      <c r="L31" s="274">
        <v>0</v>
      </c>
      <c r="M31" s="276">
        <v>0</v>
      </c>
      <c r="N31" s="45">
        <f t="shared" si="0"/>
        <v>0</v>
      </c>
      <c r="O31" s="46">
        <f t="shared" si="1"/>
        <v>0</v>
      </c>
    </row>
    <row r="32" spans="2:15" x14ac:dyDescent="0.25">
      <c r="B32" s="41" t="s">
        <v>326</v>
      </c>
      <c r="C32" s="44" t="s">
        <v>667</v>
      </c>
      <c r="D32" s="44"/>
      <c r="E32" s="44" t="s">
        <v>552</v>
      </c>
      <c r="F32" s="269" t="s">
        <v>343</v>
      </c>
      <c r="G32" s="139">
        <v>2</v>
      </c>
      <c r="H32" s="44" t="s">
        <v>34</v>
      </c>
      <c r="I32" s="196">
        <v>1</v>
      </c>
      <c r="J32" s="274">
        <v>0</v>
      </c>
      <c r="K32" s="275">
        <v>0</v>
      </c>
      <c r="L32" s="274">
        <v>0</v>
      </c>
      <c r="M32" s="276">
        <v>0</v>
      </c>
      <c r="N32" s="45">
        <f t="shared" si="0"/>
        <v>0</v>
      </c>
      <c r="O32" s="46">
        <f t="shared" si="1"/>
        <v>0</v>
      </c>
    </row>
    <row r="33" spans="2:15" x14ac:dyDescent="0.25">
      <c r="B33" s="41" t="s">
        <v>553</v>
      </c>
      <c r="C33" s="44" t="s">
        <v>669</v>
      </c>
      <c r="D33" s="44"/>
      <c r="E33" s="44" t="s">
        <v>554</v>
      </c>
      <c r="F33" s="269" t="s">
        <v>343</v>
      </c>
      <c r="G33" s="139">
        <v>60</v>
      </c>
      <c r="H33" s="44" t="s">
        <v>29</v>
      </c>
      <c r="I33" s="196">
        <v>1</v>
      </c>
      <c r="J33" s="274">
        <v>0</v>
      </c>
      <c r="K33" s="275">
        <v>0</v>
      </c>
      <c r="L33" s="274">
        <v>0</v>
      </c>
      <c r="M33" s="276">
        <v>0</v>
      </c>
      <c r="N33" s="45">
        <f t="shared" si="0"/>
        <v>0</v>
      </c>
      <c r="O33" s="46">
        <f t="shared" si="1"/>
        <v>0</v>
      </c>
    </row>
    <row r="34" spans="2:15" ht="13.8" thickBot="1" x14ac:dyDescent="0.3">
      <c r="B34" s="147" t="s">
        <v>711</v>
      </c>
      <c r="C34" s="125" t="s">
        <v>663</v>
      </c>
      <c r="D34" s="125"/>
      <c r="E34" s="125"/>
      <c r="F34" s="270" t="s">
        <v>343</v>
      </c>
      <c r="G34" s="162">
        <v>1</v>
      </c>
      <c r="H34" s="125" t="s">
        <v>34</v>
      </c>
      <c r="I34" s="212">
        <v>5</v>
      </c>
      <c r="J34" s="278">
        <v>0</v>
      </c>
      <c r="K34" s="279">
        <v>0</v>
      </c>
      <c r="L34" s="278">
        <v>0</v>
      </c>
      <c r="M34" s="286">
        <v>0</v>
      </c>
      <c r="N34" s="126">
        <f t="shared" si="0"/>
        <v>0</v>
      </c>
      <c r="O34" s="48">
        <f t="shared" si="1"/>
        <v>0</v>
      </c>
    </row>
    <row r="35" spans="2:15" ht="13.8" thickBot="1" x14ac:dyDescent="0.3">
      <c r="B35" s="197" t="s">
        <v>530</v>
      </c>
      <c r="C35" s="198"/>
      <c r="D35" s="199"/>
      <c r="E35" s="199"/>
      <c r="F35" s="199"/>
      <c r="G35" s="200"/>
      <c r="H35" s="201"/>
      <c r="I35" s="200"/>
      <c r="J35" s="202"/>
      <c r="K35" s="201"/>
      <c r="L35" s="202"/>
      <c r="M35" s="203"/>
      <c r="N35" s="204"/>
      <c r="O35" s="205">
        <f>SUM(O11:O34)</f>
        <v>0</v>
      </c>
    </row>
    <row r="36" spans="2:15" x14ac:dyDescent="0.25">
      <c r="B36" s="163"/>
      <c r="C36" s="163"/>
      <c r="D36" s="164"/>
      <c r="E36" s="164"/>
      <c r="F36" s="164"/>
      <c r="G36" s="165"/>
      <c r="H36" s="61"/>
      <c r="I36" s="165"/>
      <c r="J36" s="166"/>
      <c r="K36" s="61"/>
      <c r="L36" s="166"/>
      <c r="M36" s="167"/>
      <c r="N36" s="168"/>
      <c r="O36" s="169"/>
    </row>
    <row r="37" spans="2:15" x14ac:dyDescent="0.25">
      <c r="B37" s="238" t="s">
        <v>719</v>
      </c>
      <c r="C37" s="238"/>
      <c r="D37" s="238"/>
      <c r="E37" s="238"/>
      <c r="F37" s="238"/>
      <c r="G37" s="238"/>
      <c r="H37" s="238"/>
      <c r="I37" s="238"/>
      <c r="J37" s="238"/>
      <c r="K37" s="238"/>
      <c r="L37" s="238"/>
      <c r="M37" s="238"/>
      <c r="N37" s="238"/>
      <c r="O37" s="238"/>
    </row>
    <row r="38" spans="2:15" ht="13.8" thickBot="1" x14ac:dyDescent="0.3"/>
    <row r="39" spans="2:15" ht="16.2" thickBot="1" x14ac:dyDescent="0.35">
      <c r="B39" s="239" t="s">
        <v>331</v>
      </c>
      <c r="C39" s="240"/>
      <c r="D39" s="240"/>
      <c r="E39" s="240"/>
      <c r="F39" s="240"/>
      <c r="G39" s="240"/>
      <c r="H39" s="240"/>
      <c r="I39" s="240"/>
      <c r="J39" s="240"/>
      <c r="K39" s="240"/>
      <c r="L39" s="240"/>
      <c r="M39" s="240"/>
      <c r="N39" s="240"/>
      <c r="O39" s="241"/>
    </row>
    <row r="40" spans="2:15" ht="13.8" thickBot="1" x14ac:dyDescent="0.3"/>
    <row r="41" spans="2:15" ht="28.95" customHeight="1" thickBot="1" x14ac:dyDescent="0.3">
      <c r="B41" s="65" t="s">
        <v>578</v>
      </c>
      <c r="C41" s="170" t="s">
        <v>577</v>
      </c>
      <c r="D41" s="71" t="s">
        <v>390</v>
      </c>
      <c r="E41" s="71" t="s">
        <v>389</v>
      </c>
      <c r="F41" s="71" t="s">
        <v>407</v>
      </c>
      <c r="G41" s="38" t="s">
        <v>4</v>
      </c>
      <c r="H41" s="39" t="s">
        <v>5</v>
      </c>
      <c r="I41" s="71" t="s">
        <v>341</v>
      </c>
      <c r="J41" s="71" t="s">
        <v>403</v>
      </c>
      <c r="K41" s="71" t="s">
        <v>404</v>
      </c>
      <c r="L41" s="71" t="s">
        <v>346</v>
      </c>
      <c r="M41" s="71" t="s">
        <v>347</v>
      </c>
      <c r="N41" s="71" t="s">
        <v>405</v>
      </c>
      <c r="O41" s="72" t="s">
        <v>332</v>
      </c>
    </row>
    <row r="42" spans="2:15" x14ac:dyDescent="0.25">
      <c r="B42" s="77" t="s">
        <v>71</v>
      </c>
      <c r="C42" s="171" t="s">
        <v>673</v>
      </c>
      <c r="D42" s="145" t="s">
        <v>423</v>
      </c>
      <c r="E42" s="145" t="s">
        <v>424</v>
      </c>
      <c r="F42" s="281" t="s">
        <v>343</v>
      </c>
      <c r="G42" s="146">
        <v>2</v>
      </c>
      <c r="H42" s="68" t="s">
        <v>376</v>
      </c>
      <c r="I42" s="146">
        <v>1</v>
      </c>
      <c r="J42" s="283">
        <v>0</v>
      </c>
      <c r="K42" s="284">
        <v>0</v>
      </c>
      <c r="L42" s="283">
        <v>0</v>
      </c>
      <c r="M42" s="293">
        <v>0</v>
      </c>
      <c r="N42" s="123">
        <f t="shared" ref="N42:N61" si="2">(J42*K42)+((L42-(L42/1*M42))*G42)</f>
        <v>0</v>
      </c>
      <c r="O42" s="124">
        <f>N42*I42</f>
        <v>0</v>
      </c>
    </row>
    <row r="43" spans="2:15" x14ac:dyDescent="0.25">
      <c r="B43" s="41" t="s">
        <v>66</v>
      </c>
      <c r="C43" s="172" t="s">
        <v>676</v>
      </c>
      <c r="D43" s="69" t="s">
        <v>425</v>
      </c>
      <c r="E43" s="69" t="s">
        <v>431</v>
      </c>
      <c r="F43" s="269" t="s">
        <v>343</v>
      </c>
      <c r="G43" s="43">
        <v>21</v>
      </c>
      <c r="H43" s="44" t="s">
        <v>376</v>
      </c>
      <c r="I43" s="43">
        <v>1</v>
      </c>
      <c r="J43" s="274">
        <v>0</v>
      </c>
      <c r="K43" s="275">
        <v>0</v>
      </c>
      <c r="L43" s="274">
        <v>0</v>
      </c>
      <c r="M43" s="276">
        <v>0</v>
      </c>
      <c r="N43" s="45">
        <f t="shared" si="2"/>
        <v>0</v>
      </c>
      <c r="O43" s="46">
        <f>N43*I43</f>
        <v>0</v>
      </c>
    </row>
    <row r="44" spans="2:15" x14ac:dyDescent="0.25">
      <c r="B44" s="41" t="s">
        <v>68</v>
      </c>
      <c r="C44" s="172" t="s">
        <v>678</v>
      </c>
      <c r="D44" s="69" t="s">
        <v>425</v>
      </c>
      <c r="E44" s="69" t="s">
        <v>426</v>
      </c>
      <c r="F44" s="269" t="s">
        <v>343</v>
      </c>
      <c r="G44" s="43">
        <v>3</v>
      </c>
      <c r="H44" s="44" t="s">
        <v>376</v>
      </c>
      <c r="I44" s="43">
        <v>1</v>
      </c>
      <c r="J44" s="274">
        <v>0</v>
      </c>
      <c r="K44" s="275">
        <v>0</v>
      </c>
      <c r="L44" s="274">
        <v>0</v>
      </c>
      <c r="M44" s="276">
        <v>0</v>
      </c>
      <c r="N44" s="45">
        <f t="shared" si="2"/>
        <v>0</v>
      </c>
      <c r="O44" s="46">
        <f t="shared" ref="O44:O61" si="3">N44*I44</f>
        <v>0</v>
      </c>
    </row>
    <row r="45" spans="2:15" x14ac:dyDescent="0.25">
      <c r="B45" s="47" t="s">
        <v>309</v>
      </c>
      <c r="C45" s="178" t="s">
        <v>680</v>
      </c>
      <c r="D45" s="69" t="s">
        <v>385</v>
      </c>
      <c r="E45" s="69" t="s">
        <v>402</v>
      </c>
      <c r="F45" s="269" t="s">
        <v>343</v>
      </c>
      <c r="G45" s="70">
        <v>2</v>
      </c>
      <c r="H45" s="44" t="s">
        <v>376</v>
      </c>
      <c r="I45" s="43">
        <v>1</v>
      </c>
      <c r="J45" s="274">
        <v>0</v>
      </c>
      <c r="K45" s="275">
        <v>0</v>
      </c>
      <c r="L45" s="274">
        <v>0</v>
      </c>
      <c r="M45" s="276">
        <v>0</v>
      </c>
      <c r="N45" s="45">
        <f t="shared" si="2"/>
        <v>0</v>
      </c>
      <c r="O45" s="46">
        <f t="shared" si="3"/>
        <v>0</v>
      </c>
    </row>
    <row r="46" spans="2:15" x14ac:dyDescent="0.25">
      <c r="B46" s="47" t="s">
        <v>714</v>
      </c>
      <c r="C46" s="178" t="s">
        <v>682</v>
      </c>
      <c r="D46" s="44" t="s">
        <v>401</v>
      </c>
      <c r="E46" s="69" t="s">
        <v>432</v>
      </c>
      <c r="F46" s="269" t="s">
        <v>343</v>
      </c>
      <c r="G46" s="70">
        <v>9</v>
      </c>
      <c r="H46" s="44" t="s">
        <v>376</v>
      </c>
      <c r="I46" s="43">
        <v>1</v>
      </c>
      <c r="J46" s="274">
        <v>0</v>
      </c>
      <c r="K46" s="275">
        <v>0</v>
      </c>
      <c r="L46" s="274">
        <v>0</v>
      </c>
      <c r="M46" s="276">
        <v>0</v>
      </c>
      <c r="N46" s="45">
        <f t="shared" si="2"/>
        <v>0</v>
      </c>
      <c r="O46" s="46">
        <f t="shared" si="3"/>
        <v>0</v>
      </c>
    </row>
    <row r="47" spans="2:15" x14ac:dyDescent="0.25">
      <c r="B47" s="47" t="s">
        <v>715</v>
      </c>
      <c r="C47" s="178" t="s">
        <v>682</v>
      </c>
      <c r="D47" s="44" t="s">
        <v>400</v>
      </c>
      <c r="E47" s="44" t="s">
        <v>391</v>
      </c>
      <c r="F47" s="269" t="s">
        <v>343</v>
      </c>
      <c r="G47" s="70">
        <v>1</v>
      </c>
      <c r="H47" s="44" t="s">
        <v>376</v>
      </c>
      <c r="I47" s="43">
        <v>1</v>
      </c>
      <c r="J47" s="274">
        <v>0</v>
      </c>
      <c r="K47" s="275">
        <v>0</v>
      </c>
      <c r="L47" s="274">
        <v>0</v>
      </c>
      <c r="M47" s="276">
        <v>0</v>
      </c>
      <c r="N47" s="45">
        <f t="shared" si="2"/>
        <v>0</v>
      </c>
      <c r="O47" s="46">
        <f t="shared" si="3"/>
        <v>0</v>
      </c>
    </row>
    <row r="48" spans="2:15" x14ac:dyDescent="0.25">
      <c r="B48" s="47" t="s">
        <v>62</v>
      </c>
      <c r="C48" s="178" t="s">
        <v>684</v>
      </c>
      <c r="D48" s="69" t="s">
        <v>398</v>
      </c>
      <c r="E48" s="44" t="s">
        <v>435</v>
      </c>
      <c r="F48" s="269" t="s">
        <v>343</v>
      </c>
      <c r="G48" s="70">
        <v>1</v>
      </c>
      <c r="H48" s="44" t="s">
        <v>376</v>
      </c>
      <c r="I48" s="43">
        <v>1</v>
      </c>
      <c r="J48" s="274">
        <v>0</v>
      </c>
      <c r="K48" s="275">
        <v>0</v>
      </c>
      <c r="L48" s="274">
        <v>0</v>
      </c>
      <c r="M48" s="276">
        <v>0</v>
      </c>
      <c r="N48" s="45">
        <f t="shared" si="2"/>
        <v>0</v>
      </c>
      <c r="O48" s="46">
        <f t="shared" si="3"/>
        <v>0</v>
      </c>
    </row>
    <row r="49" spans="2:15" x14ac:dyDescent="0.25">
      <c r="B49" s="47" t="s">
        <v>62</v>
      </c>
      <c r="C49" s="178" t="s">
        <v>684</v>
      </c>
      <c r="D49" s="69" t="s">
        <v>398</v>
      </c>
      <c r="E49" s="44" t="s">
        <v>436</v>
      </c>
      <c r="F49" s="269" t="s">
        <v>343</v>
      </c>
      <c r="G49" s="70">
        <v>1</v>
      </c>
      <c r="H49" s="44" t="s">
        <v>376</v>
      </c>
      <c r="I49" s="43">
        <v>1</v>
      </c>
      <c r="J49" s="274">
        <v>0</v>
      </c>
      <c r="K49" s="275">
        <v>0</v>
      </c>
      <c r="L49" s="274">
        <v>0</v>
      </c>
      <c r="M49" s="276">
        <v>0</v>
      </c>
      <c r="N49" s="45">
        <f t="shared" si="2"/>
        <v>0</v>
      </c>
      <c r="O49" s="46">
        <f t="shared" si="3"/>
        <v>0</v>
      </c>
    </row>
    <row r="50" spans="2:15" s="73" customFormat="1" x14ac:dyDescent="0.25">
      <c r="B50" s="47" t="s">
        <v>62</v>
      </c>
      <c r="C50" s="178" t="s">
        <v>684</v>
      </c>
      <c r="D50" s="69" t="s">
        <v>398</v>
      </c>
      <c r="E50" s="69" t="s">
        <v>437</v>
      </c>
      <c r="F50" s="269" t="s">
        <v>343</v>
      </c>
      <c r="G50" s="70">
        <v>1</v>
      </c>
      <c r="H50" s="44" t="s">
        <v>376</v>
      </c>
      <c r="I50" s="43">
        <v>1</v>
      </c>
      <c r="J50" s="274">
        <v>0</v>
      </c>
      <c r="K50" s="275">
        <v>0</v>
      </c>
      <c r="L50" s="274">
        <v>0</v>
      </c>
      <c r="M50" s="276">
        <v>0</v>
      </c>
      <c r="N50" s="45">
        <f t="shared" si="2"/>
        <v>0</v>
      </c>
      <c r="O50" s="46">
        <f t="shared" si="3"/>
        <v>0</v>
      </c>
    </row>
    <row r="51" spans="2:15" x14ac:dyDescent="0.25">
      <c r="B51" s="47" t="s">
        <v>62</v>
      </c>
      <c r="C51" s="178" t="s">
        <v>684</v>
      </c>
      <c r="D51" s="69" t="s">
        <v>398</v>
      </c>
      <c r="E51" s="69" t="s">
        <v>399</v>
      </c>
      <c r="F51" s="269" t="s">
        <v>343</v>
      </c>
      <c r="G51" s="70">
        <v>1</v>
      </c>
      <c r="H51" s="44" t="s">
        <v>376</v>
      </c>
      <c r="I51" s="43">
        <v>1</v>
      </c>
      <c r="J51" s="274">
        <v>0</v>
      </c>
      <c r="K51" s="275">
        <v>0</v>
      </c>
      <c r="L51" s="274">
        <v>0</v>
      </c>
      <c r="M51" s="276">
        <v>0</v>
      </c>
      <c r="N51" s="45">
        <f t="shared" si="2"/>
        <v>0</v>
      </c>
      <c r="O51" s="46">
        <f t="shared" si="3"/>
        <v>0</v>
      </c>
    </row>
    <row r="52" spans="2:15" x14ac:dyDescent="0.25">
      <c r="B52" s="47" t="s">
        <v>196</v>
      </c>
      <c r="C52" s="178" t="s">
        <v>686</v>
      </c>
      <c r="D52" s="44" t="s">
        <v>379</v>
      </c>
      <c r="E52" s="44" t="s">
        <v>384</v>
      </c>
      <c r="F52" s="269" t="s">
        <v>343</v>
      </c>
      <c r="G52" s="70">
        <v>1</v>
      </c>
      <c r="H52" s="44" t="s">
        <v>376</v>
      </c>
      <c r="I52" s="43">
        <v>1</v>
      </c>
      <c r="J52" s="274">
        <v>0</v>
      </c>
      <c r="K52" s="275">
        <v>0</v>
      </c>
      <c r="L52" s="274">
        <v>0</v>
      </c>
      <c r="M52" s="276">
        <v>0</v>
      </c>
      <c r="N52" s="45">
        <f t="shared" si="2"/>
        <v>0</v>
      </c>
      <c r="O52" s="46">
        <f t="shared" si="3"/>
        <v>0</v>
      </c>
    </row>
    <row r="53" spans="2:15" x14ac:dyDescent="0.25">
      <c r="B53" s="47" t="s">
        <v>196</v>
      </c>
      <c r="C53" s="178" t="s">
        <v>686</v>
      </c>
      <c r="D53" s="44" t="s">
        <v>379</v>
      </c>
      <c r="E53" s="44" t="s">
        <v>380</v>
      </c>
      <c r="F53" s="269" t="s">
        <v>343</v>
      </c>
      <c r="G53" s="70">
        <v>1</v>
      </c>
      <c r="H53" s="44" t="s">
        <v>376</v>
      </c>
      <c r="I53" s="43">
        <v>1</v>
      </c>
      <c r="J53" s="274">
        <v>0</v>
      </c>
      <c r="K53" s="275">
        <v>0</v>
      </c>
      <c r="L53" s="274">
        <v>0</v>
      </c>
      <c r="M53" s="276">
        <v>0</v>
      </c>
      <c r="N53" s="45">
        <f t="shared" si="2"/>
        <v>0</v>
      </c>
      <c r="O53" s="46">
        <f t="shared" si="3"/>
        <v>0</v>
      </c>
    </row>
    <row r="54" spans="2:15" x14ac:dyDescent="0.25">
      <c r="B54" s="47" t="s">
        <v>196</v>
      </c>
      <c r="C54" s="178" t="s">
        <v>686</v>
      </c>
      <c r="D54" s="44" t="s">
        <v>379</v>
      </c>
      <c r="E54" s="44" t="s">
        <v>381</v>
      </c>
      <c r="F54" s="269" t="s">
        <v>343</v>
      </c>
      <c r="G54" s="70">
        <v>1</v>
      </c>
      <c r="H54" s="44" t="s">
        <v>376</v>
      </c>
      <c r="I54" s="43">
        <v>1</v>
      </c>
      <c r="J54" s="274">
        <v>0</v>
      </c>
      <c r="K54" s="275">
        <v>0</v>
      </c>
      <c r="L54" s="274">
        <v>0</v>
      </c>
      <c r="M54" s="276">
        <v>0</v>
      </c>
      <c r="N54" s="45">
        <f t="shared" si="2"/>
        <v>0</v>
      </c>
      <c r="O54" s="46">
        <f t="shared" si="3"/>
        <v>0</v>
      </c>
    </row>
    <row r="55" spans="2:15" x14ac:dyDescent="0.25">
      <c r="B55" s="47" t="s">
        <v>196</v>
      </c>
      <c r="C55" s="178" t="s">
        <v>686</v>
      </c>
      <c r="D55" s="44" t="s">
        <v>379</v>
      </c>
      <c r="E55" s="44" t="s">
        <v>383</v>
      </c>
      <c r="F55" s="269" t="s">
        <v>343</v>
      </c>
      <c r="G55" s="70">
        <v>1</v>
      </c>
      <c r="H55" s="44" t="s">
        <v>376</v>
      </c>
      <c r="I55" s="43">
        <v>1</v>
      </c>
      <c r="J55" s="274">
        <v>0</v>
      </c>
      <c r="K55" s="275">
        <v>0</v>
      </c>
      <c r="L55" s="274">
        <v>0</v>
      </c>
      <c r="M55" s="276">
        <v>0</v>
      </c>
      <c r="N55" s="45">
        <f t="shared" si="2"/>
        <v>0</v>
      </c>
      <c r="O55" s="46">
        <f t="shared" si="3"/>
        <v>0</v>
      </c>
    </row>
    <row r="56" spans="2:15" x14ac:dyDescent="0.25">
      <c r="B56" s="47" t="s">
        <v>196</v>
      </c>
      <c r="C56" s="178" t="s">
        <v>686</v>
      </c>
      <c r="D56" s="44" t="s">
        <v>379</v>
      </c>
      <c r="E56" s="44" t="s">
        <v>382</v>
      </c>
      <c r="F56" s="269" t="s">
        <v>343</v>
      </c>
      <c r="G56" s="70">
        <v>2</v>
      </c>
      <c r="H56" s="44" t="s">
        <v>376</v>
      </c>
      <c r="I56" s="43">
        <v>1</v>
      </c>
      <c r="J56" s="274">
        <v>0</v>
      </c>
      <c r="K56" s="275">
        <v>0</v>
      </c>
      <c r="L56" s="274">
        <v>0</v>
      </c>
      <c r="M56" s="276">
        <v>0</v>
      </c>
      <c r="N56" s="45">
        <f t="shared" si="2"/>
        <v>0</v>
      </c>
      <c r="O56" s="46">
        <f t="shared" si="3"/>
        <v>0</v>
      </c>
    </row>
    <row r="57" spans="2:15" x14ac:dyDescent="0.25">
      <c r="B57" s="47" t="s">
        <v>198</v>
      </c>
      <c r="C57" s="178" t="s">
        <v>687</v>
      </c>
      <c r="D57" s="44" t="s">
        <v>392</v>
      </c>
      <c r="E57" s="44" t="s">
        <v>393</v>
      </c>
      <c r="F57" s="269" t="s">
        <v>343</v>
      </c>
      <c r="G57" s="70">
        <v>4</v>
      </c>
      <c r="H57" s="44" t="s">
        <v>376</v>
      </c>
      <c r="I57" s="43">
        <v>1</v>
      </c>
      <c r="J57" s="274">
        <v>0</v>
      </c>
      <c r="K57" s="275">
        <v>0</v>
      </c>
      <c r="L57" s="274">
        <v>0</v>
      </c>
      <c r="M57" s="276">
        <v>0</v>
      </c>
      <c r="N57" s="45">
        <f t="shared" si="2"/>
        <v>0</v>
      </c>
      <c r="O57" s="46">
        <f t="shared" si="3"/>
        <v>0</v>
      </c>
    </row>
    <row r="58" spans="2:15" x14ac:dyDescent="0.25">
      <c r="B58" s="47" t="s">
        <v>198</v>
      </c>
      <c r="C58" s="178" t="s">
        <v>687</v>
      </c>
      <c r="D58" s="44" t="s">
        <v>392</v>
      </c>
      <c r="E58" s="44" t="s">
        <v>433</v>
      </c>
      <c r="F58" s="269" t="s">
        <v>343</v>
      </c>
      <c r="G58" s="43">
        <v>1</v>
      </c>
      <c r="H58" s="44" t="s">
        <v>376</v>
      </c>
      <c r="I58" s="43">
        <v>1</v>
      </c>
      <c r="J58" s="274">
        <v>0</v>
      </c>
      <c r="K58" s="275">
        <v>0</v>
      </c>
      <c r="L58" s="274">
        <v>0</v>
      </c>
      <c r="M58" s="276">
        <v>0</v>
      </c>
      <c r="N58" s="45">
        <f t="shared" si="2"/>
        <v>0</v>
      </c>
      <c r="O58" s="46">
        <f t="shared" si="3"/>
        <v>0</v>
      </c>
    </row>
    <row r="59" spans="2:15" x14ac:dyDescent="0.25">
      <c r="B59" s="47" t="s">
        <v>159</v>
      </c>
      <c r="C59" s="178" t="s">
        <v>689</v>
      </c>
      <c r="D59" s="44" t="s">
        <v>392</v>
      </c>
      <c r="E59" s="44" t="s">
        <v>394</v>
      </c>
      <c r="F59" s="269" t="s">
        <v>343</v>
      </c>
      <c r="G59" s="43">
        <v>7</v>
      </c>
      <c r="H59" s="44" t="s">
        <v>376</v>
      </c>
      <c r="I59" s="43">
        <v>1</v>
      </c>
      <c r="J59" s="274">
        <v>0</v>
      </c>
      <c r="K59" s="275">
        <v>0</v>
      </c>
      <c r="L59" s="274">
        <v>0</v>
      </c>
      <c r="M59" s="276">
        <v>0</v>
      </c>
      <c r="N59" s="45">
        <f t="shared" si="2"/>
        <v>0</v>
      </c>
      <c r="O59" s="46">
        <f t="shared" si="3"/>
        <v>0</v>
      </c>
    </row>
    <row r="60" spans="2:15" x14ac:dyDescent="0.25">
      <c r="B60" s="47" t="s">
        <v>159</v>
      </c>
      <c r="C60" s="178" t="s">
        <v>689</v>
      </c>
      <c r="D60" s="44" t="s">
        <v>392</v>
      </c>
      <c r="E60" s="44" t="s">
        <v>395</v>
      </c>
      <c r="F60" s="269" t="s">
        <v>343</v>
      </c>
      <c r="G60" s="43">
        <v>4</v>
      </c>
      <c r="H60" s="44" t="s">
        <v>376</v>
      </c>
      <c r="I60" s="43">
        <v>1</v>
      </c>
      <c r="J60" s="274">
        <v>0</v>
      </c>
      <c r="K60" s="275">
        <v>0</v>
      </c>
      <c r="L60" s="274">
        <v>0</v>
      </c>
      <c r="M60" s="276">
        <v>0</v>
      </c>
      <c r="N60" s="45">
        <f t="shared" si="2"/>
        <v>0</v>
      </c>
      <c r="O60" s="46">
        <f t="shared" si="3"/>
        <v>0</v>
      </c>
    </row>
    <row r="61" spans="2:15" x14ac:dyDescent="0.25">
      <c r="B61" s="47" t="s">
        <v>75</v>
      </c>
      <c r="C61" s="178" t="s">
        <v>691</v>
      </c>
      <c r="D61" s="44" t="s">
        <v>385</v>
      </c>
      <c r="E61" s="44" t="s">
        <v>386</v>
      </c>
      <c r="F61" s="269" t="s">
        <v>343</v>
      </c>
      <c r="G61" s="43">
        <v>1</v>
      </c>
      <c r="H61" s="44" t="s">
        <v>376</v>
      </c>
      <c r="I61" s="43">
        <v>1</v>
      </c>
      <c r="J61" s="274">
        <v>0</v>
      </c>
      <c r="K61" s="275">
        <v>0</v>
      </c>
      <c r="L61" s="274">
        <v>0</v>
      </c>
      <c r="M61" s="276">
        <v>0</v>
      </c>
      <c r="N61" s="45">
        <f t="shared" si="2"/>
        <v>0</v>
      </c>
      <c r="O61" s="46">
        <f t="shared" si="3"/>
        <v>0</v>
      </c>
    </row>
    <row r="62" spans="2:15" x14ac:dyDescent="0.25">
      <c r="B62" s="47" t="s">
        <v>75</v>
      </c>
      <c r="C62" s="178" t="s">
        <v>691</v>
      </c>
      <c r="D62" s="44" t="s">
        <v>385</v>
      </c>
      <c r="E62" s="44" t="s">
        <v>387</v>
      </c>
      <c r="F62" s="269" t="s">
        <v>343</v>
      </c>
      <c r="G62" s="43">
        <v>1</v>
      </c>
      <c r="H62" s="44" t="s">
        <v>376</v>
      </c>
      <c r="I62" s="43">
        <v>1</v>
      </c>
      <c r="J62" s="274">
        <v>0</v>
      </c>
      <c r="K62" s="275">
        <v>0</v>
      </c>
      <c r="L62" s="274">
        <v>0</v>
      </c>
      <c r="M62" s="276">
        <v>0</v>
      </c>
      <c r="N62" s="45">
        <f t="shared" ref="N62:N72" si="4">(J62*K62)+((L62-(L62/1*M62))*G62)</f>
        <v>0</v>
      </c>
      <c r="O62" s="46">
        <f t="shared" ref="O62:O72" si="5">N62*I62</f>
        <v>0</v>
      </c>
    </row>
    <row r="63" spans="2:15" x14ac:dyDescent="0.25">
      <c r="B63" s="47" t="s">
        <v>75</v>
      </c>
      <c r="C63" s="178" t="s">
        <v>691</v>
      </c>
      <c r="D63" s="44" t="s">
        <v>385</v>
      </c>
      <c r="E63" s="44" t="s">
        <v>388</v>
      </c>
      <c r="F63" s="269" t="s">
        <v>343</v>
      </c>
      <c r="G63" s="43">
        <v>1</v>
      </c>
      <c r="H63" s="44" t="s">
        <v>376</v>
      </c>
      <c r="I63" s="43">
        <v>1</v>
      </c>
      <c r="J63" s="274">
        <v>0</v>
      </c>
      <c r="K63" s="275">
        <v>0</v>
      </c>
      <c r="L63" s="274">
        <v>0</v>
      </c>
      <c r="M63" s="276">
        <v>0</v>
      </c>
      <c r="N63" s="45">
        <f t="shared" si="4"/>
        <v>0</v>
      </c>
      <c r="O63" s="46">
        <f t="shared" si="5"/>
        <v>0</v>
      </c>
    </row>
    <row r="64" spans="2:15" x14ac:dyDescent="0.25">
      <c r="B64" s="47" t="s">
        <v>75</v>
      </c>
      <c r="C64" s="178" t="s">
        <v>691</v>
      </c>
      <c r="D64" s="44" t="s">
        <v>385</v>
      </c>
      <c r="E64" s="44" t="s">
        <v>427</v>
      </c>
      <c r="F64" s="269" t="s">
        <v>343</v>
      </c>
      <c r="G64" s="43">
        <v>1</v>
      </c>
      <c r="H64" s="44" t="s">
        <v>376</v>
      </c>
      <c r="I64" s="43">
        <v>1</v>
      </c>
      <c r="J64" s="274">
        <v>0</v>
      </c>
      <c r="K64" s="275">
        <v>0</v>
      </c>
      <c r="L64" s="274">
        <v>0</v>
      </c>
      <c r="M64" s="276">
        <v>0</v>
      </c>
      <c r="N64" s="45">
        <f t="shared" si="4"/>
        <v>0</v>
      </c>
      <c r="O64" s="46">
        <f t="shared" si="5"/>
        <v>0</v>
      </c>
    </row>
    <row r="65" spans="2:16" x14ac:dyDescent="0.25">
      <c r="B65" s="21" t="s">
        <v>531</v>
      </c>
      <c r="C65" s="173" t="s">
        <v>693</v>
      </c>
      <c r="D65" s="69" t="s">
        <v>532</v>
      </c>
      <c r="E65" s="69" t="s">
        <v>533</v>
      </c>
      <c r="F65" s="294" t="s">
        <v>343</v>
      </c>
      <c r="G65" s="209">
        <v>1</v>
      </c>
      <c r="H65" s="69" t="s">
        <v>376</v>
      </c>
      <c r="I65" s="138">
        <v>1</v>
      </c>
      <c r="J65" s="274">
        <v>0</v>
      </c>
      <c r="K65" s="275">
        <v>0</v>
      </c>
      <c r="L65" s="274">
        <v>0</v>
      </c>
      <c r="M65" s="276">
        <v>0</v>
      </c>
      <c r="N65" s="45">
        <f t="shared" ref="N65:N71" si="6">(J65*K65)+((L65-(L65/1*M65))*G65)</f>
        <v>0</v>
      </c>
      <c r="O65" s="46">
        <f t="shared" ref="O65:O69" si="7">N65*I65</f>
        <v>0</v>
      </c>
    </row>
    <row r="66" spans="2:16" x14ac:dyDescent="0.25">
      <c r="B66" s="21" t="s">
        <v>534</v>
      </c>
      <c r="C66" s="173" t="s">
        <v>695</v>
      </c>
      <c r="D66" s="69" t="s">
        <v>535</v>
      </c>
      <c r="E66" s="69" t="s">
        <v>536</v>
      </c>
      <c r="F66" s="294" t="s">
        <v>343</v>
      </c>
      <c r="G66" s="209">
        <v>8</v>
      </c>
      <c r="H66" s="69" t="s">
        <v>376</v>
      </c>
      <c r="I66" s="138">
        <v>1</v>
      </c>
      <c r="J66" s="274">
        <v>0</v>
      </c>
      <c r="K66" s="275">
        <v>0</v>
      </c>
      <c r="L66" s="274">
        <v>0</v>
      </c>
      <c r="M66" s="276">
        <v>0</v>
      </c>
      <c r="N66" s="45">
        <f t="shared" si="6"/>
        <v>0</v>
      </c>
      <c r="O66" s="46">
        <f t="shared" si="7"/>
        <v>0</v>
      </c>
    </row>
    <row r="67" spans="2:16" x14ac:dyDescent="0.25">
      <c r="B67" s="21" t="s">
        <v>537</v>
      </c>
      <c r="C67" s="173" t="s">
        <v>695</v>
      </c>
      <c r="D67" s="69" t="s">
        <v>538</v>
      </c>
      <c r="E67" s="69" t="s">
        <v>538</v>
      </c>
      <c r="F67" s="294" t="s">
        <v>343</v>
      </c>
      <c r="G67" s="209">
        <v>50</v>
      </c>
      <c r="H67" s="69" t="s">
        <v>376</v>
      </c>
      <c r="I67" s="138">
        <v>1</v>
      </c>
      <c r="J67" s="274">
        <v>0</v>
      </c>
      <c r="K67" s="275">
        <v>0</v>
      </c>
      <c r="L67" s="274">
        <v>0</v>
      </c>
      <c r="M67" s="276">
        <v>0</v>
      </c>
      <c r="N67" s="45">
        <f t="shared" si="6"/>
        <v>0</v>
      </c>
      <c r="O67" s="46">
        <f t="shared" si="7"/>
        <v>0</v>
      </c>
    </row>
    <row r="68" spans="2:16" x14ac:dyDescent="0.25">
      <c r="B68" s="21" t="s">
        <v>539</v>
      </c>
      <c r="C68" s="173" t="s">
        <v>697</v>
      </c>
      <c r="D68" s="69" t="s">
        <v>540</v>
      </c>
      <c r="E68" s="69" t="s">
        <v>545</v>
      </c>
      <c r="F68" s="294" t="s">
        <v>343</v>
      </c>
      <c r="G68" s="209">
        <v>8</v>
      </c>
      <c r="H68" s="69" t="s">
        <v>376</v>
      </c>
      <c r="I68" s="138">
        <v>1</v>
      </c>
      <c r="J68" s="274">
        <v>0</v>
      </c>
      <c r="K68" s="275">
        <v>0</v>
      </c>
      <c r="L68" s="274">
        <v>0</v>
      </c>
      <c r="M68" s="276">
        <v>0</v>
      </c>
      <c r="N68" s="45">
        <f t="shared" si="6"/>
        <v>0</v>
      </c>
      <c r="O68" s="46">
        <f t="shared" si="7"/>
        <v>0</v>
      </c>
    </row>
    <row r="69" spans="2:16" x14ac:dyDescent="0.25">
      <c r="B69" s="21" t="s">
        <v>543</v>
      </c>
      <c r="C69" s="173" t="s">
        <v>700</v>
      </c>
      <c r="D69" s="69" t="s">
        <v>541</v>
      </c>
      <c r="E69" s="69" t="s">
        <v>544</v>
      </c>
      <c r="F69" s="294" t="s">
        <v>343</v>
      </c>
      <c r="G69" s="209">
        <v>1</v>
      </c>
      <c r="H69" s="69" t="s">
        <v>376</v>
      </c>
      <c r="I69" s="138">
        <v>1</v>
      </c>
      <c r="J69" s="274">
        <v>0</v>
      </c>
      <c r="K69" s="275">
        <v>0</v>
      </c>
      <c r="L69" s="274">
        <v>0</v>
      </c>
      <c r="M69" s="276">
        <v>0</v>
      </c>
      <c r="N69" s="45">
        <f t="shared" si="6"/>
        <v>0</v>
      </c>
      <c r="O69" s="46">
        <f t="shared" si="7"/>
        <v>0</v>
      </c>
    </row>
    <row r="70" spans="2:16" x14ac:dyDescent="0.25">
      <c r="B70" s="21" t="s">
        <v>542</v>
      </c>
      <c r="C70" s="173" t="s">
        <v>700</v>
      </c>
      <c r="D70" s="69" t="s">
        <v>541</v>
      </c>
      <c r="E70" s="69" t="s">
        <v>547</v>
      </c>
      <c r="F70" s="294" t="s">
        <v>343</v>
      </c>
      <c r="G70" s="210">
        <v>1</v>
      </c>
      <c r="H70" s="69" t="s">
        <v>376</v>
      </c>
      <c r="I70" s="138">
        <v>1</v>
      </c>
      <c r="J70" s="274">
        <v>0</v>
      </c>
      <c r="K70" s="275">
        <v>0</v>
      </c>
      <c r="L70" s="274">
        <v>0</v>
      </c>
      <c r="M70" s="276">
        <v>0</v>
      </c>
      <c r="N70" s="45">
        <f t="shared" si="6"/>
        <v>0</v>
      </c>
      <c r="O70" s="46">
        <v>0</v>
      </c>
    </row>
    <row r="71" spans="2:16" x14ac:dyDescent="0.25">
      <c r="B71" s="21" t="s">
        <v>546</v>
      </c>
      <c r="C71" s="173" t="s">
        <v>701</v>
      </c>
      <c r="D71" s="69" t="s">
        <v>541</v>
      </c>
      <c r="E71" s="69" t="s">
        <v>564</v>
      </c>
      <c r="F71" s="294" t="s">
        <v>343</v>
      </c>
      <c r="G71" s="210">
        <v>10</v>
      </c>
      <c r="H71" s="69" t="s">
        <v>376</v>
      </c>
      <c r="I71" s="138">
        <v>1</v>
      </c>
      <c r="J71" s="274">
        <v>0</v>
      </c>
      <c r="K71" s="275">
        <v>0</v>
      </c>
      <c r="L71" s="274">
        <v>0</v>
      </c>
      <c r="M71" s="276">
        <v>0</v>
      </c>
      <c r="N71" s="45">
        <f t="shared" si="6"/>
        <v>0</v>
      </c>
      <c r="O71" s="46">
        <f>N71*I71</f>
        <v>0</v>
      </c>
    </row>
    <row r="72" spans="2:16" ht="13.8" thickBot="1" x14ac:dyDescent="0.3">
      <c r="B72" s="47" t="s">
        <v>240</v>
      </c>
      <c r="C72" s="178" t="s">
        <v>703</v>
      </c>
      <c r="D72" s="44" t="s">
        <v>396</v>
      </c>
      <c r="E72" s="44" t="s">
        <v>397</v>
      </c>
      <c r="F72" s="269" t="s">
        <v>343</v>
      </c>
      <c r="G72" s="43">
        <v>1</v>
      </c>
      <c r="H72" s="44" t="s">
        <v>376</v>
      </c>
      <c r="I72" s="43">
        <v>1</v>
      </c>
      <c r="J72" s="274">
        <v>0</v>
      </c>
      <c r="K72" s="275">
        <v>0</v>
      </c>
      <c r="L72" s="274">
        <v>0</v>
      </c>
      <c r="M72" s="276">
        <v>0</v>
      </c>
      <c r="N72" s="45">
        <f t="shared" si="4"/>
        <v>0</v>
      </c>
      <c r="O72" s="46">
        <f t="shared" si="5"/>
        <v>0</v>
      </c>
    </row>
    <row r="73" spans="2:16" s="61" customFormat="1" ht="13.8" thickBot="1" x14ac:dyDescent="0.3">
      <c r="B73" s="53" t="s">
        <v>529</v>
      </c>
      <c r="C73" s="174"/>
      <c r="D73" s="54"/>
      <c r="E73" s="54"/>
      <c r="F73" s="54"/>
      <c r="G73" s="55"/>
      <c r="H73" s="56"/>
      <c r="I73" s="55"/>
      <c r="J73" s="57"/>
      <c r="K73" s="56"/>
      <c r="L73" s="57"/>
      <c r="M73" s="58"/>
      <c r="N73" s="59"/>
      <c r="O73" s="60">
        <f>SUM(O42:O72)</f>
        <v>0</v>
      </c>
      <c r="P73" s="51"/>
    </row>
    <row r="74" spans="2:16" ht="13.2" customHeight="1" x14ac:dyDescent="0.25">
      <c r="P74" s="80"/>
    </row>
    <row r="75" spans="2:16" ht="13.2" customHeight="1" x14ac:dyDescent="0.25">
      <c r="B75" s="36" t="s">
        <v>406</v>
      </c>
    </row>
    <row r="76" spans="2:16" ht="13.2" customHeight="1" x14ac:dyDescent="0.25">
      <c r="B76" s="238" t="s">
        <v>718</v>
      </c>
      <c r="C76" s="238"/>
      <c r="D76" s="238"/>
      <c r="E76" s="238"/>
      <c r="F76" s="238"/>
      <c r="G76" s="238"/>
      <c r="H76" s="238"/>
      <c r="I76" s="238"/>
      <c r="J76" s="238"/>
      <c r="K76" s="238"/>
      <c r="L76" s="238"/>
      <c r="M76" s="238"/>
      <c r="N76" s="238"/>
      <c r="O76" s="238"/>
    </row>
    <row r="77" spans="2:16" ht="13.2" customHeight="1" thickBot="1" x14ac:dyDescent="0.3"/>
    <row r="78" spans="2:16" ht="16.2" thickBot="1" x14ac:dyDescent="0.3">
      <c r="B78" s="5" t="s">
        <v>345</v>
      </c>
      <c r="C78" s="16"/>
      <c r="D78" s="6"/>
      <c r="E78" s="6"/>
      <c r="F78" s="6"/>
      <c r="G78" s="6"/>
      <c r="H78" s="6"/>
      <c r="I78" s="6"/>
      <c r="J78" s="6"/>
      <c r="K78" s="6"/>
      <c r="L78" s="6"/>
      <c r="M78" s="6"/>
      <c r="N78" s="6"/>
      <c r="O78" s="62"/>
    </row>
    <row r="79" spans="2:16" ht="15" thickBot="1" x14ac:dyDescent="0.3">
      <c r="B79" s="12"/>
      <c r="C79" s="12"/>
      <c r="D79" s="12"/>
      <c r="E79" s="12"/>
      <c r="F79" s="4"/>
      <c r="G79" s="4"/>
      <c r="H79" s="9"/>
    </row>
    <row r="80" spans="2:16" ht="27" thickBot="1" x14ac:dyDescent="0.3">
      <c r="B80" s="35" t="s">
        <v>353</v>
      </c>
      <c r="C80" s="32" t="s">
        <v>403</v>
      </c>
      <c r="D80" s="32" t="s">
        <v>408</v>
      </c>
      <c r="E80" s="26" t="s">
        <v>332</v>
      </c>
      <c r="J80" s="27"/>
      <c r="K80" s="27"/>
      <c r="L80" s="27"/>
      <c r="M80" s="27"/>
      <c r="N80" s="27"/>
      <c r="O80" s="27"/>
    </row>
    <row r="81" spans="2:15" x14ac:dyDescent="0.25">
      <c r="B81" s="14" t="s">
        <v>354</v>
      </c>
      <c r="C81" s="287">
        <v>0</v>
      </c>
      <c r="D81" s="81">
        <v>15</v>
      </c>
      <c r="E81" s="40">
        <f t="shared" ref="E81:E89" si="8">C81*D81</f>
        <v>0</v>
      </c>
      <c r="J81" s="88"/>
      <c r="K81" s="85"/>
      <c r="L81" s="86"/>
      <c r="M81" s="89"/>
      <c r="N81" s="87"/>
      <c r="O81" s="108"/>
    </row>
    <row r="82" spans="2:15" x14ac:dyDescent="0.25">
      <c r="B82" s="15" t="s">
        <v>348</v>
      </c>
      <c r="C82" s="288">
        <v>0</v>
      </c>
      <c r="D82" s="82">
        <v>15</v>
      </c>
      <c r="E82" s="46">
        <f t="shared" si="8"/>
        <v>0</v>
      </c>
      <c r="J82" s="90"/>
      <c r="K82" s="85"/>
      <c r="L82" s="9"/>
      <c r="M82" s="89"/>
      <c r="N82" s="87"/>
      <c r="O82" s="108"/>
    </row>
    <row r="83" spans="2:15" x14ac:dyDescent="0.25">
      <c r="B83" s="15" t="s">
        <v>349</v>
      </c>
      <c r="C83" s="288">
        <v>0</v>
      </c>
      <c r="D83" s="82">
        <v>15</v>
      </c>
      <c r="E83" s="46">
        <f t="shared" si="8"/>
        <v>0</v>
      </c>
      <c r="J83" s="90"/>
      <c r="K83" s="85"/>
      <c r="L83" s="9"/>
      <c r="M83" s="89"/>
      <c r="N83" s="87"/>
      <c r="O83" s="108"/>
    </row>
    <row r="84" spans="2:15" x14ac:dyDescent="0.25">
      <c r="B84" s="15" t="s">
        <v>350</v>
      </c>
      <c r="C84" s="288">
        <v>0</v>
      </c>
      <c r="D84" s="82">
        <v>15</v>
      </c>
      <c r="E84" s="46">
        <f t="shared" si="8"/>
        <v>0</v>
      </c>
      <c r="J84" s="90"/>
      <c r="K84" s="85"/>
      <c r="L84" s="9"/>
      <c r="M84" s="89"/>
      <c r="N84" s="87"/>
      <c r="O84" s="108"/>
    </row>
    <row r="85" spans="2:15" x14ac:dyDescent="0.25">
      <c r="B85" s="15" t="s">
        <v>571</v>
      </c>
      <c r="C85" s="288">
        <v>0</v>
      </c>
      <c r="D85" s="82">
        <v>15</v>
      </c>
      <c r="E85" s="46">
        <f t="shared" si="8"/>
        <v>0</v>
      </c>
      <c r="J85" s="90"/>
      <c r="K85" s="85"/>
      <c r="L85" s="9"/>
      <c r="M85" s="89"/>
      <c r="N85" s="87"/>
      <c r="O85" s="108"/>
    </row>
    <row r="86" spans="2:15" x14ac:dyDescent="0.25">
      <c r="B86" s="15" t="s">
        <v>572</v>
      </c>
      <c r="C86" s="288">
        <v>0</v>
      </c>
      <c r="D86" s="82">
        <v>15</v>
      </c>
      <c r="E86" s="46">
        <f t="shared" si="8"/>
        <v>0</v>
      </c>
      <c r="J86" s="90"/>
      <c r="K86" s="85"/>
      <c r="L86" s="9"/>
      <c r="M86" s="89"/>
      <c r="N86" s="87"/>
      <c r="O86" s="108"/>
    </row>
    <row r="87" spans="2:15" x14ac:dyDescent="0.25">
      <c r="B87" s="15" t="s">
        <v>573</v>
      </c>
      <c r="C87" s="288">
        <v>0</v>
      </c>
      <c r="D87" s="82">
        <v>15</v>
      </c>
      <c r="E87" s="46">
        <f t="shared" si="8"/>
        <v>0</v>
      </c>
      <c r="J87" s="90"/>
      <c r="K87" s="85"/>
      <c r="L87" s="9"/>
      <c r="M87" s="89"/>
      <c r="N87" s="87"/>
      <c r="O87" s="108"/>
    </row>
    <row r="88" spans="2:15" x14ac:dyDescent="0.25">
      <c r="B88" s="15" t="s">
        <v>574</v>
      </c>
      <c r="C88" s="288">
        <v>0</v>
      </c>
      <c r="D88" s="82">
        <v>15</v>
      </c>
      <c r="E88" s="46">
        <f t="shared" si="8"/>
        <v>0</v>
      </c>
      <c r="J88" s="90"/>
      <c r="K88" s="85"/>
      <c r="L88" s="9"/>
      <c r="M88" s="89"/>
      <c r="N88" s="87"/>
      <c r="O88" s="108"/>
    </row>
    <row r="89" spans="2:15" ht="13.8" thickBot="1" x14ac:dyDescent="0.3">
      <c r="B89" s="143" t="s">
        <v>575</v>
      </c>
      <c r="C89" s="295">
        <v>0</v>
      </c>
      <c r="D89" s="83">
        <v>15</v>
      </c>
      <c r="E89" s="63">
        <f t="shared" si="8"/>
        <v>0</v>
      </c>
      <c r="J89" s="90"/>
      <c r="K89" s="85"/>
      <c r="L89" s="9"/>
      <c r="M89" s="89"/>
      <c r="N89" s="87"/>
      <c r="O89" s="108"/>
    </row>
    <row r="90" spans="2:15" ht="15" thickBot="1" x14ac:dyDescent="0.3">
      <c r="B90" s="33" t="s">
        <v>359</v>
      </c>
      <c r="C90" s="52"/>
      <c r="D90" s="52"/>
      <c r="E90" s="34">
        <f>SUM(E81:E89)</f>
        <v>0</v>
      </c>
      <c r="J90" s="12"/>
      <c r="K90" s="12"/>
      <c r="L90" s="4"/>
      <c r="M90" s="4"/>
      <c r="O90" s="22"/>
    </row>
    <row r="91" spans="2:15" ht="15" thickBot="1" x14ac:dyDescent="0.3">
      <c r="B91" s="11"/>
      <c r="C91" s="12"/>
      <c r="D91" s="12"/>
      <c r="E91" s="12"/>
      <c r="G91" s="4"/>
      <c r="H91" s="22"/>
    </row>
    <row r="92" spans="2:15" ht="27" thickBot="1" x14ac:dyDescent="0.3">
      <c r="B92" s="24" t="s">
        <v>353</v>
      </c>
      <c r="C92" s="32" t="s">
        <v>444</v>
      </c>
      <c r="D92" s="26" t="s">
        <v>351</v>
      </c>
      <c r="E92" s="27"/>
      <c r="J92" s="27"/>
      <c r="K92" s="27"/>
      <c r="L92" s="27"/>
      <c r="M92" s="27"/>
      <c r="N92" s="27"/>
      <c r="O92" s="27"/>
    </row>
    <row r="93" spans="2:15" s="37" customFormat="1" x14ac:dyDescent="0.25">
      <c r="B93" s="99" t="s">
        <v>348</v>
      </c>
      <c r="C93" s="100">
        <v>0</v>
      </c>
      <c r="D93" s="101"/>
      <c r="E93" s="144"/>
      <c r="J93" s="91"/>
      <c r="K93" s="85"/>
      <c r="L93" s="2"/>
      <c r="M93" s="92"/>
      <c r="N93" s="93"/>
      <c r="O93" s="94"/>
    </row>
    <row r="94" spans="2:15" s="37" customFormat="1" x14ac:dyDescent="0.25">
      <c r="B94" s="21" t="s">
        <v>349</v>
      </c>
      <c r="C94" s="97">
        <v>0</v>
      </c>
      <c r="D94" s="102"/>
      <c r="E94" s="144"/>
      <c r="J94" s="91"/>
      <c r="K94" s="85"/>
      <c r="L94" s="2"/>
      <c r="M94" s="95"/>
      <c r="N94" s="93"/>
      <c r="O94" s="94"/>
    </row>
    <row r="95" spans="2:15" s="37" customFormat="1" x14ac:dyDescent="0.25">
      <c r="B95" s="21" t="s">
        <v>350</v>
      </c>
      <c r="C95" s="97">
        <v>0</v>
      </c>
      <c r="D95" s="103"/>
      <c r="E95" s="144"/>
      <c r="J95" s="91"/>
      <c r="K95" s="85"/>
      <c r="L95" s="2"/>
      <c r="M95" s="95"/>
      <c r="N95" s="93"/>
      <c r="O95" s="94"/>
    </row>
    <row r="96" spans="2:15" x14ac:dyDescent="0.25">
      <c r="B96" s="21" t="s">
        <v>352</v>
      </c>
      <c r="C96" s="84">
        <v>0</v>
      </c>
      <c r="D96" s="104">
        <v>0</v>
      </c>
      <c r="E96" s="144"/>
      <c r="J96" s="2"/>
      <c r="K96" s="2"/>
      <c r="L96" s="86"/>
      <c r="M96" s="95"/>
      <c r="N96" s="96"/>
      <c r="O96" s="94"/>
    </row>
    <row r="97" spans="2:16" ht="13.8" thickBot="1" x14ac:dyDescent="0.3">
      <c r="B97" s="105" t="s">
        <v>351</v>
      </c>
      <c r="C97" s="106"/>
      <c r="D97" s="107">
        <v>0</v>
      </c>
      <c r="E97" s="144"/>
      <c r="J97" s="2"/>
      <c r="K97" s="2"/>
      <c r="L97" s="86"/>
      <c r="M97" s="95"/>
      <c r="N97" s="96"/>
      <c r="O97" s="94"/>
    </row>
    <row r="98" spans="2:16" ht="14.4" x14ac:dyDescent="0.25">
      <c r="B98" s="11"/>
      <c r="C98" s="11"/>
      <c r="D98" s="12"/>
      <c r="E98" s="12"/>
      <c r="F98" s="4"/>
      <c r="G98" s="4"/>
      <c r="H98" s="22"/>
    </row>
    <row r="99" spans="2:16" ht="14.4" customHeight="1" x14ac:dyDescent="0.25">
      <c r="B99" s="228" t="s">
        <v>366</v>
      </c>
      <c r="C99" s="228"/>
      <c r="D99" s="228"/>
      <c r="E99" s="228"/>
      <c r="F99" s="228"/>
      <c r="G99" s="228"/>
      <c r="H99" s="228"/>
      <c r="I99" s="228"/>
      <c r="J99" s="228"/>
      <c r="K99" s="228"/>
      <c r="L99" s="228"/>
      <c r="M99" s="228"/>
      <c r="N99" s="228"/>
      <c r="O99" s="228"/>
    </row>
    <row r="100" spans="2:16" ht="13.8" thickBot="1" x14ac:dyDescent="0.3"/>
    <row r="101" spans="2:16" ht="16.2" thickBot="1" x14ac:dyDescent="0.3">
      <c r="B101" s="5" t="s">
        <v>360</v>
      </c>
      <c r="C101" s="16"/>
      <c r="D101" s="6"/>
      <c r="E101" s="6"/>
      <c r="F101" s="6"/>
      <c r="G101" s="6"/>
      <c r="H101" s="6"/>
      <c r="I101" s="6"/>
      <c r="J101" s="6"/>
      <c r="K101" s="6"/>
      <c r="L101" s="7"/>
      <c r="M101" s="6"/>
      <c r="N101" s="7"/>
      <c r="O101" s="8"/>
    </row>
    <row r="102" spans="2:16" ht="15" thickBot="1" x14ac:dyDescent="0.3">
      <c r="B102" s="10"/>
      <c r="C102" s="10"/>
      <c r="D102" s="12"/>
      <c r="E102" s="12"/>
      <c r="F102" s="4"/>
      <c r="G102" s="4"/>
      <c r="H102" s="23"/>
      <c r="I102" s="9"/>
      <c r="J102" s="2"/>
      <c r="K102" s="2"/>
      <c r="L102" s="2"/>
      <c r="M102" s="2"/>
      <c r="N102" s="2"/>
      <c r="O102" s="9"/>
    </row>
    <row r="103" spans="2:16" ht="27" thickBot="1" x14ac:dyDescent="0.3">
      <c r="B103" s="24" t="s">
        <v>353</v>
      </c>
      <c r="C103" s="25" t="s">
        <v>5</v>
      </c>
      <c r="D103" s="32" t="s">
        <v>364</v>
      </c>
      <c r="E103" s="26" t="s">
        <v>361</v>
      </c>
      <c r="G103" s="27"/>
      <c r="H103" s="23"/>
      <c r="I103" s="9"/>
      <c r="J103" s="2"/>
      <c r="K103" s="2"/>
      <c r="L103" s="2"/>
      <c r="M103" s="2"/>
      <c r="N103" s="2"/>
      <c r="O103" s="9"/>
    </row>
    <row r="104" spans="2:16" ht="13.8" thickBot="1" x14ac:dyDescent="0.3">
      <c r="B104" s="29" t="s">
        <v>365</v>
      </c>
      <c r="C104" s="30" t="s">
        <v>363</v>
      </c>
      <c r="D104" s="289">
        <v>0</v>
      </c>
      <c r="E104" s="31">
        <f>D104*5</f>
        <v>0</v>
      </c>
      <c r="G104" s="28"/>
      <c r="H104" s="23"/>
      <c r="I104" s="9"/>
      <c r="J104" s="2"/>
      <c r="K104" s="2"/>
      <c r="L104" s="2"/>
      <c r="M104" s="2"/>
      <c r="N104" s="2"/>
      <c r="O104" s="9"/>
    </row>
    <row r="105" spans="2:16" x14ac:dyDescent="0.25">
      <c r="B105" s="2"/>
      <c r="C105" s="2"/>
      <c r="D105" s="9"/>
      <c r="E105" s="9"/>
      <c r="F105" s="3"/>
      <c r="G105" s="2"/>
      <c r="H105" s="23"/>
      <c r="I105" s="9"/>
      <c r="J105" s="2"/>
      <c r="K105" s="2"/>
      <c r="L105" s="2"/>
      <c r="M105" s="2"/>
      <c r="N105" s="2"/>
      <c r="O105" s="9"/>
    </row>
    <row r="106" spans="2:16" x14ac:dyDescent="0.25">
      <c r="B106" s="228" t="s">
        <v>362</v>
      </c>
      <c r="C106" s="228"/>
      <c r="D106" s="228"/>
      <c r="E106" s="228"/>
      <c r="F106" s="228"/>
      <c r="G106" s="228"/>
      <c r="H106" s="23"/>
      <c r="I106" s="9"/>
      <c r="J106" s="2"/>
      <c r="K106" s="2"/>
      <c r="L106" s="2"/>
      <c r="M106" s="2"/>
      <c r="N106" s="2"/>
      <c r="O106" s="9"/>
    </row>
    <row r="107" spans="2:16" ht="13.8" thickBot="1" x14ac:dyDescent="0.3">
      <c r="B107" s="2"/>
      <c r="C107" s="2"/>
      <c r="D107" s="2"/>
      <c r="E107" s="2"/>
      <c r="F107" s="4"/>
      <c r="G107" s="4"/>
      <c r="H107" s="13"/>
      <c r="I107" s="13"/>
      <c r="J107" s="13"/>
      <c r="K107" s="13"/>
      <c r="L107" s="2"/>
      <c r="M107" s="13"/>
      <c r="N107" s="2"/>
      <c r="O107" s="3"/>
    </row>
    <row r="108" spans="2:16" ht="16.2" thickBot="1" x14ac:dyDescent="0.3">
      <c r="B108" s="5" t="s">
        <v>335</v>
      </c>
      <c r="C108" s="16"/>
      <c r="D108" s="16"/>
      <c r="E108" s="16"/>
      <c r="F108" s="16"/>
      <c r="G108" s="16"/>
      <c r="H108" s="16"/>
      <c r="I108" s="16"/>
      <c r="J108" s="16"/>
      <c r="K108" s="16"/>
      <c r="L108" s="17"/>
      <c r="M108" s="16"/>
      <c r="N108" s="17"/>
      <c r="O108" s="18">
        <f>O35+O73+E90+E104</f>
        <v>0</v>
      </c>
      <c r="P108" s="51"/>
    </row>
    <row r="109" spans="2:16" x14ac:dyDescent="0.25">
      <c r="B109" s="2"/>
      <c r="C109" s="2"/>
      <c r="D109" s="2"/>
      <c r="E109" s="2"/>
      <c r="F109" s="4" t="str">
        <f>IFERROR(VLOOKUP(B109 &amp; " - "&amp;D109,#REF!,3,FALSE),"")</f>
        <v/>
      </c>
      <c r="G109" s="4"/>
      <c r="H109" s="13"/>
      <c r="I109" s="13"/>
      <c r="J109" s="13"/>
      <c r="K109" s="13"/>
      <c r="L109" s="2"/>
      <c r="M109" s="3"/>
    </row>
    <row r="110" spans="2:16" ht="30" customHeight="1" x14ac:dyDescent="0.25">
      <c r="B110" s="238" t="s">
        <v>370</v>
      </c>
      <c r="C110" s="238"/>
      <c r="D110" s="238"/>
      <c r="E110" s="238"/>
      <c r="F110" s="238"/>
      <c r="G110" s="238"/>
      <c r="H110" s="238"/>
      <c r="I110" s="238"/>
      <c r="J110" s="238"/>
      <c r="K110" s="238"/>
      <c r="L110" s="238"/>
      <c r="M110" s="238"/>
      <c r="N110" s="238"/>
      <c r="O110" s="238"/>
    </row>
    <row r="111" spans="2:16" x14ac:dyDescent="0.25">
      <c r="B111" s="238" t="s">
        <v>439</v>
      </c>
      <c r="C111" s="238"/>
      <c r="D111" s="238"/>
      <c r="E111" s="238"/>
      <c r="F111" s="238"/>
      <c r="G111" s="238"/>
      <c r="H111" s="238"/>
      <c r="I111" s="238"/>
      <c r="J111" s="238"/>
      <c r="K111" s="238"/>
      <c r="L111" s="238"/>
      <c r="M111" s="238"/>
      <c r="N111" s="238"/>
      <c r="O111" s="238"/>
    </row>
    <row r="112" spans="2:16" ht="13.2" customHeight="1" x14ac:dyDescent="0.25">
      <c r="B112" s="238" t="s">
        <v>441</v>
      </c>
      <c r="C112" s="238"/>
      <c r="D112" s="238"/>
      <c r="E112" s="238"/>
      <c r="F112" s="238"/>
      <c r="G112" s="238"/>
      <c r="H112" s="238"/>
      <c r="I112" s="238"/>
      <c r="J112" s="238"/>
      <c r="K112" s="238"/>
      <c r="L112" s="238"/>
      <c r="M112" s="238"/>
      <c r="N112" s="238"/>
      <c r="O112" s="238"/>
    </row>
    <row r="113" spans="2:15" x14ac:dyDescent="0.25">
      <c r="B113" s="242" t="s">
        <v>438</v>
      </c>
      <c r="C113" s="242"/>
      <c r="D113" s="242"/>
      <c r="E113" s="242"/>
      <c r="F113" s="242"/>
      <c r="G113" s="242"/>
      <c r="H113" s="242"/>
      <c r="I113" s="242"/>
      <c r="J113" s="242"/>
      <c r="K113" s="242"/>
      <c r="L113" s="242"/>
      <c r="M113" s="242"/>
      <c r="N113" s="242"/>
      <c r="O113" s="242"/>
    </row>
    <row r="114" spans="2:15" x14ac:dyDescent="0.25">
      <c r="B114" s="242" t="s">
        <v>445</v>
      </c>
      <c r="C114" s="242"/>
      <c r="D114" s="242"/>
      <c r="E114" s="242"/>
      <c r="F114" s="242"/>
      <c r="G114" s="242"/>
      <c r="H114" s="242"/>
      <c r="I114" s="242"/>
      <c r="J114" s="242"/>
      <c r="K114" s="242"/>
      <c r="L114" s="242"/>
      <c r="M114" s="242"/>
      <c r="N114" s="242"/>
      <c r="O114" s="242"/>
    </row>
    <row r="115" spans="2:15" ht="13.2" customHeight="1" x14ac:dyDescent="0.25">
      <c r="B115" s="238" t="s">
        <v>440</v>
      </c>
      <c r="C115" s="238"/>
      <c r="D115" s="238"/>
      <c r="E115" s="238"/>
      <c r="F115" s="238"/>
      <c r="G115" s="238"/>
      <c r="H115" s="238"/>
      <c r="I115" s="238"/>
      <c r="J115" s="238"/>
      <c r="K115" s="238"/>
      <c r="L115" s="238"/>
      <c r="M115" s="238"/>
      <c r="N115" s="238"/>
      <c r="O115" s="238"/>
    </row>
    <row r="116" spans="2:15" ht="13.2" customHeight="1" x14ac:dyDescent="0.25">
      <c r="B116" s="242" t="s">
        <v>368</v>
      </c>
      <c r="C116" s="242"/>
      <c r="D116" s="242"/>
      <c r="E116" s="242"/>
      <c r="F116" s="242"/>
      <c r="G116" s="242"/>
      <c r="H116" s="242"/>
      <c r="I116" s="242"/>
      <c r="J116" s="242"/>
      <c r="K116" s="242"/>
      <c r="L116" s="242"/>
      <c r="M116" s="242"/>
      <c r="N116" s="242"/>
      <c r="O116" s="242"/>
    </row>
    <row r="117" spans="2:15" ht="13.2" customHeight="1" x14ac:dyDescent="0.25">
      <c r="B117" s="242" t="s">
        <v>369</v>
      </c>
      <c r="C117" s="242"/>
      <c r="D117" s="242"/>
      <c r="E117" s="242"/>
      <c r="F117" s="242"/>
      <c r="G117" s="242"/>
      <c r="H117" s="242"/>
      <c r="I117" s="242"/>
      <c r="J117" s="242"/>
      <c r="K117" s="242"/>
      <c r="L117" s="242"/>
      <c r="M117" s="242"/>
      <c r="N117" s="242"/>
      <c r="O117" s="242"/>
    </row>
    <row r="118" spans="2:15" ht="13.2" customHeight="1" x14ac:dyDescent="0.25">
      <c r="B118" s="238" t="s">
        <v>367</v>
      </c>
      <c r="C118" s="238"/>
      <c r="D118" s="238"/>
      <c r="E118" s="238"/>
      <c r="F118" s="238"/>
      <c r="G118" s="238"/>
      <c r="H118" s="238"/>
      <c r="I118" s="238"/>
      <c r="J118" s="238"/>
      <c r="K118" s="238"/>
      <c r="L118" s="238"/>
      <c r="M118" s="238"/>
      <c r="N118" s="238"/>
      <c r="O118" s="238"/>
    </row>
    <row r="119" spans="2:15" ht="13.8" thickBot="1" x14ac:dyDescent="0.3">
      <c r="B119" s="2"/>
      <c r="C119" s="2"/>
      <c r="D119" s="2"/>
      <c r="E119" s="2"/>
      <c r="F119" s="4"/>
      <c r="G119" s="4"/>
      <c r="H119" s="13"/>
      <c r="I119" s="13"/>
      <c r="J119" s="13"/>
      <c r="K119" s="13"/>
      <c r="L119" s="2"/>
      <c r="M119" s="3"/>
    </row>
    <row r="120" spans="2:15" ht="14.4" customHeight="1" x14ac:dyDescent="0.25">
      <c r="B120" s="257" t="s">
        <v>336</v>
      </c>
      <c r="C120" s="296" t="str">
        <f>IFERROR(VLOOKUP(B120 &amp; " - "&amp;#REF!,#REF!,3,FALSE),"")</f>
        <v/>
      </c>
      <c r="D120" s="297"/>
      <c r="E120" s="298"/>
      <c r="G120" s="4"/>
      <c r="H120" s="13"/>
      <c r="I120" s="13"/>
      <c r="J120" s="13"/>
      <c r="K120" s="13"/>
      <c r="L120" s="2"/>
      <c r="M120" s="3"/>
    </row>
    <row r="121" spans="2:15" x14ac:dyDescent="0.25">
      <c r="B121" s="258" t="s">
        <v>337</v>
      </c>
      <c r="C121" s="235"/>
      <c r="D121" s="236"/>
      <c r="E121" s="259"/>
      <c r="G121" s="2"/>
      <c r="H121" s="2"/>
      <c r="I121" s="2"/>
      <c r="J121" s="2"/>
      <c r="K121" s="2"/>
      <c r="L121" s="2"/>
      <c r="M121" s="2"/>
    </row>
    <row r="122" spans="2:15" ht="100.2" customHeight="1" x14ac:dyDescent="0.25">
      <c r="B122" s="258" t="s">
        <v>338</v>
      </c>
      <c r="C122" s="235"/>
      <c r="D122" s="236"/>
      <c r="E122" s="259"/>
      <c r="G122" s="2"/>
      <c r="H122" s="2"/>
      <c r="I122" s="2"/>
      <c r="J122" s="2"/>
      <c r="K122" s="2"/>
      <c r="L122" s="2"/>
      <c r="M122" s="2"/>
    </row>
    <row r="123" spans="2:15" ht="15" customHeight="1" thickBot="1" x14ac:dyDescent="0.3">
      <c r="B123" s="260" t="s">
        <v>339</v>
      </c>
      <c r="C123" s="261"/>
      <c r="D123" s="262"/>
      <c r="E123" s="263"/>
      <c r="G123" s="2"/>
      <c r="H123" s="2"/>
      <c r="I123" s="2"/>
      <c r="J123" s="2"/>
      <c r="K123" s="2"/>
      <c r="L123" s="2"/>
      <c r="M123" s="2"/>
    </row>
    <row r="124" spans="2:15" x14ac:dyDescent="0.25">
      <c r="B124" s="2"/>
      <c r="C124" s="2"/>
      <c r="D124" s="2"/>
      <c r="E124" s="2"/>
      <c r="F124" s="2"/>
      <c r="G124" s="2"/>
      <c r="H124" s="2"/>
      <c r="I124" s="2"/>
      <c r="J124" s="2"/>
      <c r="K124" s="2"/>
      <c r="L124" s="2"/>
      <c r="M124" s="2"/>
    </row>
    <row r="125" spans="2:15" x14ac:dyDescent="0.25">
      <c r="B125" s="227" t="s">
        <v>371</v>
      </c>
      <c r="C125" s="228"/>
      <c r="D125" s="228"/>
      <c r="E125" s="228"/>
      <c r="F125" s="228"/>
      <c r="G125" s="228"/>
      <c r="H125" s="228"/>
      <c r="I125" s="228"/>
      <c r="J125" s="228"/>
      <c r="K125" s="228"/>
      <c r="L125" s="228"/>
      <c r="M125" s="228"/>
      <c r="N125" s="228"/>
      <c r="O125" s="228"/>
    </row>
    <row r="129" spans="2:3" x14ac:dyDescent="0.25">
      <c r="B129" s="51"/>
      <c r="C129" s="51"/>
    </row>
    <row r="130" spans="2:3" x14ac:dyDescent="0.25">
      <c r="B130" s="51"/>
      <c r="C130" s="51"/>
    </row>
  </sheetData>
  <sheetProtection algorithmName="SHA-512" hashValue="jnJ2Wa6wQdKeKgTP06MEyaS90KkHyjvYJLtUTbBMUZslBxk6qlMkD06mvJLCjYUZa1HhwHtUW2p4Zwp92Zw0rQ==" saltValue="0Kwi8t6x+eV6Mksv8uf+1Q==" spinCount="100000" sheet="1" objects="1" scenarios="1"/>
  <protectedRanges>
    <protectedRange algorithmName="SHA-512" hashValue="WrYI2X0LdgFHsSQVnCmb6p9bAFsf7R0c1xu9GAJDtZbaXdfW5jXHm/3cNeg32fI1gOBac8VDHou8Ty8/4TWWOg==" saltValue="aF26ox8OWjlExW5g1VlgIw==" spinCount="100000" sqref="M93:M97" name="Invulcellen_1"/>
    <protectedRange algorithmName="SHA-512" hashValue="WrYI2X0LdgFHsSQVnCmb6p9bAFsf7R0c1xu9GAJDtZbaXdfW5jXHm/3cNeg32fI1gOBac8VDHou8Ty8/4TWWOg==" saltValue="aF26ox8OWjlExW5g1VlgIw==" spinCount="100000" sqref="C93:E97" name="Invulcellen_1_1"/>
  </protectedRanges>
  <mergeCells count="23">
    <mergeCell ref="B118:O118"/>
    <mergeCell ref="B114:O114"/>
    <mergeCell ref="B115:O115"/>
    <mergeCell ref="B113:O113"/>
    <mergeCell ref="B112:O112"/>
    <mergeCell ref="B116:O116"/>
    <mergeCell ref="B117:O117"/>
    <mergeCell ref="B6:O6"/>
    <mergeCell ref="B39:O39"/>
    <mergeCell ref="B4:O4"/>
    <mergeCell ref="B2:O2"/>
    <mergeCell ref="B125:O125"/>
    <mergeCell ref="C123:E123"/>
    <mergeCell ref="C122:E122"/>
    <mergeCell ref="C121:E121"/>
    <mergeCell ref="C120:E120"/>
    <mergeCell ref="B106:G106"/>
    <mergeCell ref="B76:O76"/>
    <mergeCell ref="B8:O8"/>
    <mergeCell ref="B37:O37"/>
    <mergeCell ref="B111:O111"/>
    <mergeCell ref="B110:O110"/>
    <mergeCell ref="B99:O99"/>
  </mergeCells>
  <phoneticPr fontId="14"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9313-2DF2-4DAC-8598-39B01AD9ABB3}">
  <dimension ref="B1:E101"/>
  <sheetViews>
    <sheetView workbookViewId="0">
      <selection activeCell="B2" sqref="B2:E2"/>
    </sheetView>
  </sheetViews>
  <sheetFormatPr defaultColWidth="8.88671875" defaultRowHeight="13.2" x14ac:dyDescent="0.3"/>
  <cols>
    <col min="1" max="1" width="2.33203125" style="142" customWidth="1"/>
    <col min="2" max="2" width="22.33203125" style="142" bestFit="1" customWidth="1"/>
    <col min="3" max="3" width="11.44140625" style="216" bestFit="1" customWidth="1"/>
    <col min="4" max="4" width="88.6640625" style="216" bestFit="1" customWidth="1"/>
    <col min="5" max="5" width="88.6640625" style="142" customWidth="1"/>
    <col min="6" max="16384" width="8.88671875" style="142"/>
  </cols>
  <sheetData>
    <row r="1" spans="2:5" customFormat="1" ht="15" thickBot="1" x14ac:dyDescent="0.35">
      <c r="C1" s="180"/>
      <c r="D1" s="180"/>
    </row>
    <row r="2" spans="2:5" s="179" customFormat="1" ht="49.2" customHeight="1" thickBot="1" x14ac:dyDescent="0.3">
      <c r="B2" s="223" t="s">
        <v>720</v>
      </c>
      <c r="C2" s="224"/>
      <c r="D2" s="224"/>
      <c r="E2" s="225"/>
    </row>
    <row r="3" spans="2:5" s="36" customFormat="1" ht="13.8" thickBot="1" x14ac:dyDescent="0.3">
      <c r="C3" s="182"/>
      <c r="D3" s="182"/>
    </row>
    <row r="4" spans="2:5" ht="13.8" thickBot="1" x14ac:dyDescent="0.35">
      <c r="B4" s="265" t="s">
        <v>342</v>
      </c>
      <c r="C4" s="266" t="s">
        <v>579</v>
      </c>
      <c r="D4" s="266" t="s">
        <v>353</v>
      </c>
      <c r="E4" s="267" t="s">
        <v>577</v>
      </c>
    </row>
    <row r="5" spans="2:5" ht="26.4" x14ac:dyDescent="0.3">
      <c r="B5" s="226" t="s">
        <v>721</v>
      </c>
      <c r="C5" s="213" t="s">
        <v>727</v>
      </c>
      <c r="D5" s="214" t="s">
        <v>725</v>
      </c>
      <c r="E5" s="217" t="s">
        <v>726</v>
      </c>
    </row>
    <row r="6" spans="2:5" ht="39.6" x14ac:dyDescent="0.3">
      <c r="B6" s="226"/>
      <c r="C6" s="213" t="s">
        <v>729</v>
      </c>
      <c r="D6" s="214" t="s">
        <v>489</v>
      </c>
      <c r="E6" s="246" t="s">
        <v>728</v>
      </c>
    </row>
    <row r="7" spans="2:5" ht="26.4" x14ac:dyDescent="0.3">
      <c r="B7" s="226"/>
      <c r="C7" s="213" t="s">
        <v>581</v>
      </c>
      <c r="D7" s="214" t="s">
        <v>317</v>
      </c>
      <c r="E7" s="217" t="s">
        <v>580</v>
      </c>
    </row>
    <row r="8" spans="2:5" ht="26.4" x14ac:dyDescent="0.3">
      <c r="B8" s="226"/>
      <c r="C8" s="213" t="s">
        <v>583</v>
      </c>
      <c r="D8" s="214" t="s">
        <v>449</v>
      </c>
      <c r="E8" s="217" t="s">
        <v>582</v>
      </c>
    </row>
    <row r="9" spans="2:5" ht="39.6" x14ac:dyDescent="0.3">
      <c r="B9" s="226"/>
      <c r="C9" s="213" t="s">
        <v>584</v>
      </c>
      <c r="D9" s="214" t="s">
        <v>328</v>
      </c>
      <c r="E9" s="217" t="s">
        <v>585</v>
      </c>
    </row>
    <row r="10" spans="2:5" ht="39.6" x14ac:dyDescent="0.3">
      <c r="B10" s="226"/>
      <c r="C10" s="213" t="s">
        <v>733</v>
      </c>
      <c r="D10" s="214" t="s">
        <v>19</v>
      </c>
      <c r="E10" s="217" t="s">
        <v>732</v>
      </c>
    </row>
    <row r="11" spans="2:5" ht="39.6" x14ac:dyDescent="0.3">
      <c r="B11" s="226"/>
      <c r="C11" s="213" t="s">
        <v>734</v>
      </c>
      <c r="D11" s="214" t="s">
        <v>248</v>
      </c>
      <c r="E11" s="217" t="s">
        <v>735</v>
      </c>
    </row>
    <row r="12" spans="2:5" ht="26.4" x14ac:dyDescent="0.3">
      <c r="B12" s="226"/>
      <c r="C12" s="213" t="s">
        <v>587</v>
      </c>
      <c r="D12" s="214" t="s">
        <v>510</v>
      </c>
      <c r="E12" s="217" t="s">
        <v>586</v>
      </c>
    </row>
    <row r="13" spans="2:5" ht="52.8" x14ac:dyDescent="0.3">
      <c r="B13" s="226"/>
      <c r="C13" s="213" t="s">
        <v>589</v>
      </c>
      <c r="D13" s="214" t="s">
        <v>321</v>
      </c>
      <c r="E13" s="217" t="s">
        <v>590</v>
      </c>
    </row>
    <row r="14" spans="2:5" ht="26.4" x14ac:dyDescent="0.3">
      <c r="B14" s="226"/>
      <c r="C14" s="213" t="s">
        <v>591</v>
      </c>
      <c r="D14" s="214" t="s">
        <v>315</v>
      </c>
      <c r="E14" s="217" t="s">
        <v>588</v>
      </c>
    </row>
    <row r="15" spans="2:5" ht="26.4" x14ac:dyDescent="0.3">
      <c r="B15" s="226"/>
      <c r="C15" s="213" t="s">
        <v>581</v>
      </c>
      <c r="D15" s="214" t="s">
        <v>319</v>
      </c>
      <c r="E15" s="217" t="s">
        <v>580</v>
      </c>
    </row>
    <row r="16" spans="2:5" ht="26.4" x14ac:dyDescent="0.3">
      <c r="B16" s="226"/>
      <c r="C16" s="213" t="s">
        <v>581</v>
      </c>
      <c r="D16" s="214" t="s">
        <v>244</v>
      </c>
      <c r="E16" s="217" t="s">
        <v>580</v>
      </c>
    </row>
    <row r="17" spans="2:5" ht="26.4" x14ac:dyDescent="0.3">
      <c r="B17" s="226"/>
      <c r="C17" s="213" t="s">
        <v>593</v>
      </c>
      <c r="D17" s="214" t="s">
        <v>242</v>
      </c>
      <c r="E17" s="217" t="s">
        <v>592</v>
      </c>
    </row>
    <row r="18" spans="2:5" ht="39.6" x14ac:dyDescent="0.3">
      <c r="B18" s="226"/>
      <c r="C18" s="213" t="s">
        <v>594</v>
      </c>
      <c r="D18" s="214" t="s">
        <v>451</v>
      </c>
      <c r="E18" s="217" t="s">
        <v>595</v>
      </c>
    </row>
    <row r="19" spans="2:5" ht="39.6" x14ac:dyDescent="0.3">
      <c r="B19" s="226"/>
      <c r="C19" s="213" t="s">
        <v>596</v>
      </c>
      <c r="D19" s="214" t="s">
        <v>324</v>
      </c>
      <c r="E19" s="217" t="s">
        <v>597</v>
      </c>
    </row>
    <row r="20" spans="2:5" x14ac:dyDescent="0.3">
      <c r="B20" s="221" t="s">
        <v>722</v>
      </c>
      <c r="C20" s="215" t="s">
        <v>599</v>
      </c>
      <c r="D20" s="215" t="s">
        <v>374</v>
      </c>
      <c r="E20" s="218" t="s">
        <v>598</v>
      </c>
    </row>
    <row r="21" spans="2:5" ht="26.4" x14ac:dyDescent="0.3">
      <c r="B21" s="221"/>
      <c r="C21" s="215" t="s">
        <v>601</v>
      </c>
      <c r="D21" s="215" t="s">
        <v>375</v>
      </c>
      <c r="E21" s="218" t="s">
        <v>600</v>
      </c>
    </row>
    <row r="22" spans="2:5" ht="26.4" x14ac:dyDescent="0.3">
      <c r="B22" s="221"/>
      <c r="C22" s="215" t="s">
        <v>603</v>
      </c>
      <c r="D22" s="215" t="s">
        <v>301</v>
      </c>
      <c r="E22" s="218" t="s">
        <v>602</v>
      </c>
    </row>
    <row r="23" spans="2:5" ht="26.4" x14ac:dyDescent="0.3">
      <c r="B23" s="221"/>
      <c r="C23" s="215" t="s">
        <v>604</v>
      </c>
      <c r="D23" s="215" t="s">
        <v>50</v>
      </c>
      <c r="E23" s="218" t="s">
        <v>605</v>
      </c>
    </row>
    <row r="24" spans="2:5" ht="39.6" x14ac:dyDescent="0.3">
      <c r="B24" s="221"/>
      <c r="C24" s="215" t="s">
        <v>607</v>
      </c>
      <c r="D24" s="215" t="s">
        <v>414</v>
      </c>
      <c r="E24" s="218" t="s">
        <v>606</v>
      </c>
    </row>
    <row r="25" spans="2:5" ht="26.4" x14ac:dyDescent="0.3">
      <c r="B25" s="221"/>
      <c r="C25" s="215" t="s">
        <v>609</v>
      </c>
      <c r="D25" s="215" t="s">
        <v>417</v>
      </c>
      <c r="E25" s="218" t="s">
        <v>608</v>
      </c>
    </row>
    <row r="26" spans="2:5" ht="39.6" x14ac:dyDescent="0.3">
      <c r="B26" s="221"/>
      <c r="C26" s="215" t="s">
        <v>611</v>
      </c>
      <c r="D26" s="215" t="s">
        <v>420</v>
      </c>
      <c r="E26" s="218" t="s">
        <v>610</v>
      </c>
    </row>
    <row r="27" spans="2:5" ht="26.4" x14ac:dyDescent="0.3">
      <c r="B27" s="221"/>
      <c r="C27" s="215" t="s">
        <v>612</v>
      </c>
      <c r="D27" s="215" t="s">
        <v>38</v>
      </c>
      <c r="E27" s="218" t="s">
        <v>613</v>
      </c>
    </row>
    <row r="28" spans="2:5" x14ac:dyDescent="0.3">
      <c r="B28" s="221"/>
      <c r="C28" s="215" t="s">
        <v>587</v>
      </c>
      <c r="D28" s="215" t="s">
        <v>244</v>
      </c>
      <c r="E28" s="218"/>
    </row>
    <row r="29" spans="2:5" ht="26.4" x14ac:dyDescent="0.3">
      <c r="B29" s="221"/>
      <c r="C29" s="215" t="s">
        <v>615</v>
      </c>
      <c r="D29" s="215" t="s">
        <v>28</v>
      </c>
      <c r="E29" s="218" t="s">
        <v>614</v>
      </c>
    </row>
    <row r="30" spans="2:5" ht="26.4" x14ac:dyDescent="0.3">
      <c r="B30" s="221"/>
      <c r="C30" s="215" t="s">
        <v>587</v>
      </c>
      <c r="D30" s="215" t="s">
        <v>177</v>
      </c>
      <c r="E30" s="218" t="s">
        <v>586</v>
      </c>
    </row>
    <row r="31" spans="2:5" ht="26.4" x14ac:dyDescent="0.3">
      <c r="B31" s="221"/>
      <c r="C31" s="215" t="s">
        <v>617</v>
      </c>
      <c r="D31" s="215" t="s">
        <v>377</v>
      </c>
      <c r="E31" s="218" t="s">
        <v>616</v>
      </c>
    </row>
    <row r="32" spans="2:5" ht="26.4" x14ac:dyDescent="0.3">
      <c r="B32" s="221"/>
      <c r="C32" s="215" t="s">
        <v>617</v>
      </c>
      <c r="D32" s="215" t="s">
        <v>378</v>
      </c>
      <c r="E32" s="218" t="s">
        <v>616</v>
      </c>
    </row>
    <row r="33" spans="2:5" ht="26.4" x14ac:dyDescent="0.3">
      <c r="B33" s="221"/>
      <c r="C33" s="215" t="s">
        <v>619</v>
      </c>
      <c r="D33" s="215" t="s">
        <v>373</v>
      </c>
      <c r="E33" s="218" t="s">
        <v>618</v>
      </c>
    </row>
    <row r="34" spans="2:5" x14ac:dyDescent="0.3">
      <c r="B34" s="221"/>
      <c r="C34" s="215" t="s">
        <v>621</v>
      </c>
      <c r="D34" s="215" t="s">
        <v>372</v>
      </c>
      <c r="E34" s="218" t="s">
        <v>620</v>
      </c>
    </row>
    <row r="35" spans="2:5" ht="39.6" x14ac:dyDescent="0.3">
      <c r="B35" s="221"/>
      <c r="C35" s="215" t="s">
        <v>623</v>
      </c>
      <c r="D35" s="215" t="s">
        <v>250</v>
      </c>
      <c r="E35" s="218" t="s">
        <v>622</v>
      </c>
    </row>
    <row r="36" spans="2:5" ht="26.4" x14ac:dyDescent="0.3">
      <c r="B36" s="221"/>
      <c r="C36" s="215" t="s">
        <v>625</v>
      </c>
      <c r="D36" s="215" t="s">
        <v>185</v>
      </c>
      <c r="E36" s="218" t="s">
        <v>624</v>
      </c>
    </row>
    <row r="37" spans="2:5" ht="26.4" x14ac:dyDescent="0.3">
      <c r="B37" s="221"/>
      <c r="C37" s="215" t="s">
        <v>627</v>
      </c>
      <c r="D37" s="215" t="s">
        <v>186</v>
      </c>
      <c r="E37" s="218" t="s">
        <v>626</v>
      </c>
    </row>
    <row r="38" spans="2:5" ht="39.6" x14ac:dyDescent="0.3">
      <c r="B38" s="221"/>
      <c r="C38" s="215" t="s">
        <v>629</v>
      </c>
      <c r="D38" s="215" t="s">
        <v>108</v>
      </c>
      <c r="E38" s="218" t="s">
        <v>628</v>
      </c>
    </row>
    <row r="39" spans="2:5" ht="26.4" x14ac:dyDescent="0.3">
      <c r="B39" s="221"/>
      <c r="C39" s="215" t="s">
        <v>631</v>
      </c>
      <c r="D39" s="215" t="s">
        <v>133</v>
      </c>
      <c r="E39" s="218" t="s">
        <v>630</v>
      </c>
    </row>
    <row r="40" spans="2:5" ht="39.6" x14ac:dyDescent="0.3">
      <c r="B40" s="221"/>
      <c r="C40" s="215" t="s">
        <v>629</v>
      </c>
      <c r="D40" s="215" t="s">
        <v>148</v>
      </c>
      <c r="E40" s="218" t="s">
        <v>628</v>
      </c>
    </row>
    <row r="41" spans="2:5" ht="39.6" x14ac:dyDescent="0.3">
      <c r="B41" s="221"/>
      <c r="C41" s="215" t="s">
        <v>633</v>
      </c>
      <c r="D41" s="215" t="s">
        <v>304</v>
      </c>
      <c r="E41" s="218" t="s">
        <v>632</v>
      </c>
    </row>
    <row r="42" spans="2:5" ht="39.6" x14ac:dyDescent="0.3">
      <c r="B42" s="221"/>
      <c r="C42" s="215" t="s">
        <v>634</v>
      </c>
      <c r="D42" s="215" t="s">
        <v>265</v>
      </c>
      <c r="E42" s="218" t="s">
        <v>635</v>
      </c>
    </row>
    <row r="43" spans="2:5" ht="26.4" x14ac:dyDescent="0.3">
      <c r="B43" s="221"/>
      <c r="C43" s="215" t="s">
        <v>636</v>
      </c>
      <c r="D43" s="215" t="s">
        <v>312</v>
      </c>
      <c r="E43" s="218" t="s">
        <v>637</v>
      </c>
    </row>
    <row r="44" spans="2:5" x14ac:dyDescent="0.3">
      <c r="B44" s="221"/>
      <c r="C44" s="215" t="s">
        <v>639</v>
      </c>
      <c r="D44" s="215" t="s">
        <v>124</v>
      </c>
      <c r="E44" s="218" t="s">
        <v>638</v>
      </c>
    </row>
    <row r="45" spans="2:5" ht="26.4" x14ac:dyDescent="0.3">
      <c r="B45" s="221"/>
      <c r="C45" s="215" t="s">
        <v>641</v>
      </c>
      <c r="D45" s="215" t="s">
        <v>256</v>
      </c>
      <c r="E45" s="218" t="s">
        <v>640</v>
      </c>
    </row>
    <row r="46" spans="2:5" ht="39.6" x14ac:dyDescent="0.3">
      <c r="B46" s="221"/>
      <c r="C46" s="215" t="s">
        <v>643</v>
      </c>
      <c r="D46" s="215" t="s">
        <v>118</v>
      </c>
      <c r="E46" s="218" t="s">
        <v>642</v>
      </c>
    </row>
    <row r="47" spans="2:5" ht="26.4" customHeight="1" x14ac:dyDescent="0.3">
      <c r="B47" s="247" t="s">
        <v>671</v>
      </c>
      <c r="C47" s="213" t="s">
        <v>731</v>
      </c>
      <c r="D47" s="250" t="s">
        <v>314</v>
      </c>
      <c r="E47" s="246" t="s">
        <v>730</v>
      </c>
    </row>
    <row r="48" spans="2:5" ht="26.4" x14ac:dyDescent="0.3">
      <c r="B48" s="248"/>
      <c r="C48" s="213" t="s">
        <v>645</v>
      </c>
      <c r="D48" s="213" t="s">
        <v>565</v>
      </c>
      <c r="E48" s="217" t="s">
        <v>644</v>
      </c>
    </row>
    <row r="49" spans="2:5" ht="26.4" x14ac:dyDescent="0.3">
      <c r="B49" s="248"/>
      <c r="C49" s="213" t="s">
        <v>645</v>
      </c>
      <c r="D49" s="213" t="s">
        <v>565</v>
      </c>
      <c r="E49" s="217" t="s">
        <v>644</v>
      </c>
    </row>
    <row r="50" spans="2:5" ht="26.4" x14ac:dyDescent="0.3">
      <c r="B50" s="248"/>
      <c r="C50" s="213" t="s">
        <v>646</v>
      </c>
      <c r="D50" s="213" t="s">
        <v>566</v>
      </c>
      <c r="E50" s="217" t="s">
        <v>647</v>
      </c>
    </row>
    <row r="51" spans="2:5" ht="26.4" x14ac:dyDescent="0.3">
      <c r="B51" s="248"/>
      <c r="C51" s="213" t="s">
        <v>649</v>
      </c>
      <c r="D51" s="213" t="s">
        <v>526</v>
      </c>
      <c r="E51" s="217" t="s">
        <v>648</v>
      </c>
    </row>
    <row r="52" spans="2:5" ht="26.4" x14ac:dyDescent="0.3">
      <c r="B52" s="248"/>
      <c r="C52" s="213" t="s">
        <v>650</v>
      </c>
      <c r="D52" s="213" t="s">
        <v>491</v>
      </c>
      <c r="E52" s="217" t="s">
        <v>651</v>
      </c>
    </row>
    <row r="53" spans="2:5" ht="26.4" x14ac:dyDescent="0.3">
      <c r="B53" s="248"/>
      <c r="C53" s="213" t="s">
        <v>650</v>
      </c>
      <c r="D53" s="213" t="s">
        <v>476</v>
      </c>
      <c r="E53" s="217" t="s">
        <v>651</v>
      </c>
    </row>
    <row r="54" spans="2:5" ht="26.4" x14ac:dyDescent="0.3">
      <c r="B54" s="248"/>
      <c r="C54" s="213" t="s">
        <v>650</v>
      </c>
      <c r="D54" s="213" t="s">
        <v>476</v>
      </c>
      <c r="E54" s="217" t="s">
        <v>651</v>
      </c>
    </row>
    <row r="55" spans="2:5" ht="26.4" x14ac:dyDescent="0.3">
      <c r="B55" s="248"/>
      <c r="C55" s="213" t="s">
        <v>653</v>
      </c>
      <c r="D55" s="213" t="s">
        <v>474</v>
      </c>
      <c r="E55" s="217" t="s">
        <v>652</v>
      </c>
    </row>
    <row r="56" spans="2:5" ht="26.4" x14ac:dyDescent="0.3">
      <c r="B56" s="248"/>
      <c r="C56" s="213" t="s">
        <v>655</v>
      </c>
      <c r="D56" s="213" t="s">
        <v>500</v>
      </c>
      <c r="E56" s="217" t="s">
        <v>654</v>
      </c>
    </row>
    <row r="57" spans="2:5" ht="26.4" x14ac:dyDescent="0.3">
      <c r="B57" s="248"/>
      <c r="C57" s="213" t="s">
        <v>655</v>
      </c>
      <c r="D57" s="213" t="s">
        <v>500</v>
      </c>
      <c r="E57" s="217" t="s">
        <v>654</v>
      </c>
    </row>
    <row r="58" spans="2:5" ht="26.4" x14ac:dyDescent="0.3">
      <c r="B58" s="248"/>
      <c r="C58" s="213" t="s">
        <v>657</v>
      </c>
      <c r="D58" s="213" t="s">
        <v>459</v>
      </c>
      <c r="E58" s="217" t="s">
        <v>656</v>
      </c>
    </row>
    <row r="59" spans="2:5" ht="26.4" x14ac:dyDescent="0.3">
      <c r="B59" s="248"/>
      <c r="C59" s="213" t="s">
        <v>657</v>
      </c>
      <c r="D59" s="213" t="s">
        <v>561</v>
      </c>
      <c r="E59" s="217" t="s">
        <v>656</v>
      </c>
    </row>
    <row r="60" spans="2:5" ht="26.4" x14ac:dyDescent="0.3">
      <c r="B60" s="248"/>
      <c r="C60" s="213" t="s">
        <v>657</v>
      </c>
      <c r="D60" s="252" t="s">
        <v>708</v>
      </c>
      <c r="E60" s="217" t="s">
        <v>656</v>
      </c>
    </row>
    <row r="61" spans="2:5" ht="26.4" x14ac:dyDescent="0.3">
      <c r="B61" s="248"/>
      <c r="C61" s="213" t="s">
        <v>658</v>
      </c>
      <c r="D61" s="213" t="s">
        <v>576</v>
      </c>
      <c r="E61" s="217" t="s">
        <v>659</v>
      </c>
    </row>
    <row r="62" spans="2:5" ht="26.4" x14ac:dyDescent="0.3">
      <c r="B62" s="248"/>
      <c r="C62" s="213" t="s">
        <v>660</v>
      </c>
      <c r="D62" s="213" t="s">
        <v>569</v>
      </c>
      <c r="E62" s="217" t="s">
        <v>661</v>
      </c>
    </row>
    <row r="63" spans="2:5" ht="26.4" x14ac:dyDescent="0.3">
      <c r="B63" s="248"/>
      <c r="C63" s="213" t="s">
        <v>660</v>
      </c>
      <c r="D63" s="213" t="s">
        <v>568</v>
      </c>
      <c r="E63" s="217" t="s">
        <v>661</v>
      </c>
    </row>
    <row r="64" spans="2:5" ht="26.4" x14ac:dyDescent="0.3">
      <c r="B64" s="248"/>
      <c r="C64" s="213" t="s">
        <v>663</v>
      </c>
      <c r="D64" s="213" t="s">
        <v>567</v>
      </c>
      <c r="E64" s="217" t="s">
        <v>662</v>
      </c>
    </row>
    <row r="65" spans="2:5" ht="26.4" x14ac:dyDescent="0.3">
      <c r="B65" s="248"/>
      <c r="C65" s="213" t="s">
        <v>663</v>
      </c>
      <c r="D65" s="213" t="s">
        <v>567</v>
      </c>
      <c r="E65" s="217" t="s">
        <v>662</v>
      </c>
    </row>
    <row r="66" spans="2:5" x14ac:dyDescent="0.3">
      <c r="B66" s="248"/>
      <c r="C66" s="213" t="s">
        <v>665</v>
      </c>
      <c r="D66" s="213" t="s">
        <v>486</v>
      </c>
      <c r="E66" s="217" t="s">
        <v>664</v>
      </c>
    </row>
    <row r="67" spans="2:5" x14ac:dyDescent="0.3">
      <c r="B67" s="248"/>
      <c r="C67" s="213" t="s">
        <v>667</v>
      </c>
      <c r="D67" s="213" t="s">
        <v>326</v>
      </c>
      <c r="E67" s="217" t="s">
        <v>666</v>
      </c>
    </row>
    <row r="68" spans="2:5" x14ac:dyDescent="0.3">
      <c r="B68" s="248"/>
      <c r="C68" s="213" t="s">
        <v>669</v>
      </c>
      <c r="D68" s="213" t="s">
        <v>553</v>
      </c>
      <c r="E68" s="217" t="s">
        <v>668</v>
      </c>
    </row>
    <row r="69" spans="2:5" ht="26.4" x14ac:dyDescent="0.3">
      <c r="B69" s="249"/>
      <c r="C69" s="213" t="s">
        <v>663</v>
      </c>
      <c r="D69" s="213" t="s">
        <v>570</v>
      </c>
      <c r="E69" s="217" t="s">
        <v>670</v>
      </c>
    </row>
    <row r="70" spans="2:5" ht="39.6" x14ac:dyDescent="0.3">
      <c r="B70" s="221" t="s">
        <v>672</v>
      </c>
      <c r="C70" s="215" t="s">
        <v>673</v>
      </c>
      <c r="D70" s="215" t="s">
        <v>71</v>
      </c>
      <c r="E70" s="218" t="s">
        <v>674</v>
      </c>
    </row>
    <row r="71" spans="2:5" x14ac:dyDescent="0.3">
      <c r="B71" s="221"/>
      <c r="C71" s="215" t="s">
        <v>676</v>
      </c>
      <c r="D71" s="215" t="s">
        <v>66</v>
      </c>
      <c r="E71" s="218" t="s">
        <v>675</v>
      </c>
    </row>
    <row r="72" spans="2:5" ht="26.4" x14ac:dyDescent="0.3">
      <c r="B72" s="221"/>
      <c r="C72" s="215" t="s">
        <v>678</v>
      </c>
      <c r="D72" s="215" t="s">
        <v>68</v>
      </c>
      <c r="E72" s="218" t="s">
        <v>677</v>
      </c>
    </row>
    <row r="73" spans="2:5" ht="26.4" x14ac:dyDescent="0.3">
      <c r="B73" s="221"/>
      <c r="C73" s="215" t="s">
        <v>680</v>
      </c>
      <c r="D73" s="215" t="s">
        <v>309</v>
      </c>
      <c r="E73" s="218" t="s">
        <v>679</v>
      </c>
    </row>
    <row r="74" spans="2:5" ht="39.6" x14ac:dyDescent="0.3">
      <c r="B74" s="221"/>
      <c r="C74" s="215" t="s">
        <v>682</v>
      </c>
      <c r="D74" s="215" t="s">
        <v>202</v>
      </c>
      <c r="E74" s="218" t="s">
        <v>681</v>
      </c>
    </row>
    <row r="75" spans="2:5" ht="39.6" x14ac:dyDescent="0.3">
      <c r="B75" s="221"/>
      <c r="C75" s="215" t="s">
        <v>682</v>
      </c>
      <c r="D75" s="215" t="s">
        <v>202</v>
      </c>
      <c r="E75" s="218" t="s">
        <v>681</v>
      </c>
    </row>
    <row r="76" spans="2:5" ht="39.6" x14ac:dyDescent="0.3">
      <c r="B76" s="221"/>
      <c r="C76" s="215" t="s">
        <v>682</v>
      </c>
      <c r="D76" s="215" t="s">
        <v>266</v>
      </c>
      <c r="E76" s="218" t="s">
        <v>681</v>
      </c>
    </row>
    <row r="77" spans="2:5" ht="26.4" x14ac:dyDescent="0.3">
      <c r="B77" s="221"/>
      <c r="C77" s="215" t="s">
        <v>684</v>
      </c>
      <c r="D77" s="215" t="s">
        <v>62</v>
      </c>
      <c r="E77" s="218" t="s">
        <v>683</v>
      </c>
    </row>
    <row r="78" spans="2:5" ht="26.4" x14ac:dyDescent="0.3">
      <c r="B78" s="221"/>
      <c r="C78" s="215" t="s">
        <v>684</v>
      </c>
      <c r="D78" s="215" t="s">
        <v>62</v>
      </c>
      <c r="E78" s="218" t="s">
        <v>683</v>
      </c>
    </row>
    <row r="79" spans="2:5" ht="26.4" x14ac:dyDescent="0.3">
      <c r="B79" s="221"/>
      <c r="C79" s="215" t="s">
        <v>684</v>
      </c>
      <c r="D79" s="215" t="s">
        <v>62</v>
      </c>
      <c r="E79" s="218" t="s">
        <v>683</v>
      </c>
    </row>
    <row r="80" spans="2:5" ht="26.4" x14ac:dyDescent="0.3">
      <c r="B80" s="221"/>
      <c r="C80" s="215" t="s">
        <v>684</v>
      </c>
      <c r="D80" s="215" t="s">
        <v>62</v>
      </c>
      <c r="E80" s="218" t="s">
        <v>683</v>
      </c>
    </row>
    <row r="81" spans="2:5" ht="26.4" x14ac:dyDescent="0.3">
      <c r="B81" s="221"/>
      <c r="C81" s="215" t="s">
        <v>686</v>
      </c>
      <c r="D81" s="215" t="s">
        <v>196</v>
      </c>
      <c r="E81" s="218" t="s">
        <v>685</v>
      </c>
    </row>
    <row r="82" spans="2:5" ht="26.4" x14ac:dyDescent="0.3">
      <c r="B82" s="221"/>
      <c r="C82" s="215" t="s">
        <v>686</v>
      </c>
      <c r="D82" s="215" t="s">
        <v>196</v>
      </c>
      <c r="E82" s="218" t="s">
        <v>685</v>
      </c>
    </row>
    <row r="83" spans="2:5" ht="26.4" x14ac:dyDescent="0.3">
      <c r="B83" s="221"/>
      <c r="C83" s="215" t="s">
        <v>686</v>
      </c>
      <c r="D83" s="215" t="s">
        <v>196</v>
      </c>
      <c r="E83" s="218" t="s">
        <v>685</v>
      </c>
    </row>
    <row r="84" spans="2:5" ht="26.4" x14ac:dyDescent="0.3">
      <c r="B84" s="221"/>
      <c r="C84" s="215" t="s">
        <v>686</v>
      </c>
      <c r="D84" s="215" t="s">
        <v>196</v>
      </c>
      <c r="E84" s="218" t="s">
        <v>685</v>
      </c>
    </row>
    <row r="85" spans="2:5" ht="26.4" x14ac:dyDescent="0.3">
      <c r="B85" s="221"/>
      <c r="C85" s="215" t="s">
        <v>686</v>
      </c>
      <c r="D85" s="215" t="s">
        <v>196</v>
      </c>
      <c r="E85" s="218" t="s">
        <v>685</v>
      </c>
    </row>
    <row r="86" spans="2:5" ht="39.6" x14ac:dyDescent="0.3">
      <c r="B86" s="221"/>
      <c r="C86" s="215" t="s">
        <v>687</v>
      </c>
      <c r="D86" s="215" t="s">
        <v>198</v>
      </c>
      <c r="E86" s="218" t="s">
        <v>688</v>
      </c>
    </row>
    <row r="87" spans="2:5" ht="39.6" x14ac:dyDescent="0.3">
      <c r="B87" s="221"/>
      <c r="C87" s="215" t="s">
        <v>687</v>
      </c>
      <c r="D87" s="215" t="s">
        <v>198</v>
      </c>
      <c r="E87" s="218" t="s">
        <v>688</v>
      </c>
    </row>
    <row r="88" spans="2:5" ht="39.6" x14ac:dyDescent="0.3">
      <c r="B88" s="221"/>
      <c r="C88" s="215" t="s">
        <v>689</v>
      </c>
      <c r="D88" s="215" t="s">
        <v>159</v>
      </c>
      <c r="E88" s="218" t="s">
        <v>690</v>
      </c>
    </row>
    <row r="89" spans="2:5" ht="39.6" x14ac:dyDescent="0.3">
      <c r="B89" s="221"/>
      <c r="C89" s="215" t="s">
        <v>689</v>
      </c>
      <c r="D89" s="215" t="s">
        <v>159</v>
      </c>
      <c r="E89" s="218" t="s">
        <v>690</v>
      </c>
    </row>
    <row r="90" spans="2:5" ht="39.6" x14ac:dyDescent="0.3">
      <c r="B90" s="221"/>
      <c r="C90" s="215" t="s">
        <v>691</v>
      </c>
      <c r="D90" s="215" t="s">
        <v>75</v>
      </c>
      <c r="E90" s="218" t="s">
        <v>692</v>
      </c>
    </row>
    <row r="91" spans="2:5" ht="39.6" x14ac:dyDescent="0.3">
      <c r="B91" s="221"/>
      <c r="C91" s="215" t="s">
        <v>691</v>
      </c>
      <c r="D91" s="215" t="s">
        <v>75</v>
      </c>
      <c r="E91" s="218" t="s">
        <v>692</v>
      </c>
    </row>
    <row r="92" spans="2:5" ht="39.6" x14ac:dyDescent="0.3">
      <c r="B92" s="221"/>
      <c r="C92" s="215" t="s">
        <v>691</v>
      </c>
      <c r="D92" s="215" t="s">
        <v>75</v>
      </c>
      <c r="E92" s="218" t="s">
        <v>692</v>
      </c>
    </row>
    <row r="93" spans="2:5" ht="39.6" x14ac:dyDescent="0.3">
      <c r="B93" s="221"/>
      <c r="C93" s="215" t="s">
        <v>691</v>
      </c>
      <c r="D93" s="215" t="s">
        <v>75</v>
      </c>
      <c r="E93" s="218" t="s">
        <v>692</v>
      </c>
    </row>
    <row r="94" spans="2:5" ht="39.6" x14ac:dyDescent="0.3">
      <c r="B94" s="221"/>
      <c r="C94" s="215" t="s">
        <v>693</v>
      </c>
      <c r="D94" s="215" t="s">
        <v>531</v>
      </c>
      <c r="E94" s="218" t="s">
        <v>694</v>
      </c>
    </row>
    <row r="95" spans="2:5" ht="39.6" x14ac:dyDescent="0.3">
      <c r="B95" s="221"/>
      <c r="C95" s="215" t="s">
        <v>695</v>
      </c>
      <c r="D95" s="215" t="s">
        <v>534</v>
      </c>
      <c r="E95" s="218" t="s">
        <v>696</v>
      </c>
    </row>
    <row r="96" spans="2:5" ht="39.6" x14ac:dyDescent="0.3">
      <c r="B96" s="221"/>
      <c r="C96" s="215" t="s">
        <v>695</v>
      </c>
      <c r="D96" s="215" t="s">
        <v>537</v>
      </c>
      <c r="E96" s="218" t="s">
        <v>696</v>
      </c>
    </row>
    <row r="97" spans="2:5" ht="39.6" x14ac:dyDescent="0.3">
      <c r="B97" s="221"/>
      <c r="C97" s="215" t="s">
        <v>697</v>
      </c>
      <c r="D97" s="215" t="s">
        <v>539</v>
      </c>
      <c r="E97" s="218" t="s">
        <v>698</v>
      </c>
    </row>
    <row r="98" spans="2:5" ht="39.6" x14ac:dyDescent="0.3">
      <c r="B98" s="221"/>
      <c r="C98" s="215" t="s">
        <v>700</v>
      </c>
      <c r="D98" s="215" t="s">
        <v>543</v>
      </c>
      <c r="E98" s="218" t="s">
        <v>699</v>
      </c>
    </row>
    <row r="99" spans="2:5" ht="39.6" x14ac:dyDescent="0.3">
      <c r="B99" s="221"/>
      <c r="C99" s="215" t="s">
        <v>700</v>
      </c>
      <c r="D99" s="215" t="s">
        <v>542</v>
      </c>
      <c r="E99" s="218" t="s">
        <v>699</v>
      </c>
    </row>
    <row r="100" spans="2:5" ht="39.6" x14ac:dyDescent="0.3">
      <c r="B100" s="221"/>
      <c r="C100" s="215" t="s">
        <v>701</v>
      </c>
      <c r="D100" s="215" t="s">
        <v>546</v>
      </c>
      <c r="E100" s="218" t="s">
        <v>702</v>
      </c>
    </row>
    <row r="101" spans="2:5" ht="40.200000000000003" thickBot="1" x14ac:dyDescent="0.35">
      <c r="B101" s="222"/>
      <c r="C101" s="219" t="s">
        <v>703</v>
      </c>
      <c r="D101" s="219" t="s">
        <v>240</v>
      </c>
      <c r="E101" s="220" t="s">
        <v>704</v>
      </c>
    </row>
  </sheetData>
  <sheetProtection algorithmName="SHA-512" hashValue="wgVyrte0Oh5s+Ssp6JdeWJlrlYkrIVhFzczIr985Q7GXFFbbbAc6INn5wMA6IYRiRkcXmZ1sB+pik1ff5Bhxpg==" saltValue="ZO4fAiCk3+fOdmZWBRNAZA==" spinCount="100000" sheet="1" objects="1" scenarios="1"/>
  <mergeCells count="5">
    <mergeCell ref="B70:B101"/>
    <mergeCell ref="B2:E2"/>
    <mergeCell ref="B5:B19"/>
    <mergeCell ref="B20:B46"/>
    <mergeCell ref="B47:B6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23A6-D3B6-4D6B-92E8-9AA24CE4F377}">
  <sheetPr filterMode="1"/>
  <dimension ref="A1:S272"/>
  <sheetViews>
    <sheetView workbookViewId="0"/>
  </sheetViews>
  <sheetFormatPr defaultColWidth="8.6640625" defaultRowHeight="13.2" x14ac:dyDescent="0.3"/>
  <cols>
    <col min="1" max="1" width="14.33203125" style="112" bestFit="1" customWidth="1"/>
    <col min="2" max="2" width="20.109375" style="112" bestFit="1" customWidth="1"/>
    <col min="3" max="3" width="24.6640625" style="112" bestFit="1" customWidth="1"/>
    <col min="4" max="4" width="10.33203125" style="112" bestFit="1" customWidth="1"/>
    <col min="5" max="5" width="9.33203125" style="112" bestFit="1" customWidth="1"/>
    <col min="6" max="6" width="48.6640625" style="112" bestFit="1" customWidth="1"/>
    <col min="7" max="7" width="76.5546875" style="112" bestFit="1" customWidth="1"/>
    <col min="8" max="8" width="14.88671875" style="113" bestFit="1" customWidth="1"/>
    <col min="9" max="9" width="10.33203125" style="112" bestFit="1" customWidth="1"/>
    <col min="10" max="10" width="9.109375" style="112" bestFit="1" customWidth="1"/>
    <col min="11" max="11" width="8.6640625" style="112" bestFit="1" customWidth="1"/>
    <col min="12" max="12" width="10.6640625" style="112" bestFit="1" customWidth="1"/>
    <col min="13" max="17" width="8.33203125" style="114" bestFit="1" customWidth="1"/>
    <col min="18" max="18" width="12.6640625" style="116" hidden="1" customWidth="1"/>
    <col min="19" max="19" width="12.5546875" style="112" bestFit="1" customWidth="1"/>
    <col min="20" max="16384" width="8.6640625" style="112"/>
  </cols>
  <sheetData>
    <row r="1" spans="1:19" s="109" customFormat="1" x14ac:dyDescent="0.3">
      <c r="A1" s="121" t="s">
        <v>342</v>
      </c>
      <c r="B1" s="109" t="s">
        <v>330</v>
      </c>
      <c r="C1" s="109" t="s">
        <v>511</v>
      </c>
      <c r="D1" s="109" t="s">
        <v>0</v>
      </c>
      <c r="E1" s="109" t="s">
        <v>1</v>
      </c>
      <c r="F1" s="109" t="s">
        <v>2</v>
      </c>
      <c r="G1" s="109" t="s">
        <v>3</v>
      </c>
      <c r="H1" s="117" t="s">
        <v>4</v>
      </c>
      <c r="I1" s="109" t="s">
        <v>5</v>
      </c>
      <c r="J1" s="109" t="s">
        <v>6</v>
      </c>
      <c r="K1" s="109" t="s">
        <v>7</v>
      </c>
      <c r="L1" s="109" t="s">
        <v>8</v>
      </c>
      <c r="M1" s="110" t="s">
        <v>9</v>
      </c>
      <c r="N1" s="110" t="s">
        <v>10</v>
      </c>
      <c r="O1" s="110" t="s">
        <v>11</v>
      </c>
      <c r="P1" s="110" t="s">
        <v>12</v>
      </c>
      <c r="Q1" s="110" t="s">
        <v>13</v>
      </c>
      <c r="R1" s="111" t="s">
        <v>14</v>
      </c>
      <c r="S1" s="121" t="s">
        <v>341</v>
      </c>
    </row>
    <row r="2" spans="1:19" ht="12.75" x14ac:dyDescent="0.3">
      <c r="A2" s="122" t="s">
        <v>344</v>
      </c>
      <c r="B2" s="112" t="s">
        <v>329</v>
      </c>
      <c r="C2" s="149" t="s">
        <v>241</v>
      </c>
      <c r="D2" s="149" t="s">
        <v>112</v>
      </c>
      <c r="E2" s="149" t="s">
        <v>122</v>
      </c>
      <c r="F2" s="149" t="s">
        <v>123</v>
      </c>
      <c r="G2" s="149" t="s">
        <v>256</v>
      </c>
      <c r="H2" s="156">
        <v>1906</v>
      </c>
      <c r="I2" s="149" t="s">
        <v>20</v>
      </c>
      <c r="J2" s="157">
        <v>5</v>
      </c>
      <c r="K2" s="158" t="s">
        <v>21</v>
      </c>
      <c r="L2" s="159">
        <v>2029</v>
      </c>
      <c r="M2" s="160"/>
      <c r="N2" s="160"/>
      <c r="O2" s="114" t="s">
        <v>443</v>
      </c>
      <c r="P2" s="160"/>
      <c r="Q2" s="160"/>
      <c r="R2" s="155">
        <v>39829.11</v>
      </c>
      <c r="S2" s="161">
        <f>COUNTIF(M2:Q2,"=x")</f>
        <v>1</v>
      </c>
    </row>
    <row r="3" spans="1:19" ht="12.75" x14ac:dyDescent="0.3">
      <c r="A3" s="122" t="s">
        <v>344</v>
      </c>
      <c r="B3" s="112" t="s">
        <v>329</v>
      </c>
      <c r="C3" s="149" t="s">
        <v>241</v>
      </c>
      <c r="D3" s="149" t="s">
        <v>245</v>
      </c>
      <c r="E3" s="149" t="s">
        <v>246</v>
      </c>
      <c r="F3" s="149" t="s">
        <v>247</v>
      </c>
      <c r="G3" s="149" t="s">
        <v>248</v>
      </c>
      <c r="H3" s="156">
        <v>56</v>
      </c>
      <c r="I3" s="149" t="s">
        <v>34</v>
      </c>
      <c r="J3" s="157">
        <v>6</v>
      </c>
      <c r="K3" s="158" t="s">
        <v>21</v>
      </c>
      <c r="L3" s="159">
        <v>2030</v>
      </c>
      <c r="M3" s="160"/>
      <c r="N3" s="160"/>
      <c r="O3" s="160"/>
      <c r="P3" s="160" t="s">
        <v>443</v>
      </c>
      <c r="Q3" s="160"/>
      <c r="R3" s="155">
        <v>989.97</v>
      </c>
      <c r="S3" s="161">
        <f>COUNTIF(M3:Q3,"=x")</f>
        <v>1</v>
      </c>
    </row>
    <row r="4" spans="1:19" ht="12.75" x14ac:dyDescent="0.3">
      <c r="A4" s="122" t="s">
        <v>344</v>
      </c>
      <c r="B4" s="112" t="s">
        <v>329</v>
      </c>
      <c r="C4" s="149" t="s">
        <v>241</v>
      </c>
      <c r="D4" s="149" t="s">
        <v>22</v>
      </c>
      <c r="E4" s="149" t="s">
        <v>23</v>
      </c>
      <c r="F4" s="149" t="s">
        <v>151</v>
      </c>
      <c r="G4" s="149" t="s">
        <v>242</v>
      </c>
      <c r="H4" s="156">
        <v>9</v>
      </c>
      <c r="I4" s="149" t="s">
        <v>34</v>
      </c>
      <c r="J4" s="157">
        <v>6</v>
      </c>
      <c r="K4" s="158" t="s">
        <v>21</v>
      </c>
      <c r="L4" s="159">
        <v>2030</v>
      </c>
      <c r="M4" s="160"/>
      <c r="N4" s="160"/>
      <c r="O4" s="160"/>
      <c r="P4" s="160" t="s">
        <v>443</v>
      </c>
      <c r="Q4" s="160"/>
      <c r="R4" s="155">
        <v>340.97</v>
      </c>
      <c r="S4" s="161">
        <f>COUNTIF(M4:Q4,"=x")</f>
        <v>1</v>
      </c>
    </row>
    <row r="5" spans="1:19" ht="12.75" x14ac:dyDescent="0.3">
      <c r="A5" s="122" t="s">
        <v>344</v>
      </c>
      <c r="B5" s="112" t="s">
        <v>329</v>
      </c>
      <c r="C5" s="149" t="s">
        <v>15</v>
      </c>
      <c r="D5" s="149" t="s">
        <v>16</v>
      </c>
      <c r="E5" s="149" t="s">
        <v>17</v>
      </c>
      <c r="F5" s="149" t="s">
        <v>18</v>
      </c>
      <c r="G5" s="149" t="s">
        <v>19</v>
      </c>
      <c r="H5" s="156">
        <v>432</v>
      </c>
      <c r="I5" s="149" t="s">
        <v>20</v>
      </c>
      <c r="J5" s="157">
        <v>12</v>
      </c>
      <c r="K5" s="158" t="s">
        <v>21</v>
      </c>
      <c r="L5" s="159">
        <v>2030</v>
      </c>
      <c r="M5" s="160"/>
      <c r="N5" s="160"/>
      <c r="O5" s="160"/>
      <c r="P5" s="114" t="s">
        <v>443</v>
      </c>
      <c r="Q5" s="160"/>
      <c r="R5" s="155">
        <v>9084.8700000000008</v>
      </c>
      <c r="S5" s="161">
        <f>COUNTIF(M5:Q5,"=x")</f>
        <v>1</v>
      </c>
    </row>
    <row r="6" spans="1:19" ht="12.75" x14ac:dyDescent="0.3">
      <c r="A6" s="122" t="s">
        <v>344</v>
      </c>
      <c r="B6" s="112" t="s">
        <v>329</v>
      </c>
      <c r="C6" s="149" t="s">
        <v>172</v>
      </c>
      <c r="D6" s="149" t="s">
        <v>16</v>
      </c>
      <c r="E6" s="149" t="s">
        <v>17</v>
      </c>
      <c r="F6" s="149" t="s">
        <v>18</v>
      </c>
      <c r="G6" s="149" t="s">
        <v>19</v>
      </c>
      <c r="H6" s="156">
        <v>1288.8499999999999</v>
      </c>
      <c r="I6" s="149" t="s">
        <v>20</v>
      </c>
      <c r="J6" s="157">
        <v>12</v>
      </c>
      <c r="K6" s="158" t="s">
        <v>21</v>
      </c>
      <c r="L6" s="159">
        <v>2030</v>
      </c>
      <c r="M6" s="160"/>
      <c r="N6" s="160"/>
      <c r="O6" s="160"/>
      <c r="P6" s="114" t="s">
        <v>443</v>
      </c>
      <c r="Q6" s="160"/>
      <c r="R6" s="155">
        <v>27104.25</v>
      </c>
      <c r="S6" s="161">
        <f>COUNTIF(M6:Q6,"=x")</f>
        <v>1</v>
      </c>
    </row>
    <row r="7" spans="1:19" ht="12.75" x14ac:dyDescent="0.3">
      <c r="A7" s="122" t="s">
        <v>344</v>
      </c>
      <c r="B7" s="112" t="s">
        <v>329</v>
      </c>
      <c r="C7" s="149" t="s">
        <v>241</v>
      </c>
      <c r="D7" s="149" t="s">
        <v>22</v>
      </c>
      <c r="E7" s="149" t="s">
        <v>23</v>
      </c>
      <c r="F7" s="149" t="s">
        <v>243</v>
      </c>
      <c r="G7" s="149" t="s">
        <v>244</v>
      </c>
      <c r="H7" s="156">
        <v>450</v>
      </c>
      <c r="I7" s="149" t="s">
        <v>20</v>
      </c>
      <c r="J7" s="157">
        <v>6</v>
      </c>
      <c r="K7" s="158" t="s">
        <v>21</v>
      </c>
      <c r="L7" s="159">
        <v>2030</v>
      </c>
      <c r="M7" s="160"/>
      <c r="N7" s="160"/>
      <c r="O7" s="160"/>
      <c r="P7" s="114" t="s">
        <v>443</v>
      </c>
      <c r="Q7" s="160"/>
      <c r="R7" s="155">
        <v>7955.15</v>
      </c>
      <c r="S7" s="161">
        <f>COUNTIF(M7:Q7,"=x")</f>
        <v>1</v>
      </c>
    </row>
    <row r="8" spans="1:19" ht="12.75" x14ac:dyDescent="0.3">
      <c r="A8" s="122" t="s">
        <v>344</v>
      </c>
      <c r="B8" s="112" t="s">
        <v>329</v>
      </c>
      <c r="C8" s="112" t="s">
        <v>15</v>
      </c>
      <c r="D8" s="112">
        <v>31</v>
      </c>
      <c r="E8" s="112">
        <v>3120</v>
      </c>
      <c r="F8" s="112" t="s">
        <v>151</v>
      </c>
      <c r="G8" s="112" t="s">
        <v>242</v>
      </c>
      <c r="H8" s="113">
        <v>10</v>
      </c>
      <c r="I8" s="112" t="s">
        <v>34</v>
      </c>
      <c r="J8" s="112">
        <v>6</v>
      </c>
      <c r="K8" s="112" t="s">
        <v>313</v>
      </c>
      <c r="L8" s="112">
        <v>2027</v>
      </c>
      <c r="M8" s="160" t="s">
        <v>443</v>
      </c>
      <c r="R8" s="115">
        <v>469.32871888928128</v>
      </c>
      <c r="S8" s="161">
        <f>COUNTIF(M8:Q8,"=x")</f>
        <v>1</v>
      </c>
    </row>
    <row r="9" spans="1:19" ht="12.75" x14ac:dyDescent="0.3">
      <c r="A9" s="122" t="s">
        <v>344</v>
      </c>
      <c r="B9" s="112" t="s">
        <v>329</v>
      </c>
      <c r="C9" s="112" t="s">
        <v>298</v>
      </c>
      <c r="D9" s="112">
        <v>41</v>
      </c>
      <c r="E9" s="112">
        <v>4112</v>
      </c>
      <c r="F9" s="112" t="s">
        <v>37</v>
      </c>
      <c r="G9" s="112" t="s">
        <v>315</v>
      </c>
      <c r="H9" s="113">
        <v>38</v>
      </c>
      <c r="I9" s="112" t="s">
        <v>20</v>
      </c>
      <c r="J9" s="112">
        <v>6</v>
      </c>
      <c r="K9" s="112" t="s">
        <v>313</v>
      </c>
      <c r="L9" s="112">
        <v>2027</v>
      </c>
      <c r="M9" s="114" t="s">
        <v>443</v>
      </c>
      <c r="R9" s="115">
        <v>410.69514817520002</v>
      </c>
      <c r="S9" s="161">
        <f>COUNTIF(M9:Q9,"=x")</f>
        <v>1</v>
      </c>
    </row>
    <row r="10" spans="1:19" ht="12.75" x14ac:dyDescent="0.3">
      <c r="A10" s="122" t="s">
        <v>344</v>
      </c>
      <c r="B10" s="112" t="s">
        <v>329</v>
      </c>
      <c r="C10" s="112" t="s">
        <v>298</v>
      </c>
      <c r="D10" s="112">
        <v>31</v>
      </c>
      <c r="E10" s="112">
        <v>3120</v>
      </c>
      <c r="F10" s="112" t="s">
        <v>243</v>
      </c>
      <c r="G10" s="112" t="s">
        <v>244</v>
      </c>
      <c r="H10" s="113">
        <v>72</v>
      </c>
      <c r="I10" s="112" t="s">
        <v>20</v>
      </c>
      <c r="J10" s="112">
        <v>6</v>
      </c>
      <c r="K10" s="112" t="s">
        <v>313</v>
      </c>
      <c r="L10" s="112">
        <v>2027</v>
      </c>
      <c r="M10" s="114" t="s">
        <v>443</v>
      </c>
      <c r="R10" s="115">
        <v>1576.8007918085127</v>
      </c>
      <c r="S10" s="161">
        <f>COUNTIF(M10:Q10,"=x")</f>
        <v>1</v>
      </c>
    </row>
    <row r="11" spans="1:19" ht="12.75" x14ac:dyDescent="0.3">
      <c r="A11" s="122" t="s">
        <v>344</v>
      </c>
      <c r="B11" s="112" t="s">
        <v>329</v>
      </c>
      <c r="C11" s="112" t="s">
        <v>298</v>
      </c>
      <c r="D11" s="112">
        <v>52</v>
      </c>
      <c r="E11" s="112">
        <v>5211</v>
      </c>
      <c r="F11" s="112" t="s">
        <v>327</v>
      </c>
      <c r="G11" s="112" t="s">
        <v>328</v>
      </c>
      <c r="H11" s="113">
        <v>10</v>
      </c>
      <c r="I11" s="112" t="s">
        <v>34</v>
      </c>
      <c r="J11" s="112">
        <v>3</v>
      </c>
      <c r="K11" s="112" t="s">
        <v>313</v>
      </c>
      <c r="L11" s="112">
        <v>2027</v>
      </c>
      <c r="M11" s="114" t="s">
        <v>443</v>
      </c>
      <c r="R11" s="115">
        <v>187.37222840703123</v>
      </c>
      <c r="S11" s="161">
        <f>COUNTIF(M11:Q11,"=x")</f>
        <v>1</v>
      </c>
    </row>
    <row r="12" spans="1:19" ht="12.75" x14ac:dyDescent="0.3">
      <c r="A12" s="122" t="s">
        <v>344</v>
      </c>
      <c r="B12" s="112" t="s">
        <v>329</v>
      </c>
      <c r="C12" s="112" t="s">
        <v>257</v>
      </c>
      <c r="D12" s="112">
        <v>31</v>
      </c>
      <c r="E12" s="112">
        <v>3120</v>
      </c>
      <c r="F12" s="112" t="s">
        <v>151</v>
      </c>
      <c r="G12" s="112" t="s">
        <v>242</v>
      </c>
      <c r="H12" s="113">
        <v>10</v>
      </c>
      <c r="I12" s="112" t="s">
        <v>34</v>
      </c>
      <c r="J12" s="112">
        <v>6</v>
      </c>
      <c r="K12" s="112" t="s">
        <v>313</v>
      </c>
      <c r="L12" s="112">
        <v>2028</v>
      </c>
      <c r="N12" s="114" t="s">
        <v>443</v>
      </c>
      <c r="R12" s="115">
        <v>495.14179842818982</v>
      </c>
      <c r="S12" s="161">
        <f>COUNTIF(M12:Q12,"=x")</f>
        <v>1</v>
      </c>
    </row>
    <row r="13" spans="1:19" ht="12.75" x14ac:dyDescent="0.3">
      <c r="A13" s="122" t="s">
        <v>344</v>
      </c>
      <c r="B13" s="112" t="s">
        <v>329</v>
      </c>
      <c r="C13" s="112" t="s">
        <v>241</v>
      </c>
      <c r="D13" s="112">
        <v>52</v>
      </c>
      <c r="E13" s="112">
        <v>5211</v>
      </c>
      <c r="F13" s="112" t="s">
        <v>327</v>
      </c>
      <c r="G13" s="112" t="s">
        <v>328</v>
      </c>
      <c r="H13" s="113">
        <v>25</v>
      </c>
      <c r="I13" s="112" t="s">
        <v>34</v>
      </c>
      <c r="J13" s="112">
        <v>3</v>
      </c>
      <c r="K13" s="112" t="s">
        <v>313</v>
      </c>
      <c r="L13" s="112">
        <v>2029</v>
      </c>
      <c r="O13" s="114" t="s">
        <v>443</v>
      </c>
      <c r="R13" s="115">
        <v>521.38183052087345</v>
      </c>
      <c r="S13" s="161">
        <f>COUNTIF(M13:Q13,"=x")</f>
        <v>1</v>
      </c>
    </row>
    <row r="14" spans="1:19" ht="12.75" x14ac:dyDescent="0.3">
      <c r="A14" s="122" t="s">
        <v>344</v>
      </c>
      <c r="B14" s="112" t="s">
        <v>329</v>
      </c>
      <c r="C14" s="112" t="s">
        <v>298</v>
      </c>
      <c r="D14" s="112">
        <v>67</v>
      </c>
      <c r="E14" s="112">
        <v>6710</v>
      </c>
      <c r="F14" s="112" t="s">
        <v>488</v>
      </c>
      <c r="G14" s="112" t="s">
        <v>489</v>
      </c>
      <c r="H14" s="113">
        <v>1</v>
      </c>
      <c r="I14" s="112" t="s">
        <v>26</v>
      </c>
      <c r="J14" s="112">
        <v>1</v>
      </c>
      <c r="K14" s="112" t="s">
        <v>313</v>
      </c>
      <c r="L14" s="112">
        <v>2027</v>
      </c>
      <c r="M14" s="114" t="s">
        <v>443</v>
      </c>
      <c r="N14" s="114" t="s">
        <v>443</v>
      </c>
      <c r="O14" s="114" t="s">
        <v>443</v>
      </c>
      <c r="R14" s="115">
        <v>3097.6299646251118</v>
      </c>
      <c r="S14" s="161">
        <f>COUNTIF(M14:Q14,"=x")</f>
        <v>3</v>
      </c>
    </row>
    <row r="15" spans="1:19" ht="12.75" x14ac:dyDescent="0.3">
      <c r="A15" s="122" t="s">
        <v>344</v>
      </c>
      <c r="B15" s="112" t="s">
        <v>329</v>
      </c>
      <c r="C15" s="112" t="s">
        <v>172</v>
      </c>
      <c r="D15" s="112">
        <v>27</v>
      </c>
      <c r="E15" s="112">
        <v>2716</v>
      </c>
      <c r="F15" s="112" t="s">
        <v>316</v>
      </c>
      <c r="G15" s="112" t="s">
        <v>317</v>
      </c>
      <c r="H15" s="113">
        <v>25</v>
      </c>
      <c r="I15" s="112" t="s">
        <v>20</v>
      </c>
      <c r="J15" s="112">
        <v>6</v>
      </c>
      <c r="K15" s="112" t="s">
        <v>313</v>
      </c>
      <c r="L15" s="112">
        <v>2030</v>
      </c>
      <c r="P15" s="160" t="s">
        <v>443</v>
      </c>
      <c r="R15" s="115">
        <v>311.54863594002381</v>
      </c>
      <c r="S15" s="161">
        <f>COUNTIF(M15:Q15,"=x")</f>
        <v>1</v>
      </c>
    </row>
    <row r="16" spans="1:19" ht="12.75" x14ac:dyDescent="0.3">
      <c r="A16" s="122" t="s">
        <v>344</v>
      </c>
      <c r="B16" s="112" t="s">
        <v>329</v>
      </c>
      <c r="C16" s="112" t="s">
        <v>172</v>
      </c>
      <c r="D16" s="112">
        <v>41</v>
      </c>
      <c r="E16" s="112">
        <v>4112</v>
      </c>
      <c r="F16" s="112" t="s">
        <v>320</v>
      </c>
      <c r="G16" s="112" t="s">
        <v>321</v>
      </c>
      <c r="H16" s="113">
        <v>136</v>
      </c>
      <c r="I16" s="112" t="s">
        <v>20</v>
      </c>
      <c r="J16" s="112">
        <v>6</v>
      </c>
      <c r="K16" s="112" t="s">
        <v>313</v>
      </c>
      <c r="L16" s="112">
        <v>2030</v>
      </c>
      <c r="P16" s="160" t="s">
        <v>443</v>
      </c>
      <c r="R16" s="115">
        <v>2365.0901141293725</v>
      </c>
      <c r="S16" s="161">
        <f>COUNTIF(M16:Q16,"=x")</f>
        <v>1</v>
      </c>
    </row>
    <row r="17" spans="1:19" ht="12.75" x14ac:dyDescent="0.3">
      <c r="A17" s="122" t="s">
        <v>344</v>
      </c>
      <c r="B17" s="112" t="s">
        <v>329</v>
      </c>
      <c r="C17" s="112" t="s">
        <v>172</v>
      </c>
      <c r="D17" s="112">
        <v>41</v>
      </c>
      <c r="E17" s="112">
        <v>4112</v>
      </c>
      <c r="F17" s="112" t="s">
        <v>37</v>
      </c>
      <c r="G17" s="112" t="s">
        <v>315</v>
      </c>
      <c r="H17" s="113">
        <v>15</v>
      </c>
      <c r="I17" s="112" t="s">
        <v>20</v>
      </c>
      <c r="J17" s="112">
        <v>6</v>
      </c>
      <c r="K17" s="112" t="s">
        <v>313</v>
      </c>
      <c r="L17" s="112">
        <v>2030</v>
      </c>
      <c r="P17" s="114" t="s">
        <v>443</v>
      </c>
      <c r="R17" s="115">
        <v>190.35931502596776</v>
      </c>
      <c r="S17" s="161">
        <f>COUNTIF(M17:Q17,"=x")</f>
        <v>1</v>
      </c>
    </row>
    <row r="18" spans="1:19" x14ac:dyDescent="0.3">
      <c r="A18" s="122" t="s">
        <v>344</v>
      </c>
      <c r="B18" s="112" t="s">
        <v>329</v>
      </c>
      <c r="C18" s="112" t="s">
        <v>172</v>
      </c>
      <c r="D18" s="112">
        <v>31</v>
      </c>
      <c r="E18" s="112">
        <v>3120</v>
      </c>
      <c r="F18" s="112" t="s">
        <v>318</v>
      </c>
      <c r="G18" s="112" t="s">
        <v>319</v>
      </c>
      <c r="H18" s="113">
        <v>147.6</v>
      </c>
      <c r="I18" s="112" t="s">
        <v>20</v>
      </c>
      <c r="J18" s="112">
        <v>6</v>
      </c>
      <c r="K18" s="112" t="s">
        <v>313</v>
      </c>
      <c r="L18" s="112">
        <v>2030</v>
      </c>
      <c r="P18" s="114" t="s">
        <v>443</v>
      </c>
      <c r="R18" s="115">
        <v>1888.7408760245014</v>
      </c>
      <c r="S18" s="161">
        <f>COUNTIF(M18:Q18,"=x")</f>
        <v>1</v>
      </c>
    </row>
    <row r="19" spans="1:19" ht="12.75" x14ac:dyDescent="0.3">
      <c r="A19" s="122" t="s">
        <v>344</v>
      </c>
      <c r="B19" s="112" t="s">
        <v>329</v>
      </c>
      <c r="C19" s="112" t="s">
        <v>257</v>
      </c>
      <c r="D19" s="112">
        <v>31</v>
      </c>
      <c r="E19" s="112">
        <v>3120</v>
      </c>
      <c r="F19" s="112" t="s">
        <v>243</v>
      </c>
      <c r="G19" s="112" t="s">
        <v>244</v>
      </c>
      <c r="H19" s="113">
        <v>260.2</v>
      </c>
      <c r="I19" s="112" t="s">
        <v>20</v>
      </c>
      <c r="J19" s="112">
        <v>6</v>
      </c>
      <c r="K19" s="112" t="s">
        <v>313</v>
      </c>
      <c r="L19" s="112">
        <v>2030</v>
      </c>
      <c r="P19" s="114" t="s">
        <v>443</v>
      </c>
      <c r="R19" s="115">
        <v>6691.2913925496523</v>
      </c>
      <c r="S19" s="161">
        <f>COUNTIF(M19:Q19,"=x")</f>
        <v>1</v>
      </c>
    </row>
    <row r="20" spans="1:19" ht="12.75" x14ac:dyDescent="0.3">
      <c r="A20" s="122" t="s">
        <v>344</v>
      </c>
      <c r="B20" s="112" t="s">
        <v>329</v>
      </c>
      <c r="C20" s="112" t="s">
        <v>278</v>
      </c>
      <c r="D20" s="112">
        <v>43</v>
      </c>
      <c r="E20" s="112">
        <v>4321</v>
      </c>
      <c r="F20" s="112" t="s">
        <v>323</v>
      </c>
      <c r="G20" s="112" t="s">
        <v>324</v>
      </c>
      <c r="H20" s="113">
        <v>1004</v>
      </c>
      <c r="I20" s="112" t="s">
        <v>20</v>
      </c>
      <c r="J20" s="112">
        <v>3</v>
      </c>
      <c r="K20" s="112" t="s">
        <v>313</v>
      </c>
      <c r="L20" s="112">
        <v>2027</v>
      </c>
      <c r="M20" s="160" t="s">
        <v>443</v>
      </c>
      <c r="P20" s="160" t="s">
        <v>443</v>
      </c>
      <c r="R20" s="115">
        <v>52845.655930449575</v>
      </c>
      <c r="S20" s="161">
        <f>COUNTIF(M20:Q20,"=x")</f>
        <v>2</v>
      </c>
    </row>
    <row r="21" spans="1:19" ht="12.75" x14ac:dyDescent="0.3">
      <c r="A21" s="122" t="s">
        <v>344</v>
      </c>
      <c r="B21" s="112" t="s">
        <v>329</v>
      </c>
      <c r="C21" s="112" t="s">
        <v>257</v>
      </c>
      <c r="D21" s="112">
        <v>27</v>
      </c>
      <c r="E21" s="112">
        <v>2716</v>
      </c>
      <c r="F21" s="112" t="s">
        <v>448</v>
      </c>
      <c r="G21" s="112" t="s">
        <v>449</v>
      </c>
      <c r="H21" s="113">
        <v>5</v>
      </c>
      <c r="I21" s="112" t="s">
        <v>29</v>
      </c>
      <c r="J21" s="112">
        <v>1</v>
      </c>
      <c r="K21" s="112" t="s">
        <v>313</v>
      </c>
      <c r="L21" s="112">
        <v>2027</v>
      </c>
      <c r="M21" s="114" t="s">
        <v>443</v>
      </c>
      <c r="N21" s="114" t="s">
        <v>443</v>
      </c>
      <c r="O21" s="114" t="s">
        <v>443</v>
      </c>
      <c r="P21" s="114" t="s">
        <v>443</v>
      </c>
      <c r="Q21" s="114" t="s">
        <v>443</v>
      </c>
      <c r="R21" s="115">
        <v>225.88015588138893</v>
      </c>
      <c r="S21" s="161">
        <f>COUNTIF(M21:Q21,"=x")</f>
        <v>5</v>
      </c>
    </row>
    <row r="22" spans="1:19" ht="12.75" x14ac:dyDescent="0.3">
      <c r="A22" s="122" t="s">
        <v>344</v>
      </c>
      <c r="B22" s="112" t="s">
        <v>329</v>
      </c>
      <c r="C22" s="112" t="s">
        <v>257</v>
      </c>
      <c r="D22" s="112">
        <v>31</v>
      </c>
      <c r="E22" s="112">
        <v>3130</v>
      </c>
      <c r="F22" s="112" t="s">
        <v>450</v>
      </c>
      <c r="G22" s="112" t="s">
        <v>451</v>
      </c>
      <c r="H22" s="113">
        <v>1135</v>
      </c>
      <c r="I22" s="112" t="s">
        <v>56</v>
      </c>
      <c r="J22" s="112">
        <v>1</v>
      </c>
      <c r="K22" s="112" t="s">
        <v>313</v>
      </c>
      <c r="L22" s="112">
        <v>2027</v>
      </c>
      <c r="M22" s="114" t="s">
        <v>443</v>
      </c>
      <c r="N22" s="114" t="s">
        <v>443</v>
      </c>
      <c r="O22" s="114" t="s">
        <v>443</v>
      </c>
      <c r="P22" s="160" t="s">
        <v>443</v>
      </c>
      <c r="Q22" s="114" t="s">
        <v>443</v>
      </c>
      <c r="R22" s="115">
        <v>9495.3324787176462</v>
      </c>
      <c r="S22" s="161">
        <f>COUNTIF(M22:Q22,"=x")</f>
        <v>5</v>
      </c>
    </row>
    <row r="23" spans="1:19" ht="12.75" x14ac:dyDescent="0.3">
      <c r="A23" s="122" t="s">
        <v>344</v>
      </c>
      <c r="B23" s="112" t="s">
        <v>329</v>
      </c>
      <c r="C23" s="112" t="s">
        <v>241</v>
      </c>
      <c r="D23" s="112">
        <v>67</v>
      </c>
      <c r="E23" s="112">
        <v>6710</v>
      </c>
      <c r="F23" s="112" t="s">
        <v>488</v>
      </c>
      <c r="G23" s="112" t="s">
        <v>489</v>
      </c>
      <c r="H23" s="113">
        <v>1</v>
      </c>
      <c r="I23" s="112" t="s">
        <v>26</v>
      </c>
      <c r="J23" s="112">
        <v>1</v>
      </c>
      <c r="K23" s="112" t="s">
        <v>313</v>
      </c>
      <c r="L23" s="112">
        <v>2027</v>
      </c>
      <c r="M23" s="114" t="s">
        <v>443</v>
      </c>
      <c r="N23" s="114" t="s">
        <v>443</v>
      </c>
      <c r="O23" s="160" t="s">
        <v>443</v>
      </c>
      <c r="P23" s="160" t="s">
        <v>443</v>
      </c>
      <c r="Q23" s="114" t="s">
        <v>443</v>
      </c>
      <c r="R23" s="115">
        <v>5457.0765054809508</v>
      </c>
      <c r="S23" s="161">
        <f>COUNTIF(M23:Q23,"=x")</f>
        <v>5</v>
      </c>
    </row>
    <row r="24" spans="1:19" ht="12.75" x14ac:dyDescent="0.3">
      <c r="A24" s="122" t="s">
        <v>344</v>
      </c>
      <c r="B24" s="112" t="s">
        <v>329</v>
      </c>
      <c r="C24" s="112" t="s">
        <v>241</v>
      </c>
      <c r="D24" s="112">
        <v>67</v>
      </c>
      <c r="E24" s="112">
        <v>6710</v>
      </c>
      <c r="F24" s="112" t="s">
        <v>488</v>
      </c>
      <c r="G24" s="112" t="s">
        <v>489</v>
      </c>
      <c r="H24" s="113">
        <v>1</v>
      </c>
      <c r="I24" s="112" t="s">
        <v>26</v>
      </c>
      <c r="J24" s="112">
        <v>1</v>
      </c>
      <c r="K24" s="112" t="s">
        <v>313</v>
      </c>
      <c r="L24" s="112">
        <v>2027</v>
      </c>
      <c r="M24" s="160" t="s">
        <v>443</v>
      </c>
      <c r="N24" s="114" t="s">
        <v>443</v>
      </c>
      <c r="O24" s="114" t="s">
        <v>443</v>
      </c>
      <c r="P24" s="114" t="s">
        <v>443</v>
      </c>
      <c r="Q24" s="114" t="s">
        <v>443</v>
      </c>
      <c r="R24" s="115">
        <v>5457.0765054809508</v>
      </c>
      <c r="S24" s="161">
        <f>COUNTIF(M24:Q24,"=x")</f>
        <v>5</v>
      </c>
    </row>
    <row r="25" spans="1:19" ht="12.75" x14ac:dyDescent="0.3">
      <c r="A25" s="122" t="s">
        <v>344</v>
      </c>
      <c r="B25" s="112" t="s">
        <v>331</v>
      </c>
      <c r="C25" s="112" t="s">
        <v>278</v>
      </c>
      <c r="D25" s="112">
        <v>45</v>
      </c>
      <c r="E25" s="112">
        <v>4511</v>
      </c>
      <c r="F25" s="112" t="s">
        <v>509</v>
      </c>
      <c r="G25" s="112" t="s">
        <v>510</v>
      </c>
      <c r="H25" s="113">
        <v>59.8</v>
      </c>
      <c r="I25" s="112" t="s">
        <v>20</v>
      </c>
      <c r="J25" s="112">
        <v>3</v>
      </c>
      <c r="K25" s="112" t="s">
        <v>313</v>
      </c>
      <c r="L25" s="112">
        <v>2026</v>
      </c>
      <c r="O25" s="114" t="s">
        <v>443</v>
      </c>
      <c r="R25" s="115">
        <v>1611.2881271258093</v>
      </c>
      <c r="S25" s="161">
        <f>COUNTIF(M25:Q25,"=x")</f>
        <v>1</v>
      </c>
    </row>
    <row r="26" spans="1:19" ht="12.75" x14ac:dyDescent="0.3">
      <c r="A26" s="122" t="s">
        <v>344</v>
      </c>
      <c r="B26" s="112" t="s">
        <v>331</v>
      </c>
      <c r="C26" s="149" t="s">
        <v>298</v>
      </c>
      <c r="D26" s="149" t="s">
        <v>39</v>
      </c>
      <c r="E26" s="149" t="s">
        <v>302</v>
      </c>
      <c r="F26" s="149" t="s">
        <v>303</v>
      </c>
      <c r="G26" s="149" t="s">
        <v>304</v>
      </c>
      <c r="H26" s="156">
        <v>120</v>
      </c>
      <c r="I26" s="149" t="s">
        <v>20</v>
      </c>
      <c r="J26" s="157">
        <v>6</v>
      </c>
      <c r="K26" s="158" t="s">
        <v>21</v>
      </c>
      <c r="L26" s="159">
        <v>2027</v>
      </c>
      <c r="M26" s="114" t="s">
        <v>443</v>
      </c>
      <c r="N26" s="160"/>
      <c r="O26" s="160"/>
      <c r="P26" s="160"/>
      <c r="Q26" s="160"/>
      <c r="R26" s="155">
        <v>5099.42</v>
      </c>
      <c r="S26" s="161">
        <f>COUNTIF(M26:Q26,"=x")</f>
        <v>1</v>
      </c>
    </row>
    <row r="27" spans="1:19" x14ac:dyDescent="0.3">
      <c r="A27" s="122" t="s">
        <v>344</v>
      </c>
      <c r="B27" s="112" t="s">
        <v>331</v>
      </c>
      <c r="C27" s="149" t="s">
        <v>172</v>
      </c>
      <c r="D27" s="149" t="s">
        <v>134</v>
      </c>
      <c r="E27" s="149" t="s">
        <v>135</v>
      </c>
      <c r="F27" s="149" t="s">
        <v>152</v>
      </c>
      <c r="G27" s="149" t="s">
        <v>138</v>
      </c>
      <c r="H27" s="156">
        <v>35</v>
      </c>
      <c r="I27" s="149" t="s">
        <v>34</v>
      </c>
      <c r="J27" s="157">
        <v>6</v>
      </c>
      <c r="K27" s="158" t="s">
        <v>21</v>
      </c>
      <c r="L27" s="159">
        <v>2027</v>
      </c>
      <c r="M27" s="114" t="s">
        <v>443</v>
      </c>
      <c r="N27" s="160"/>
      <c r="O27" s="160"/>
      <c r="P27" s="160"/>
      <c r="Q27" s="160"/>
      <c r="R27" s="155">
        <v>4003.35</v>
      </c>
      <c r="S27" s="161">
        <f>COUNTIF(M27:Q27,"=x")</f>
        <v>1</v>
      </c>
    </row>
    <row r="28" spans="1:19" x14ac:dyDescent="0.3">
      <c r="A28" s="122" t="s">
        <v>344</v>
      </c>
      <c r="B28" s="112" t="s">
        <v>331</v>
      </c>
      <c r="C28" s="149" t="s">
        <v>172</v>
      </c>
      <c r="D28" s="149" t="s">
        <v>134</v>
      </c>
      <c r="E28" s="149" t="s">
        <v>153</v>
      </c>
      <c r="F28" s="149" t="s">
        <v>154</v>
      </c>
      <c r="G28" s="149" t="s">
        <v>137</v>
      </c>
      <c r="H28" s="156">
        <v>906</v>
      </c>
      <c r="I28" s="149" t="s">
        <v>20</v>
      </c>
      <c r="J28" s="157">
        <v>6</v>
      </c>
      <c r="K28" s="158" t="s">
        <v>21</v>
      </c>
      <c r="L28" s="159">
        <v>2027</v>
      </c>
      <c r="M28" s="160" t="s">
        <v>443</v>
      </c>
      <c r="N28" s="160"/>
      <c r="O28" s="160"/>
      <c r="P28" s="160"/>
      <c r="Q28" s="160"/>
      <c r="R28" s="155">
        <v>51831.17</v>
      </c>
      <c r="S28" s="161">
        <f>COUNTIF(M28:Q28,"=x")</f>
        <v>1</v>
      </c>
    </row>
    <row r="29" spans="1:19" x14ac:dyDescent="0.3">
      <c r="A29" s="122" t="s">
        <v>344</v>
      </c>
      <c r="B29" s="112" t="s">
        <v>331</v>
      </c>
      <c r="C29" s="149" t="s">
        <v>172</v>
      </c>
      <c r="D29" s="149" t="s">
        <v>16</v>
      </c>
      <c r="E29" s="149" t="s">
        <v>17</v>
      </c>
      <c r="F29" s="149" t="s">
        <v>176</v>
      </c>
      <c r="G29" s="149" t="s">
        <v>177</v>
      </c>
      <c r="H29" s="156">
        <v>130</v>
      </c>
      <c r="I29" s="149" t="s">
        <v>29</v>
      </c>
      <c r="J29" s="157">
        <v>12</v>
      </c>
      <c r="K29" s="158" t="s">
        <v>21</v>
      </c>
      <c r="L29" s="159">
        <v>2027</v>
      </c>
      <c r="M29" s="160" t="s">
        <v>443</v>
      </c>
      <c r="N29" s="160"/>
      <c r="O29" s="160"/>
      <c r="P29" s="160"/>
      <c r="Q29" s="160"/>
      <c r="R29" s="155">
        <v>4800.8</v>
      </c>
      <c r="S29" s="161">
        <f>COUNTIF(M29:Q29,"=x")</f>
        <v>1</v>
      </c>
    </row>
    <row r="30" spans="1:19" x14ac:dyDescent="0.3">
      <c r="A30" s="122" t="s">
        <v>344</v>
      </c>
      <c r="B30" s="112" t="s">
        <v>331</v>
      </c>
      <c r="C30" s="149" t="s">
        <v>257</v>
      </c>
      <c r="D30" s="149" t="s">
        <v>16</v>
      </c>
      <c r="E30" s="149" t="s">
        <v>17</v>
      </c>
      <c r="F30" s="149" t="s">
        <v>176</v>
      </c>
      <c r="G30" s="149" t="s">
        <v>177</v>
      </c>
      <c r="H30" s="156">
        <v>38.6</v>
      </c>
      <c r="I30" s="149" t="s">
        <v>29</v>
      </c>
      <c r="J30" s="157">
        <v>12</v>
      </c>
      <c r="K30" s="158" t="s">
        <v>21</v>
      </c>
      <c r="L30" s="159">
        <v>2029</v>
      </c>
      <c r="M30" s="160"/>
      <c r="N30" s="160"/>
      <c r="O30" s="114" t="s">
        <v>443</v>
      </c>
      <c r="P30" s="160"/>
      <c r="Q30" s="160"/>
      <c r="R30" s="155">
        <v>1425.46</v>
      </c>
      <c r="S30" s="161">
        <f>COUNTIF(M30:Q30,"=x")</f>
        <v>1</v>
      </c>
    </row>
    <row r="31" spans="1:19" x14ac:dyDescent="0.3">
      <c r="A31" s="122" t="s">
        <v>344</v>
      </c>
      <c r="B31" s="112" t="s">
        <v>331</v>
      </c>
      <c r="C31" s="149" t="s">
        <v>298</v>
      </c>
      <c r="D31" s="149" t="s">
        <v>94</v>
      </c>
      <c r="E31" s="149" t="s">
        <v>95</v>
      </c>
      <c r="F31" s="149" t="s">
        <v>254</v>
      </c>
      <c r="G31" s="149" t="s">
        <v>148</v>
      </c>
      <c r="H31" s="156">
        <v>1</v>
      </c>
      <c r="I31" s="149" t="s">
        <v>26</v>
      </c>
      <c r="J31" s="157">
        <v>6</v>
      </c>
      <c r="K31" s="158" t="s">
        <v>21</v>
      </c>
      <c r="L31" s="159">
        <v>2027</v>
      </c>
      <c r="M31" s="114" t="s">
        <v>443</v>
      </c>
      <c r="N31" s="160"/>
      <c r="O31" s="160"/>
      <c r="P31" s="160"/>
      <c r="Q31" s="160"/>
      <c r="R31" s="155">
        <v>4144.8599999999997</v>
      </c>
      <c r="S31" s="161">
        <f>COUNTIF(M31:Q31,"=x")</f>
        <v>1</v>
      </c>
    </row>
    <row r="32" spans="1:19" x14ac:dyDescent="0.3">
      <c r="A32" s="122" t="s">
        <v>344</v>
      </c>
      <c r="B32" s="112" t="s">
        <v>331</v>
      </c>
      <c r="C32" s="149" t="s">
        <v>278</v>
      </c>
      <c r="D32" s="149" t="s">
        <v>105</v>
      </c>
      <c r="E32" s="149" t="s">
        <v>291</v>
      </c>
      <c r="F32" s="149" t="s">
        <v>292</v>
      </c>
      <c r="G32" s="149" t="s">
        <v>293</v>
      </c>
      <c r="H32" s="156">
        <v>2</v>
      </c>
      <c r="I32" s="149" t="s">
        <v>34</v>
      </c>
      <c r="J32" s="157">
        <v>12</v>
      </c>
      <c r="K32" s="158" t="s">
        <v>21</v>
      </c>
      <c r="L32" s="159">
        <v>2029</v>
      </c>
      <c r="M32" s="160"/>
      <c r="N32" s="160"/>
      <c r="O32" s="114" t="s">
        <v>443</v>
      </c>
      <c r="P32" s="160"/>
      <c r="Q32" s="160"/>
      <c r="R32" s="155">
        <v>117.59</v>
      </c>
      <c r="S32" s="161">
        <f>COUNTIF(M32:Q32,"=x")</f>
        <v>1</v>
      </c>
    </row>
    <row r="33" spans="1:19" x14ac:dyDescent="0.3">
      <c r="A33" s="122" t="s">
        <v>344</v>
      </c>
      <c r="B33" s="112" t="s">
        <v>331</v>
      </c>
      <c r="C33" s="149" t="s">
        <v>278</v>
      </c>
      <c r="D33" s="149" t="s">
        <v>105</v>
      </c>
      <c r="E33" s="149" t="s">
        <v>294</v>
      </c>
      <c r="F33" s="149" t="s">
        <v>295</v>
      </c>
      <c r="G33" s="149" t="s">
        <v>293</v>
      </c>
      <c r="H33" s="156">
        <v>2</v>
      </c>
      <c r="I33" s="149" t="s">
        <v>34</v>
      </c>
      <c r="J33" s="157">
        <v>12</v>
      </c>
      <c r="K33" s="158" t="s">
        <v>21</v>
      </c>
      <c r="L33" s="159">
        <v>2029</v>
      </c>
      <c r="M33" s="160"/>
      <c r="N33" s="160"/>
      <c r="O33" s="114" t="s">
        <v>443</v>
      </c>
      <c r="P33" s="160"/>
      <c r="Q33" s="160"/>
      <c r="R33" s="155">
        <v>124.96</v>
      </c>
      <c r="S33" s="161">
        <f>COUNTIF(M33:Q33,"=x")</f>
        <v>1</v>
      </c>
    </row>
    <row r="34" spans="1:19" x14ac:dyDescent="0.3">
      <c r="A34" s="122" t="s">
        <v>344</v>
      </c>
      <c r="B34" s="112" t="s">
        <v>331</v>
      </c>
      <c r="C34" s="149" t="s">
        <v>15</v>
      </c>
      <c r="D34" s="149" t="s">
        <v>105</v>
      </c>
      <c r="E34" s="149" t="s">
        <v>106</v>
      </c>
      <c r="F34" s="149" t="s">
        <v>109</v>
      </c>
      <c r="G34" s="149" t="s">
        <v>108</v>
      </c>
      <c r="H34" s="156">
        <v>1</v>
      </c>
      <c r="I34" s="149" t="s">
        <v>34</v>
      </c>
      <c r="J34" s="157">
        <v>6</v>
      </c>
      <c r="K34" s="158" t="s">
        <v>21</v>
      </c>
      <c r="L34" s="159">
        <v>2027</v>
      </c>
      <c r="M34" s="114" t="s">
        <v>443</v>
      </c>
      <c r="N34" s="160"/>
      <c r="O34" s="160"/>
      <c r="P34" s="160"/>
      <c r="Q34" s="160"/>
      <c r="R34" s="155">
        <v>318.83999999999997</v>
      </c>
      <c r="S34" s="161">
        <f>COUNTIF(M34:Q34,"=x")</f>
        <v>1</v>
      </c>
    </row>
    <row r="35" spans="1:19" x14ac:dyDescent="0.3">
      <c r="A35" s="122" t="s">
        <v>344</v>
      </c>
      <c r="B35" s="112" t="s">
        <v>331</v>
      </c>
      <c r="C35" s="149" t="s">
        <v>15</v>
      </c>
      <c r="D35" s="149" t="s">
        <v>105</v>
      </c>
      <c r="E35" s="149" t="s">
        <v>106</v>
      </c>
      <c r="F35" s="149" t="s">
        <v>107</v>
      </c>
      <c r="G35" s="149" t="s">
        <v>108</v>
      </c>
      <c r="H35" s="156">
        <v>6</v>
      </c>
      <c r="I35" s="149" t="s">
        <v>34</v>
      </c>
      <c r="J35" s="157">
        <v>6</v>
      </c>
      <c r="K35" s="158" t="s">
        <v>21</v>
      </c>
      <c r="L35" s="159">
        <v>2027</v>
      </c>
      <c r="M35" s="114" t="s">
        <v>443</v>
      </c>
      <c r="N35" s="160"/>
      <c r="O35" s="160"/>
      <c r="P35" s="160"/>
      <c r="Q35" s="160"/>
      <c r="R35" s="155">
        <v>318.83999999999997</v>
      </c>
      <c r="S35" s="161">
        <f>COUNTIF(M35:Q35,"=x")</f>
        <v>1</v>
      </c>
    </row>
    <row r="36" spans="1:19" x14ac:dyDescent="0.3">
      <c r="A36" s="122" t="s">
        <v>344</v>
      </c>
      <c r="B36" s="112" t="s">
        <v>331</v>
      </c>
      <c r="C36" s="149" t="s">
        <v>298</v>
      </c>
      <c r="D36" s="149" t="s">
        <v>105</v>
      </c>
      <c r="E36" s="149" t="s">
        <v>106</v>
      </c>
      <c r="F36" s="149" t="s">
        <v>107</v>
      </c>
      <c r="G36" s="149" t="s">
        <v>108</v>
      </c>
      <c r="H36" s="156">
        <v>7</v>
      </c>
      <c r="I36" s="149" t="s">
        <v>34</v>
      </c>
      <c r="J36" s="157">
        <v>6</v>
      </c>
      <c r="K36" s="158" t="s">
        <v>21</v>
      </c>
      <c r="L36" s="159">
        <v>2027</v>
      </c>
      <c r="M36" s="160" t="s">
        <v>443</v>
      </c>
      <c r="N36" s="160"/>
      <c r="O36" s="160"/>
      <c r="P36" s="160"/>
      <c r="Q36" s="160"/>
      <c r="R36" s="155">
        <v>5356.43</v>
      </c>
      <c r="S36" s="161">
        <f>COUNTIF(M36:Q36,"=x")</f>
        <v>1</v>
      </c>
    </row>
    <row r="37" spans="1:19" s="118" customFormat="1" x14ac:dyDescent="0.3">
      <c r="A37" s="122" t="s">
        <v>344</v>
      </c>
      <c r="B37" s="112" t="s">
        <v>331</v>
      </c>
      <c r="C37" s="149" t="s">
        <v>298</v>
      </c>
      <c r="D37" s="149" t="s">
        <v>39</v>
      </c>
      <c r="E37" s="149" t="s">
        <v>40</v>
      </c>
      <c r="F37" s="149" t="s">
        <v>42</v>
      </c>
      <c r="G37" s="149" t="s">
        <v>133</v>
      </c>
      <c r="H37" s="156">
        <v>18.399999999999999</v>
      </c>
      <c r="I37" s="149" t="s">
        <v>20</v>
      </c>
      <c r="J37" s="157">
        <v>6</v>
      </c>
      <c r="K37" s="158" t="s">
        <v>21</v>
      </c>
      <c r="L37" s="159">
        <v>2027</v>
      </c>
      <c r="M37" s="114" t="s">
        <v>443</v>
      </c>
      <c r="N37" s="160"/>
      <c r="O37" s="160"/>
      <c r="P37" s="160"/>
      <c r="Q37" s="160"/>
      <c r="R37" s="155">
        <v>2519.84</v>
      </c>
      <c r="S37" s="161">
        <f>COUNTIF(M37:Q37,"=x")</f>
        <v>1</v>
      </c>
    </row>
    <row r="38" spans="1:19" x14ac:dyDescent="0.3">
      <c r="A38" s="122" t="s">
        <v>344</v>
      </c>
      <c r="B38" s="112" t="s">
        <v>331</v>
      </c>
      <c r="C38" s="149" t="s">
        <v>257</v>
      </c>
      <c r="D38" s="149" t="s">
        <v>39</v>
      </c>
      <c r="E38" s="149" t="s">
        <v>40</v>
      </c>
      <c r="F38" s="149" t="s">
        <v>42</v>
      </c>
      <c r="G38" s="149" t="s">
        <v>133</v>
      </c>
      <c r="H38" s="156">
        <v>28.8</v>
      </c>
      <c r="I38" s="149" t="s">
        <v>20</v>
      </c>
      <c r="J38" s="157">
        <v>6</v>
      </c>
      <c r="K38" s="158" t="s">
        <v>21</v>
      </c>
      <c r="L38" s="159">
        <v>2027</v>
      </c>
      <c r="M38" s="160" t="s">
        <v>443</v>
      </c>
      <c r="N38" s="160"/>
      <c r="O38" s="160"/>
      <c r="P38" s="160"/>
      <c r="Q38" s="160"/>
      <c r="R38" s="155">
        <v>3944.09</v>
      </c>
      <c r="S38" s="161">
        <f>COUNTIF(M38:Q38,"=x")</f>
        <v>1</v>
      </c>
    </row>
    <row r="39" spans="1:19" x14ac:dyDescent="0.3">
      <c r="A39" s="122" t="s">
        <v>344</v>
      </c>
      <c r="B39" s="112" t="s">
        <v>331</v>
      </c>
      <c r="C39" s="149" t="s">
        <v>172</v>
      </c>
      <c r="D39" s="149" t="s">
        <v>39</v>
      </c>
      <c r="E39" s="149" t="s">
        <v>40</v>
      </c>
      <c r="F39" s="149" t="s">
        <v>42</v>
      </c>
      <c r="G39" s="149" t="s">
        <v>133</v>
      </c>
      <c r="H39" s="156">
        <v>46</v>
      </c>
      <c r="I39" s="149" t="s">
        <v>20</v>
      </c>
      <c r="J39" s="157">
        <v>6</v>
      </c>
      <c r="K39" s="158" t="s">
        <v>21</v>
      </c>
      <c r="L39" s="159">
        <v>2027</v>
      </c>
      <c r="M39" s="114" t="s">
        <v>443</v>
      </c>
      <c r="N39" s="160"/>
      <c r="O39" s="160"/>
      <c r="P39" s="160"/>
      <c r="Q39" s="160"/>
      <c r="R39" s="155">
        <v>6299.6</v>
      </c>
      <c r="S39" s="161">
        <f>COUNTIF(M39:Q39,"=x")</f>
        <v>1</v>
      </c>
    </row>
    <row r="40" spans="1:19" x14ac:dyDescent="0.3">
      <c r="A40" s="122" t="s">
        <v>344</v>
      </c>
      <c r="B40" s="112" t="s">
        <v>331</v>
      </c>
      <c r="C40" s="149" t="s">
        <v>298</v>
      </c>
      <c r="D40" s="149" t="s">
        <v>16</v>
      </c>
      <c r="E40" s="149" t="s">
        <v>17</v>
      </c>
      <c r="F40" s="149" t="s">
        <v>300</v>
      </c>
      <c r="G40" s="149" t="s">
        <v>301</v>
      </c>
      <c r="H40" s="156">
        <v>244</v>
      </c>
      <c r="I40" s="149" t="s">
        <v>29</v>
      </c>
      <c r="J40" s="157">
        <v>18</v>
      </c>
      <c r="K40" s="158" t="s">
        <v>21</v>
      </c>
      <c r="L40" s="159">
        <v>2028</v>
      </c>
      <c r="M40" s="160"/>
      <c r="N40" s="114" t="s">
        <v>443</v>
      </c>
      <c r="O40" s="160"/>
      <c r="P40" s="160"/>
      <c r="Q40" s="160"/>
      <c r="R40" s="155">
        <v>9725.2099999999991</v>
      </c>
      <c r="S40" s="161">
        <f>COUNTIF(M40:Q40,"=x")</f>
        <v>1</v>
      </c>
    </row>
    <row r="41" spans="1:19" x14ac:dyDescent="0.3">
      <c r="A41" s="122" t="s">
        <v>344</v>
      </c>
      <c r="B41" s="112" t="s">
        <v>331</v>
      </c>
      <c r="C41" s="149" t="s">
        <v>298</v>
      </c>
      <c r="D41" s="149" t="s">
        <v>43</v>
      </c>
      <c r="E41" s="149" t="s">
        <v>44</v>
      </c>
      <c r="F41" s="149" t="s">
        <v>305</v>
      </c>
      <c r="G41" s="149" t="s">
        <v>306</v>
      </c>
      <c r="H41" s="156">
        <v>2370</v>
      </c>
      <c r="I41" s="149" t="s">
        <v>20</v>
      </c>
      <c r="J41" s="157">
        <v>36</v>
      </c>
      <c r="K41" s="158" t="s">
        <v>21</v>
      </c>
      <c r="L41" s="159">
        <v>2028</v>
      </c>
      <c r="M41" s="160"/>
      <c r="N41" s="114" t="s">
        <v>443</v>
      </c>
      <c r="O41" s="160"/>
      <c r="P41" s="160"/>
      <c r="Q41" s="160"/>
      <c r="R41" s="155">
        <v>226806.39</v>
      </c>
      <c r="S41" s="161">
        <f>COUNTIF(M41:Q41,"=x")</f>
        <v>1</v>
      </c>
    </row>
    <row r="42" spans="1:19" x14ac:dyDescent="0.3">
      <c r="A42" s="122" t="s">
        <v>344</v>
      </c>
      <c r="B42" s="112" t="s">
        <v>331</v>
      </c>
      <c r="C42" s="149" t="s">
        <v>15</v>
      </c>
      <c r="D42" s="149" t="s">
        <v>43</v>
      </c>
      <c r="E42" s="149" t="s">
        <v>44</v>
      </c>
      <c r="F42" s="149" t="s">
        <v>45</v>
      </c>
      <c r="G42" s="149" t="s">
        <v>46</v>
      </c>
      <c r="H42" s="156">
        <v>322</v>
      </c>
      <c r="I42" s="149" t="s">
        <v>29</v>
      </c>
      <c r="J42" s="157">
        <v>18</v>
      </c>
      <c r="K42" s="158" t="s">
        <v>21</v>
      </c>
      <c r="L42" s="159">
        <v>2028</v>
      </c>
      <c r="M42" s="160"/>
      <c r="N42" s="114" t="s">
        <v>443</v>
      </c>
      <c r="O42" s="160"/>
      <c r="P42" s="160"/>
      <c r="Q42" s="160"/>
      <c r="R42" s="155">
        <v>13095.13</v>
      </c>
      <c r="S42" s="161">
        <f>COUNTIF(M42:Q42,"=x")</f>
        <v>1</v>
      </c>
    </row>
    <row r="43" spans="1:19" x14ac:dyDescent="0.3">
      <c r="A43" s="122" t="s">
        <v>344</v>
      </c>
      <c r="B43" s="112" t="s">
        <v>331</v>
      </c>
      <c r="C43" s="149" t="s">
        <v>298</v>
      </c>
      <c r="D43" s="149" t="s">
        <v>43</v>
      </c>
      <c r="E43" s="149" t="s">
        <v>44</v>
      </c>
      <c r="F43" s="149" t="s">
        <v>45</v>
      </c>
      <c r="G43" s="149" t="s">
        <v>46</v>
      </c>
      <c r="H43" s="156">
        <v>516</v>
      </c>
      <c r="I43" s="149" t="s">
        <v>29</v>
      </c>
      <c r="J43" s="157">
        <v>18</v>
      </c>
      <c r="K43" s="158" t="s">
        <v>21</v>
      </c>
      <c r="L43" s="159">
        <v>2028</v>
      </c>
      <c r="M43" s="160"/>
      <c r="N43" s="114" t="s">
        <v>443</v>
      </c>
      <c r="O43" s="160"/>
      <c r="P43" s="160"/>
      <c r="Q43" s="160"/>
      <c r="R43" s="155">
        <v>20984.74</v>
      </c>
      <c r="S43" s="161">
        <f>COUNTIF(M43:Q43,"=x")</f>
        <v>1</v>
      </c>
    </row>
    <row r="44" spans="1:19" x14ac:dyDescent="0.3">
      <c r="A44" s="122" t="s">
        <v>344</v>
      </c>
      <c r="B44" s="112" t="s">
        <v>331</v>
      </c>
      <c r="C44" s="149" t="s">
        <v>15</v>
      </c>
      <c r="D44" s="149" t="s">
        <v>128</v>
      </c>
      <c r="E44" s="149" t="s">
        <v>129</v>
      </c>
      <c r="F44" s="149" t="s">
        <v>130</v>
      </c>
      <c r="G44" s="149" t="s">
        <v>131</v>
      </c>
      <c r="H44" s="156">
        <v>1</v>
      </c>
      <c r="I44" s="149" t="s">
        <v>26</v>
      </c>
      <c r="J44" s="157">
        <v>50</v>
      </c>
      <c r="K44" s="158" t="s">
        <v>132</v>
      </c>
      <c r="L44" s="159">
        <v>2028</v>
      </c>
      <c r="M44" s="160"/>
      <c r="N44" s="114" t="s">
        <v>443</v>
      </c>
      <c r="O44" s="160"/>
      <c r="P44" s="160"/>
      <c r="Q44" s="160"/>
      <c r="R44" s="155">
        <v>369103.81</v>
      </c>
      <c r="S44" s="161">
        <f>COUNTIF(M44:Q44,"=x")</f>
        <v>1</v>
      </c>
    </row>
    <row r="45" spans="1:19" x14ac:dyDescent="0.3">
      <c r="A45" s="122" t="s">
        <v>344</v>
      </c>
      <c r="B45" s="112" t="s">
        <v>331</v>
      </c>
      <c r="C45" s="149" t="s">
        <v>298</v>
      </c>
      <c r="D45" s="149" t="s">
        <v>52</v>
      </c>
      <c r="E45" s="149" t="s">
        <v>53</v>
      </c>
      <c r="F45" s="149" t="s">
        <v>57</v>
      </c>
      <c r="G45" s="149" t="s">
        <v>58</v>
      </c>
      <c r="H45" s="156">
        <v>2</v>
      </c>
      <c r="I45" s="149" t="s">
        <v>34</v>
      </c>
      <c r="J45" s="157">
        <v>15</v>
      </c>
      <c r="K45" s="158" t="s">
        <v>21</v>
      </c>
      <c r="L45" s="159">
        <v>2028</v>
      </c>
      <c r="M45" s="160"/>
      <c r="N45" s="114" t="s">
        <v>443</v>
      </c>
      <c r="O45" s="160"/>
      <c r="P45" s="160"/>
      <c r="Q45" s="160"/>
      <c r="R45" s="155">
        <v>1150.98</v>
      </c>
      <c r="S45" s="161">
        <f>COUNTIF(M45:Q45,"=x")</f>
        <v>1</v>
      </c>
    </row>
    <row r="46" spans="1:19" x14ac:dyDescent="0.3">
      <c r="A46" s="122" t="s">
        <v>344</v>
      </c>
      <c r="B46" s="112" t="s">
        <v>331</v>
      </c>
      <c r="C46" s="149" t="s">
        <v>15</v>
      </c>
      <c r="D46" s="149" t="s">
        <v>30</v>
      </c>
      <c r="E46" s="149" t="s">
        <v>31</v>
      </c>
      <c r="F46" s="149" t="s">
        <v>32</v>
      </c>
      <c r="G46" s="149" t="s">
        <v>33</v>
      </c>
      <c r="H46" s="156">
        <v>22</v>
      </c>
      <c r="I46" s="149" t="s">
        <v>34</v>
      </c>
      <c r="J46" s="157">
        <v>18</v>
      </c>
      <c r="K46" s="158" t="s">
        <v>21</v>
      </c>
      <c r="L46" s="159">
        <v>2028</v>
      </c>
      <c r="M46" s="160"/>
      <c r="N46" s="114" t="s">
        <v>443</v>
      </c>
      <c r="O46" s="160"/>
      <c r="P46" s="160"/>
      <c r="Q46" s="160"/>
      <c r="R46" s="155">
        <v>17970.36</v>
      </c>
      <c r="S46" s="161">
        <f>COUNTIF(M46:Q46,"=x")</f>
        <v>1</v>
      </c>
    </row>
    <row r="47" spans="1:19" x14ac:dyDescent="0.3">
      <c r="A47" s="122" t="s">
        <v>344</v>
      </c>
      <c r="B47" s="112" t="s">
        <v>331</v>
      </c>
      <c r="C47" s="149" t="s">
        <v>298</v>
      </c>
      <c r="D47" s="149" t="s">
        <v>47</v>
      </c>
      <c r="E47" s="149" t="s">
        <v>48</v>
      </c>
      <c r="F47" s="149" t="s">
        <v>49</v>
      </c>
      <c r="G47" s="149" t="s">
        <v>50</v>
      </c>
      <c r="H47" s="156">
        <v>2370</v>
      </c>
      <c r="I47" s="149" t="s">
        <v>20</v>
      </c>
      <c r="J47" s="157">
        <v>18</v>
      </c>
      <c r="K47" s="158" t="s">
        <v>21</v>
      </c>
      <c r="L47" s="159">
        <v>2028</v>
      </c>
      <c r="M47" s="160"/>
      <c r="N47" s="114" t="s">
        <v>443</v>
      </c>
      <c r="O47" s="160"/>
      <c r="P47" s="160"/>
      <c r="Q47" s="160"/>
      <c r="R47" s="155">
        <v>10685.62</v>
      </c>
      <c r="S47" s="161">
        <f>COUNTIF(M47:Q47,"=x")</f>
        <v>1</v>
      </c>
    </row>
    <row r="48" spans="1:19" x14ac:dyDescent="0.3">
      <c r="A48" s="122" t="s">
        <v>344</v>
      </c>
      <c r="B48" s="112" t="s">
        <v>331</v>
      </c>
      <c r="C48" s="149" t="s">
        <v>15</v>
      </c>
      <c r="D48" s="149" t="s">
        <v>47</v>
      </c>
      <c r="E48" s="149" t="s">
        <v>48</v>
      </c>
      <c r="F48" s="149" t="s">
        <v>49</v>
      </c>
      <c r="G48" s="149" t="s">
        <v>50</v>
      </c>
      <c r="H48" s="156">
        <v>1227</v>
      </c>
      <c r="I48" s="149" t="s">
        <v>51</v>
      </c>
      <c r="J48" s="157">
        <v>0</v>
      </c>
      <c r="K48" s="158" t="s">
        <v>21</v>
      </c>
      <c r="L48" s="159">
        <v>2028</v>
      </c>
      <c r="M48" s="160"/>
      <c r="N48" s="114" t="s">
        <v>443</v>
      </c>
      <c r="O48" s="160"/>
      <c r="P48" s="160"/>
      <c r="Q48" s="160"/>
      <c r="R48" s="155">
        <v>5532.18</v>
      </c>
      <c r="S48" s="161">
        <f>COUNTIF(M48:Q48,"=x")</f>
        <v>1</v>
      </c>
    </row>
    <row r="49" spans="1:19" x14ac:dyDescent="0.3">
      <c r="A49" s="122" t="s">
        <v>344</v>
      </c>
      <c r="B49" s="112" t="s">
        <v>331</v>
      </c>
      <c r="C49" s="149" t="s">
        <v>298</v>
      </c>
      <c r="D49" s="149" t="s">
        <v>43</v>
      </c>
      <c r="E49" s="149" t="s">
        <v>44</v>
      </c>
      <c r="F49" s="149" t="s">
        <v>307</v>
      </c>
      <c r="G49" s="149" t="s">
        <v>301</v>
      </c>
      <c r="H49" s="156">
        <v>665</v>
      </c>
      <c r="I49" s="149" t="s">
        <v>29</v>
      </c>
      <c r="J49" s="157">
        <v>18</v>
      </c>
      <c r="K49" s="158" t="s">
        <v>21</v>
      </c>
      <c r="L49" s="159">
        <v>2028</v>
      </c>
      <c r="M49" s="160"/>
      <c r="N49" s="114" t="s">
        <v>443</v>
      </c>
      <c r="O49" s="160"/>
      <c r="P49" s="160"/>
      <c r="Q49" s="160"/>
      <c r="R49" s="155">
        <v>26505.17</v>
      </c>
      <c r="S49" s="161">
        <f>COUNTIF(M49:Q49,"=x")</f>
        <v>1</v>
      </c>
    </row>
    <row r="50" spans="1:19" x14ac:dyDescent="0.3">
      <c r="A50" s="122" t="s">
        <v>344</v>
      </c>
      <c r="B50" s="112" t="s">
        <v>331</v>
      </c>
      <c r="C50" s="149" t="s">
        <v>298</v>
      </c>
      <c r="D50" s="149" t="s">
        <v>39</v>
      </c>
      <c r="E50" s="149" t="s">
        <v>40</v>
      </c>
      <c r="F50" s="149" t="s">
        <v>41</v>
      </c>
      <c r="G50" s="149" t="s">
        <v>186</v>
      </c>
      <c r="H50" s="156">
        <v>1504</v>
      </c>
      <c r="I50" s="149" t="s">
        <v>20</v>
      </c>
      <c r="J50" s="157">
        <v>18</v>
      </c>
      <c r="K50" s="158" t="s">
        <v>21</v>
      </c>
      <c r="L50" s="159">
        <v>2028</v>
      </c>
      <c r="M50" s="160"/>
      <c r="N50" s="114" t="s">
        <v>443</v>
      </c>
      <c r="O50" s="160"/>
      <c r="P50" s="160"/>
      <c r="Q50" s="160"/>
      <c r="R50" s="155">
        <v>95905.57</v>
      </c>
      <c r="S50" s="161">
        <f>COUNTIF(M50:Q50,"=x")</f>
        <v>1</v>
      </c>
    </row>
    <row r="51" spans="1:19" x14ac:dyDescent="0.3">
      <c r="A51" s="122" t="s">
        <v>344</v>
      </c>
      <c r="B51" s="112" t="s">
        <v>331</v>
      </c>
      <c r="C51" s="149" t="s">
        <v>278</v>
      </c>
      <c r="D51" s="149" t="s">
        <v>134</v>
      </c>
      <c r="E51" s="149" t="s">
        <v>251</v>
      </c>
      <c r="F51" s="149" t="s">
        <v>279</v>
      </c>
      <c r="G51" s="149" t="s">
        <v>280</v>
      </c>
      <c r="H51" s="156">
        <v>2700</v>
      </c>
      <c r="I51" s="149" t="s">
        <v>56</v>
      </c>
      <c r="J51" s="157">
        <v>12</v>
      </c>
      <c r="K51" s="158" t="s">
        <v>21</v>
      </c>
      <c r="L51" s="159">
        <v>2029</v>
      </c>
      <c r="M51" s="160"/>
      <c r="N51" s="160"/>
      <c r="O51" s="114" t="s">
        <v>443</v>
      </c>
      <c r="P51" s="160"/>
      <c r="Q51" s="160"/>
      <c r="R51" s="155">
        <v>134404.38</v>
      </c>
      <c r="S51" s="161">
        <f>COUNTIF(M51:Q51,"=x")</f>
        <v>1</v>
      </c>
    </row>
    <row r="52" spans="1:19" x14ac:dyDescent="0.3">
      <c r="A52" s="122" t="s">
        <v>344</v>
      </c>
      <c r="B52" s="112" t="s">
        <v>331</v>
      </c>
      <c r="C52" s="149" t="s">
        <v>241</v>
      </c>
      <c r="D52" s="149" t="s">
        <v>134</v>
      </c>
      <c r="E52" s="149" t="s">
        <v>251</v>
      </c>
      <c r="F52" s="149" t="s">
        <v>252</v>
      </c>
      <c r="G52" s="149" t="s">
        <v>253</v>
      </c>
      <c r="H52" s="156">
        <v>2850</v>
      </c>
      <c r="I52" s="149" t="s">
        <v>56</v>
      </c>
      <c r="J52" s="157">
        <v>6</v>
      </c>
      <c r="K52" s="158" t="s">
        <v>21</v>
      </c>
      <c r="L52" s="159">
        <v>2029</v>
      </c>
      <c r="M52" s="160"/>
      <c r="N52" s="160"/>
      <c r="O52" s="114" t="s">
        <v>443</v>
      </c>
      <c r="P52" s="160"/>
      <c r="Q52" s="160"/>
      <c r="R52" s="155">
        <v>17242.5</v>
      </c>
      <c r="S52" s="161">
        <f>COUNTIF(M52:Q52,"=x")</f>
        <v>1</v>
      </c>
    </row>
    <row r="53" spans="1:19" x14ac:dyDescent="0.3">
      <c r="A53" s="122" t="s">
        <v>344</v>
      </c>
      <c r="B53" s="112" t="s">
        <v>331</v>
      </c>
      <c r="C53" s="149" t="s">
        <v>278</v>
      </c>
      <c r="D53" s="149" t="s">
        <v>105</v>
      </c>
      <c r="E53" s="149" t="s">
        <v>296</v>
      </c>
      <c r="F53" s="149" t="s">
        <v>297</v>
      </c>
      <c r="G53" s="149" t="s">
        <v>293</v>
      </c>
      <c r="H53" s="156">
        <v>1</v>
      </c>
      <c r="I53" s="149" t="s">
        <v>34</v>
      </c>
      <c r="J53" s="157">
        <v>12</v>
      </c>
      <c r="K53" s="158" t="s">
        <v>21</v>
      </c>
      <c r="L53" s="159">
        <v>2029</v>
      </c>
      <c r="M53" s="160"/>
      <c r="N53" s="160"/>
      <c r="O53" s="160" t="s">
        <v>443</v>
      </c>
      <c r="P53" s="160"/>
      <c r="Q53" s="160"/>
      <c r="R53" s="155">
        <v>32.04</v>
      </c>
      <c r="S53" s="161">
        <f>COUNTIF(M53:Q53,"=x")</f>
        <v>1</v>
      </c>
    </row>
    <row r="54" spans="1:19" x14ac:dyDescent="0.3">
      <c r="A54" s="122" t="s">
        <v>344</v>
      </c>
      <c r="B54" s="112" t="s">
        <v>331</v>
      </c>
      <c r="C54" s="149" t="s">
        <v>298</v>
      </c>
      <c r="D54" s="149" t="s">
        <v>94</v>
      </c>
      <c r="E54" s="149" t="s">
        <v>95</v>
      </c>
      <c r="F54" s="149" t="s">
        <v>169</v>
      </c>
      <c r="G54" s="149" t="s">
        <v>103</v>
      </c>
      <c r="H54" s="156">
        <v>1</v>
      </c>
      <c r="I54" s="149" t="s">
        <v>26</v>
      </c>
      <c r="J54" s="157">
        <v>12</v>
      </c>
      <c r="K54" s="158" t="s">
        <v>21</v>
      </c>
      <c r="L54" s="159">
        <v>2027</v>
      </c>
      <c r="M54" s="160" t="s">
        <v>443</v>
      </c>
      <c r="N54" s="160"/>
      <c r="O54" s="160"/>
      <c r="P54" s="160"/>
      <c r="Q54" s="160"/>
      <c r="R54" s="155">
        <v>73.11</v>
      </c>
      <c r="S54" s="161">
        <f>COUNTIF(M54:Q54,"=x")</f>
        <v>1</v>
      </c>
    </row>
    <row r="55" spans="1:19" x14ac:dyDescent="0.3">
      <c r="A55" s="122" t="s">
        <v>344</v>
      </c>
      <c r="B55" s="112" t="s">
        <v>331</v>
      </c>
      <c r="C55" s="149" t="s">
        <v>298</v>
      </c>
      <c r="D55" s="149" t="s">
        <v>94</v>
      </c>
      <c r="E55" s="149" t="s">
        <v>95</v>
      </c>
      <c r="F55" s="149" t="s">
        <v>104</v>
      </c>
      <c r="G55" s="149" t="s">
        <v>103</v>
      </c>
      <c r="H55" s="156">
        <v>1</v>
      </c>
      <c r="I55" s="149" t="s">
        <v>26</v>
      </c>
      <c r="J55" s="157">
        <v>12</v>
      </c>
      <c r="K55" s="158" t="s">
        <v>21</v>
      </c>
      <c r="L55" s="159">
        <v>2027</v>
      </c>
      <c r="M55" s="160" t="s">
        <v>443</v>
      </c>
      <c r="N55" s="160"/>
      <c r="O55" s="160"/>
      <c r="P55" s="160"/>
      <c r="Q55" s="160"/>
      <c r="R55" s="155">
        <v>14.62</v>
      </c>
      <c r="S55" s="161">
        <f>COUNTIF(M55:Q55,"=x")</f>
        <v>1</v>
      </c>
    </row>
    <row r="56" spans="1:19" x14ac:dyDescent="0.3">
      <c r="A56" s="122" t="s">
        <v>344</v>
      </c>
      <c r="B56" s="112" t="s">
        <v>331</v>
      </c>
      <c r="C56" s="149" t="s">
        <v>298</v>
      </c>
      <c r="D56" s="149" t="s">
        <v>94</v>
      </c>
      <c r="E56" s="149" t="s">
        <v>95</v>
      </c>
      <c r="F56" s="149" t="s">
        <v>104</v>
      </c>
      <c r="G56" s="149" t="s">
        <v>103</v>
      </c>
      <c r="H56" s="156">
        <v>9</v>
      </c>
      <c r="I56" s="149" t="s">
        <v>34</v>
      </c>
      <c r="J56" s="157">
        <v>12</v>
      </c>
      <c r="K56" s="158" t="s">
        <v>21</v>
      </c>
      <c r="L56" s="159">
        <v>2027</v>
      </c>
      <c r="M56" s="114" t="s">
        <v>443</v>
      </c>
      <c r="N56" s="160"/>
      <c r="O56" s="160"/>
      <c r="P56" s="160"/>
      <c r="Q56" s="160"/>
      <c r="R56" s="155">
        <v>131.6</v>
      </c>
      <c r="S56" s="161">
        <f>COUNTIF(M56:Q56,"=x")</f>
        <v>1</v>
      </c>
    </row>
    <row r="57" spans="1:19" x14ac:dyDescent="0.3">
      <c r="A57" s="122" t="s">
        <v>344</v>
      </c>
      <c r="B57" s="112" t="s">
        <v>331</v>
      </c>
      <c r="C57" s="149" t="s">
        <v>278</v>
      </c>
      <c r="D57" s="149" t="s">
        <v>285</v>
      </c>
      <c r="E57" s="149" t="s">
        <v>288</v>
      </c>
      <c r="F57" s="149" t="s">
        <v>289</v>
      </c>
      <c r="G57" s="149" t="s">
        <v>103</v>
      </c>
      <c r="H57" s="156">
        <v>19</v>
      </c>
      <c r="I57" s="149" t="s">
        <v>34</v>
      </c>
      <c r="J57" s="157">
        <v>12</v>
      </c>
      <c r="K57" s="158" t="s">
        <v>21</v>
      </c>
      <c r="L57" s="159">
        <v>2029</v>
      </c>
      <c r="M57" s="160"/>
      <c r="N57" s="160"/>
      <c r="O57" s="114" t="s">
        <v>443</v>
      </c>
      <c r="P57" s="160"/>
      <c r="Q57" s="160"/>
      <c r="R57" s="155">
        <v>251.97</v>
      </c>
      <c r="S57" s="161">
        <f>COUNTIF(M57:Q57,"=x")</f>
        <v>1</v>
      </c>
    </row>
    <row r="58" spans="1:19" x14ac:dyDescent="0.3">
      <c r="A58" s="122" t="s">
        <v>344</v>
      </c>
      <c r="B58" s="112" t="s">
        <v>331</v>
      </c>
      <c r="C58" s="149" t="s">
        <v>15</v>
      </c>
      <c r="D58" s="149" t="s">
        <v>94</v>
      </c>
      <c r="E58" s="149" t="s">
        <v>95</v>
      </c>
      <c r="F58" s="149" t="s">
        <v>96</v>
      </c>
      <c r="G58" s="149" t="s">
        <v>103</v>
      </c>
      <c r="H58" s="156">
        <v>1</v>
      </c>
      <c r="I58" s="149" t="s">
        <v>26</v>
      </c>
      <c r="J58" s="157">
        <v>12</v>
      </c>
      <c r="K58" s="158" t="s">
        <v>21</v>
      </c>
      <c r="L58" s="159">
        <v>2030</v>
      </c>
      <c r="M58" s="160"/>
      <c r="N58" s="160"/>
      <c r="O58" s="160"/>
      <c r="P58" s="160" t="s">
        <v>443</v>
      </c>
      <c r="Q58" s="160"/>
      <c r="R58" s="155">
        <v>30.47</v>
      </c>
      <c r="S58" s="161">
        <f>COUNTIF(M58:Q58,"=x")</f>
        <v>1</v>
      </c>
    </row>
    <row r="59" spans="1:19" x14ac:dyDescent="0.3">
      <c r="A59" s="122" t="s">
        <v>344</v>
      </c>
      <c r="B59" s="112" t="s">
        <v>331</v>
      </c>
      <c r="C59" s="149" t="s">
        <v>257</v>
      </c>
      <c r="D59" s="149" t="s">
        <v>47</v>
      </c>
      <c r="E59" s="149" t="s">
        <v>263</v>
      </c>
      <c r="F59" s="149" t="s">
        <v>264</v>
      </c>
      <c r="G59" s="149" t="s">
        <v>265</v>
      </c>
      <c r="H59" s="156">
        <v>1135</v>
      </c>
      <c r="I59" s="149" t="s">
        <v>56</v>
      </c>
      <c r="J59" s="157">
        <v>6</v>
      </c>
      <c r="K59" s="158" t="s">
        <v>21</v>
      </c>
      <c r="L59" s="159">
        <v>2030</v>
      </c>
      <c r="M59" s="160"/>
      <c r="N59" s="160"/>
      <c r="O59" s="160"/>
      <c r="P59" s="160" t="s">
        <v>443</v>
      </c>
      <c r="Q59" s="160"/>
      <c r="R59" s="155">
        <v>1373.35</v>
      </c>
      <c r="S59" s="161">
        <f>COUNTIF(M59:Q59,"=x")</f>
        <v>1</v>
      </c>
    </row>
    <row r="60" spans="1:19" x14ac:dyDescent="0.3">
      <c r="A60" s="122" t="s">
        <v>344</v>
      </c>
      <c r="B60" s="112" t="s">
        <v>331</v>
      </c>
      <c r="C60" s="149" t="s">
        <v>172</v>
      </c>
      <c r="D60" s="149" t="s">
        <v>134</v>
      </c>
      <c r="E60" s="149" t="s">
        <v>193</v>
      </c>
      <c r="F60" s="149" t="s">
        <v>194</v>
      </c>
      <c r="G60" s="149" t="s">
        <v>195</v>
      </c>
      <c r="H60" s="156">
        <v>15</v>
      </c>
      <c r="I60" s="149" t="s">
        <v>20</v>
      </c>
      <c r="J60" s="157">
        <v>12</v>
      </c>
      <c r="K60" s="158" t="s">
        <v>21</v>
      </c>
      <c r="L60" s="159">
        <v>2030</v>
      </c>
      <c r="M60" s="160"/>
      <c r="N60" s="160"/>
      <c r="O60" s="160"/>
      <c r="P60" s="160" t="s">
        <v>443</v>
      </c>
      <c r="Q60" s="160"/>
      <c r="R60" s="155">
        <v>571.91</v>
      </c>
      <c r="S60" s="161">
        <f>COUNTIF(M60:Q60,"=x")</f>
        <v>1</v>
      </c>
    </row>
    <row r="61" spans="1:19" x14ac:dyDescent="0.3">
      <c r="A61" s="122" t="s">
        <v>344</v>
      </c>
      <c r="B61" s="112" t="s">
        <v>331</v>
      </c>
      <c r="C61" s="149" t="s">
        <v>172</v>
      </c>
      <c r="D61" s="149" t="s">
        <v>134</v>
      </c>
      <c r="E61" s="149" t="s">
        <v>135</v>
      </c>
      <c r="F61" s="149" t="s">
        <v>191</v>
      </c>
      <c r="G61" s="149" t="s">
        <v>192</v>
      </c>
      <c r="H61" s="156">
        <v>983.05</v>
      </c>
      <c r="I61" s="149" t="s">
        <v>20</v>
      </c>
      <c r="J61" s="157">
        <v>12</v>
      </c>
      <c r="K61" s="158" t="s">
        <v>21</v>
      </c>
      <c r="L61" s="159">
        <v>2030</v>
      </c>
      <c r="M61" s="160"/>
      <c r="N61" s="160"/>
      <c r="O61" s="160"/>
      <c r="P61" s="160" t="s">
        <v>443</v>
      </c>
      <c r="Q61" s="160"/>
      <c r="R61" s="155">
        <v>37480.85</v>
      </c>
      <c r="S61" s="161">
        <f>COUNTIF(M61:Q61,"=x")</f>
        <v>1</v>
      </c>
    </row>
    <row r="62" spans="1:19" x14ac:dyDescent="0.3">
      <c r="A62" s="122" t="s">
        <v>344</v>
      </c>
      <c r="B62" s="112" t="s">
        <v>331</v>
      </c>
      <c r="C62" s="149" t="s">
        <v>241</v>
      </c>
      <c r="D62" s="149" t="s">
        <v>134</v>
      </c>
      <c r="E62" s="149" t="s">
        <v>135</v>
      </c>
      <c r="F62" s="149" t="s">
        <v>136</v>
      </c>
      <c r="G62" s="149" t="s">
        <v>137</v>
      </c>
      <c r="H62" s="156">
        <v>1</v>
      </c>
      <c r="I62" s="149" t="s">
        <v>26</v>
      </c>
      <c r="J62" s="157">
        <v>6</v>
      </c>
      <c r="K62" s="158" t="s">
        <v>21</v>
      </c>
      <c r="L62" s="159">
        <v>2030</v>
      </c>
      <c r="M62" s="160"/>
      <c r="N62" s="160"/>
      <c r="O62" s="160"/>
      <c r="P62" s="160" t="s">
        <v>443</v>
      </c>
      <c r="Q62" s="160"/>
      <c r="R62" s="155">
        <v>800.92</v>
      </c>
      <c r="S62" s="161">
        <f>COUNTIF(M62:Q62,"=x")</f>
        <v>1</v>
      </c>
    </row>
    <row r="63" spans="1:19" x14ac:dyDescent="0.3">
      <c r="A63" s="122" t="s">
        <v>344</v>
      </c>
      <c r="B63" s="112" t="s">
        <v>331</v>
      </c>
      <c r="C63" s="149" t="s">
        <v>15</v>
      </c>
      <c r="D63" s="149" t="s">
        <v>52</v>
      </c>
      <c r="E63" s="149" t="s">
        <v>53</v>
      </c>
      <c r="F63" s="149" t="s">
        <v>54</v>
      </c>
      <c r="G63" s="149" t="s">
        <v>55</v>
      </c>
      <c r="H63" s="156">
        <v>1100</v>
      </c>
      <c r="I63" s="149" t="s">
        <v>56</v>
      </c>
      <c r="J63" s="157">
        <v>20</v>
      </c>
      <c r="K63" s="158" t="s">
        <v>21</v>
      </c>
      <c r="L63" s="159">
        <v>2030</v>
      </c>
      <c r="M63" s="160"/>
      <c r="N63" s="160"/>
      <c r="O63" s="160"/>
      <c r="P63" s="160" t="s">
        <v>443</v>
      </c>
      <c r="Q63" s="160"/>
      <c r="R63" s="155">
        <v>1530.65</v>
      </c>
      <c r="S63" s="161">
        <f>COUNTIF(M63:Q63,"=x")</f>
        <v>1</v>
      </c>
    </row>
    <row r="64" spans="1:19" x14ac:dyDescent="0.3">
      <c r="A64" s="122" t="s">
        <v>344</v>
      </c>
      <c r="B64" s="112" t="s">
        <v>331</v>
      </c>
      <c r="C64" s="149" t="s">
        <v>257</v>
      </c>
      <c r="D64" s="149" t="s">
        <v>52</v>
      </c>
      <c r="E64" s="149" t="s">
        <v>53</v>
      </c>
      <c r="F64" s="149" t="s">
        <v>54</v>
      </c>
      <c r="G64" s="149" t="s">
        <v>55</v>
      </c>
      <c r="H64" s="156">
        <v>1135</v>
      </c>
      <c r="I64" s="149" t="s">
        <v>56</v>
      </c>
      <c r="J64" s="157">
        <v>20</v>
      </c>
      <c r="K64" s="158" t="s">
        <v>21</v>
      </c>
      <c r="L64" s="159">
        <v>2030</v>
      </c>
      <c r="M64" s="160"/>
      <c r="N64" s="160"/>
      <c r="O64" s="160"/>
      <c r="P64" s="160" t="s">
        <v>443</v>
      </c>
      <c r="Q64" s="160"/>
      <c r="R64" s="155">
        <v>1579.35</v>
      </c>
      <c r="S64" s="161">
        <f>COUNTIF(M64:Q64,"=x")</f>
        <v>1</v>
      </c>
    </row>
    <row r="65" spans="1:19" x14ac:dyDescent="0.3">
      <c r="A65" s="122" t="s">
        <v>344</v>
      </c>
      <c r="B65" s="112" t="s">
        <v>331</v>
      </c>
      <c r="C65" s="149" t="s">
        <v>15</v>
      </c>
      <c r="D65" s="149" t="s">
        <v>52</v>
      </c>
      <c r="E65" s="149" t="s">
        <v>53</v>
      </c>
      <c r="F65" s="149" t="s">
        <v>57</v>
      </c>
      <c r="G65" s="149" t="s">
        <v>58</v>
      </c>
      <c r="H65" s="156">
        <v>1</v>
      </c>
      <c r="I65" s="149" t="s">
        <v>34</v>
      </c>
      <c r="J65" s="157">
        <v>20</v>
      </c>
      <c r="K65" s="158" t="s">
        <v>21</v>
      </c>
      <c r="L65" s="159">
        <v>2030</v>
      </c>
      <c r="M65" s="160"/>
      <c r="N65" s="160"/>
      <c r="O65" s="160"/>
      <c r="P65" s="114" t="s">
        <v>443</v>
      </c>
      <c r="Q65" s="160"/>
      <c r="R65" s="155">
        <v>575.49</v>
      </c>
      <c r="S65" s="161">
        <f>COUNTIF(M65:Q65,"=x")</f>
        <v>1</v>
      </c>
    </row>
    <row r="66" spans="1:19" x14ac:dyDescent="0.3">
      <c r="A66" s="122" t="s">
        <v>344</v>
      </c>
      <c r="B66" s="112" t="s">
        <v>331</v>
      </c>
      <c r="C66" s="149" t="s">
        <v>15</v>
      </c>
      <c r="D66" s="149" t="s">
        <v>35</v>
      </c>
      <c r="E66" s="149" t="s">
        <v>36</v>
      </c>
      <c r="F66" s="149" t="s">
        <v>37</v>
      </c>
      <c r="G66" s="149" t="s">
        <v>38</v>
      </c>
      <c r="H66" s="156">
        <v>110</v>
      </c>
      <c r="I66" s="149" t="s">
        <v>20</v>
      </c>
      <c r="J66" s="157">
        <v>48</v>
      </c>
      <c r="K66" s="158" t="s">
        <v>21</v>
      </c>
      <c r="L66" s="159">
        <v>2030</v>
      </c>
      <c r="M66" s="160"/>
      <c r="N66" s="160"/>
      <c r="O66" s="160"/>
      <c r="P66" s="114" t="s">
        <v>443</v>
      </c>
      <c r="Q66" s="160"/>
      <c r="R66" s="155">
        <v>33639.69</v>
      </c>
      <c r="S66" s="161">
        <f>COUNTIF(M66:Q66,"=x")</f>
        <v>1</v>
      </c>
    </row>
    <row r="67" spans="1:19" x14ac:dyDescent="0.3">
      <c r="A67" s="122" t="s">
        <v>344</v>
      </c>
      <c r="B67" s="112" t="s">
        <v>331</v>
      </c>
      <c r="C67" s="149" t="s">
        <v>15</v>
      </c>
      <c r="D67" s="149" t="s">
        <v>112</v>
      </c>
      <c r="E67" s="149" t="s">
        <v>119</v>
      </c>
      <c r="F67" s="149" t="s">
        <v>120</v>
      </c>
      <c r="G67" s="149" t="s">
        <v>121</v>
      </c>
      <c r="H67" s="156">
        <v>3</v>
      </c>
      <c r="I67" s="149" t="s">
        <v>34</v>
      </c>
      <c r="J67" s="157">
        <v>24</v>
      </c>
      <c r="K67" s="158" t="s">
        <v>21</v>
      </c>
      <c r="L67" s="159">
        <v>2030</v>
      </c>
      <c r="M67" s="160"/>
      <c r="N67" s="160"/>
      <c r="O67" s="160"/>
      <c r="P67" s="160" t="s">
        <v>443</v>
      </c>
      <c r="Q67" s="160"/>
      <c r="R67" s="155">
        <v>763.82</v>
      </c>
      <c r="S67" s="161">
        <f>COUNTIF(M67:Q67,"=x")</f>
        <v>1</v>
      </c>
    </row>
    <row r="68" spans="1:19" x14ac:dyDescent="0.3">
      <c r="A68" s="122" t="s">
        <v>344</v>
      </c>
      <c r="B68" s="112" t="s">
        <v>331</v>
      </c>
      <c r="C68" s="149" t="s">
        <v>15</v>
      </c>
      <c r="D68" s="149" t="s">
        <v>112</v>
      </c>
      <c r="E68" s="149" t="s">
        <v>116</v>
      </c>
      <c r="F68" s="149" t="s">
        <v>117</v>
      </c>
      <c r="G68" s="149" t="s">
        <v>118</v>
      </c>
      <c r="H68" s="156">
        <v>100</v>
      </c>
      <c r="I68" s="149" t="s">
        <v>29</v>
      </c>
      <c r="J68" s="157">
        <v>20</v>
      </c>
      <c r="K68" s="158" t="s">
        <v>21</v>
      </c>
      <c r="L68" s="159">
        <v>2030</v>
      </c>
      <c r="M68" s="160"/>
      <c r="N68" s="160"/>
      <c r="O68" s="160"/>
      <c r="P68" s="160" t="s">
        <v>443</v>
      </c>
      <c r="Q68" s="160"/>
      <c r="R68" s="155">
        <v>6624.75</v>
      </c>
      <c r="S68" s="161">
        <f>COUNTIF(M68:Q68,"=x")</f>
        <v>1</v>
      </c>
    </row>
    <row r="69" spans="1:19" x14ac:dyDescent="0.3">
      <c r="A69" s="122" t="s">
        <v>344</v>
      </c>
      <c r="B69" s="112" t="s">
        <v>331</v>
      </c>
      <c r="C69" s="149" t="s">
        <v>15</v>
      </c>
      <c r="D69" s="149" t="s">
        <v>94</v>
      </c>
      <c r="E69" s="149" t="s">
        <v>95</v>
      </c>
      <c r="F69" s="149" t="s">
        <v>96</v>
      </c>
      <c r="G69" s="149" t="s">
        <v>103</v>
      </c>
      <c r="H69" s="156">
        <v>1</v>
      </c>
      <c r="I69" s="149" t="s">
        <v>26</v>
      </c>
      <c r="J69" s="157">
        <v>12</v>
      </c>
      <c r="K69" s="158" t="s">
        <v>21</v>
      </c>
      <c r="L69" s="159">
        <v>2030</v>
      </c>
      <c r="M69" s="160"/>
      <c r="N69" s="160"/>
      <c r="O69" s="160"/>
      <c r="P69" s="160" t="s">
        <v>443</v>
      </c>
      <c r="Q69" s="160"/>
      <c r="R69" s="155">
        <v>73.11</v>
      </c>
      <c r="S69" s="161">
        <f>COUNTIF(M69:Q69,"=x")</f>
        <v>1</v>
      </c>
    </row>
    <row r="70" spans="1:19" x14ac:dyDescent="0.3">
      <c r="A70" s="122" t="s">
        <v>344</v>
      </c>
      <c r="B70" s="112" t="s">
        <v>331</v>
      </c>
      <c r="C70" s="149" t="s">
        <v>15</v>
      </c>
      <c r="D70" s="149" t="s">
        <v>94</v>
      </c>
      <c r="E70" s="149" t="s">
        <v>95</v>
      </c>
      <c r="F70" s="149" t="s">
        <v>104</v>
      </c>
      <c r="G70" s="149" t="s">
        <v>103</v>
      </c>
      <c r="H70" s="156">
        <v>7</v>
      </c>
      <c r="I70" s="149" t="s">
        <v>34</v>
      </c>
      <c r="J70" s="157">
        <v>12</v>
      </c>
      <c r="K70" s="158" t="s">
        <v>21</v>
      </c>
      <c r="L70" s="159">
        <v>2030</v>
      </c>
      <c r="M70" s="160"/>
      <c r="N70" s="160"/>
      <c r="O70" s="160"/>
      <c r="P70" s="160" t="s">
        <v>443</v>
      </c>
      <c r="Q70" s="160"/>
      <c r="R70" s="155">
        <v>85.29</v>
      </c>
      <c r="S70" s="161">
        <f>COUNTIF(M70:Q70,"=x")</f>
        <v>1</v>
      </c>
    </row>
    <row r="71" spans="1:19" x14ac:dyDescent="0.3">
      <c r="A71" s="122" t="s">
        <v>344</v>
      </c>
      <c r="B71" s="112" t="s">
        <v>331</v>
      </c>
      <c r="C71" s="149" t="s">
        <v>15</v>
      </c>
      <c r="D71" s="149" t="s">
        <v>22</v>
      </c>
      <c r="E71" s="149" t="s">
        <v>23</v>
      </c>
      <c r="F71" s="149" t="s">
        <v>24</v>
      </c>
      <c r="G71" s="149" t="s">
        <v>25</v>
      </c>
      <c r="H71" s="156">
        <v>1</v>
      </c>
      <c r="I71" s="149" t="s">
        <v>26</v>
      </c>
      <c r="J71" s="157">
        <v>12</v>
      </c>
      <c r="K71" s="158" t="s">
        <v>21</v>
      </c>
      <c r="L71" s="159">
        <v>2030</v>
      </c>
      <c r="M71" s="160"/>
      <c r="N71" s="160"/>
      <c r="O71" s="160"/>
      <c r="P71" s="160" t="s">
        <v>443</v>
      </c>
      <c r="Q71" s="160"/>
      <c r="R71" s="155">
        <v>1210</v>
      </c>
      <c r="S71" s="161">
        <f>COUNTIF(M71:Q71,"=x")</f>
        <v>1</v>
      </c>
    </row>
    <row r="72" spans="1:19" x14ac:dyDescent="0.3">
      <c r="A72" s="122" t="s">
        <v>344</v>
      </c>
      <c r="B72" s="112" t="s">
        <v>331</v>
      </c>
      <c r="C72" s="149" t="s">
        <v>241</v>
      </c>
      <c r="D72" s="149" t="s">
        <v>94</v>
      </c>
      <c r="E72" s="149" t="s">
        <v>95</v>
      </c>
      <c r="F72" s="149" t="s">
        <v>254</v>
      </c>
      <c r="G72" s="149" t="s">
        <v>148</v>
      </c>
      <c r="H72" s="156">
        <v>1</v>
      </c>
      <c r="I72" s="149" t="s">
        <v>26</v>
      </c>
      <c r="J72" s="157">
        <v>6</v>
      </c>
      <c r="K72" s="158" t="s">
        <v>21</v>
      </c>
      <c r="L72" s="159">
        <v>2030</v>
      </c>
      <c r="M72" s="160"/>
      <c r="N72" s="160"/>
      <c r="O72" s="160"/>
      <c r="P72" s="160" t="s">
        <v>443</v>
      </c>
      <c r="Q72" s="160"/>
      <c r="R72" s="155">
        <v>4463.6899999999996</v>
      </c>
      <c r="S72" s="161">
        <f>COUNTIF(M72:Q72,"=x")</f>
        <v>1</v>
      </c>
    </row>
    <row r="73" spans="1:19" x14ac:dyDescent="0.3">
      <c r="A73" s="122" t="s">
        <v>344</v>
      </c>
      <c r="B73" s="112" t="s">
        <v>331</v>
      </c>
      <c r="C73" s="149" t="s">
        <v>257</v>
      </c>
      <c r="D73" s="149" t="s">
        <v>30</v>
      </c>
      <c r="E73" s="149" t="s">
        <v>31</v>
      </c>
      <c r="F73" s="149" t="s">
        <v>261</v>
      </c>
      <c r="G73" s="149" t="s">
        <v>262</v>
      </c>
      <c r="H73" s="156">
        <v>1</v>
      </c>
      <c r="I73" s="149" t="s">
        <v>34</v>
      </c>
      <c r="J73" s="157">
        <v>18</v>
      </c>
      <c r="K73" s="158" t="s">
        <v>21</v>
      </c>
      <c r="L73" s="159">
        <v>2030</v>
      </c>
      <c r="M73" s="160"/>
      <c r="N73" s="160"/>
      <c r="O73" s="160"/>
      <c r="P73" s="160" t="s">
        <v>443</v>
      </c>
      <c r="Q73" s="160"/>
      <c r="R73" s="155">
        <v>816.83</v>
      </c>
      <c r="S73" s="161">
        <f>COUNTIF(M73:Q73,"=x")</f>
        <v>1</v>
      </c>
    </row>
    <row r="74" spans="1:19" x14ac:dyDescent="0.3">
      <c r="A74" s="122" t="s">
        <v>344</v>
      </c>
      <c r="B74" s="112" t="s">
        <v>331</v>
      </c>
      <c r="C74" s="149" t="s">
        <v>257</v>
      </c>
      <c r="D74" s="149" t="s">
        <v>30</v>
      </c>
      <c r="E74" s="149" t="s">
        <v>258</v>
      </c>
      <c r="F74" s="149" t="s">
        <v>259</v>
      </c>
      <c r="G74" s="149" t="s">
        <v>260</v>
      </c>
      <c r="H74" s="156">
        <v>5</v>
      </c>
      <c r="I74" s="149" t="s">
        <v>20</v>
      </c>
      <c r="J74" s="157">
        <v>25</v>
      </c>
      <c r="K74" s="158" t="s">
        <v>21</v>
      </c>
      <c r="L74" s="159">
        <v>2030</v>
      </c>
      <c r="M74" s="160"/>
      <c r="N74" s="160"/>
      <c r="O74" s="160"/>
      <c r="P74" s="160" t="s">
        <v>443</v>
      </c>
      <c r="Q74" s="160"/>
      <c r="R74" s="155">
        <v>1943.14</v>
      </c>
      <c r="S74" s="161">
        <f>COUNTIF(M74:Q74,"=x")</f>
        <v>1</v>
      </c>
    </row>
    <row r="75" spans="1:19" x14ac:dyDescent="0.3">
      <c r="A75" s="122" t="s">
        <v>344</v>
      </c>
      <c r="B75" s="112" t="s">
        <v>331</v>
      </c>
      <c r="C75" s="149" t="s">
        <v>15</v>
      </c>
      <c r="D75" s="149" t="s">
        <v>112</v>
      </c>
      <c r="E75" s="149" t="s">
        <v>113</v>
      </c>
      <c r="F75" s="149" t="s">
        <v>114</v>
      </c>
      <c r="G75" s="149" t="s">
        <v>115</v>
      </c>
      <c r="H75" s="156">
        <v>4</v>
      </c>
      <c r="I75" s="149" t="s">
        <v>20</v>
      </c>
      <c r="J75" s="157">
        <v>25</v>
      </c>
      <c r="K75" s="158" t="s">
        <v>21</v>
      </c>
      <c r="L75" s="159">
        <v>2030</v>
      </c>
      <c r="M75" s="160"/>
      <c r="N75" s="160"/>
      <c r="O75" s="160"/>
      <c r="P75" s="114" t="s">
        <v>443</v>
      </c>
      <c r="Q75" s="160"/>
      <c r="R75" s="155">
        <v>1568.6</v>
      </c>
      <c r="S75" s="161">
        <f>COUNTIF(M75:Q75,"=x")</f>
        <v>1</v>
      </c>
    </row>
    <row r="76" spans="1:19" x14ac:dyDescent="0.3">
      <c r="A76" s="122" t="s">
        <v>344</v>
      </c>
      <c r="B76" s="112" t="s">
        <v>331</v>
      </c>
      <c r="C76" s="149" t="s">
        <v>172</v>
      </c>
      <c r="D76" s="149" t="s">
        <v>112</v>
      </c>
      <c r="E76" s="149" t="s">
        <v>113</v>
      </c>
      <c r="F76" s="149" t="s">
        <v>114</v>
      </c>
      <c r="G76" s="149" t="s">
        <v>115</v>
      </c>
      <c r="H76" s="156">
        <v>16</v>
      </c>
      <c r="I76" s="149" t="s">
        <v>20</v>
      </c>
      <c r="J76" s="157">
        <v>25</v>
      </c>
      <c r="K76" s="158" t="s">
        <v>21</v>
      </c>
      <c r="L76" s="159">
        <v>2030</v>
      </c>
      <c r="M76" s="160"/>
      <c r="N76" s="160"/>
      <c r="O76" s="160"/>
      <c r="P76" s="114" t="s">
        <v>443</v>
      </c>
      <c r="Q76" s="160"/>
      <c r="R76" s="155">
        <v>6274.38</v>
      </c>
      <c r="S76" s="161">
        <f>COUNTIF(M76:Q76,"=x")</f>
        <v>1</v>
      </c>
    </row>
    <row r="77" spans="1:19" ht="12.75" x14ac:dyDescent="0.3">
      <c r="A77" s="122" t="s">
        <v>344</v>
      </c>
      <c r="B77" s="112" t="s">
        <v>331</v>
      </c>
      <c r="C77" s="149" t="s">
        <v>172</v>
      </c>
      <c r="D77" s="149" t="s">
        <v>178</v>
      </c>
      <c r="E77" s="149" t="s">
        <v>179</v>
      </c>
      <c r="F77" s="149" t="s">
        <v>180</v>
      </c>
      <c r="G77" s="149" t="s">
        <v>181</v>
      </c>
      <c r="H77" s="156">
        <v>10</v>
      </c>
      <c r="I77" s="149" t="s">
        <v>29</v>
      </c>
      <c r="J77" s="157">
        <v>12</v>
      </c>
      <c r="K77" s="158" t="s">
        <v>21</v>
      </c>
      <c r="L77" s="159">
        <v>2030</v>
      </c>
      <c r="M77" s="160"/>
      <c r="N77" s="160"/>
      <c r="O77" s="160"/>
      <c r="P77" s="160" t="s">
        <v>443</v>
      </c>
      <c r="Q77" s="160"/>
      <c r="R77" s="155">
        <v>179.56</v>
      </c>
      <c r="S77" s="161">
        <f>COUNTIF(M77:Q77,"=x")</f>
        <v>1</v>
      </c>
    </row>
    <row r="78" spans="1:19" x14ac:dyDescent="0.3">
      <c r="A78" s="122" t="s">
        <v>344</v>
      </c>
      <c r="B78" s="112" t="s">
        <v>331</v>
      </c>
      <c r="C78" s="149" t="s">
        <v>15</v>
      </c>
      <c r="D78" s="149" t="s">
        <v>22</v>
      </c>
      <c r="E78" s="149" t="s">
        <v>23</v>
      </c>
      <c r="F78" s="149" t="s">
        <v>27</v>
      </c>
      <c r="G78" s="149" t="s">
        <v>28</v>
      </c>
      <c r="H78" s="156">
        <v>70</v>
      </c>
      <c r="I78" s="149" t="s">
        <v>29</v>
      </c>
      <c r="J78" s="157">
        <v>24</v>
      </c>
      <c r="K78" s="158" t="s">
        <v>21</v>
      </c>
      <c r="L78" s="159">
        <v>2030</v>
      </c>
      <c r="M78" s="160"/>
      <c r="N78" s="160"/>
      <c r="O78" s="160"/>
      <c r="P78" s="160" t="s">
        <v>443</v>
      </c>
      <c r="Q78" s="160"/>
      <c r="R78" s="155">
        <v>5998.45</v>
      </c>
      <c r="S78" s="161">
        <f>COUNTIF(M78:Q78,"=x")</f>
        <v>1</v>
      </c>
    </row>
    <row r="79" spans="1:19" x14ac:dyDescent="0.3">
      <c r="A79" s="122" t="s">
        <v>344</v>
      </c>
      <c r="B79" s="112" t="s">
        <v>331</v>
      </c>
      <c r="C79" s="149" t="s">
        <v>241</v>
      </c>
      <c r="D79" s="149" t="s">
        <v>105</v>
      </c>
      <c r="E79" s="149" t="s">
        <v>106</v>
      </c>
      <c r="F79" s="149" t="s">
        <v>171</v>
      </c>
      <c r="G79" s="149" t="s">
        <v>108</v>
      </c>
      <c r="H79" s="156">
        <v>2</v>
      </c>
      <c r="I79" s="149" t="s">
        <v>34</v>
      </c>
      <c r="J79" s="157">
        <v>6</v>
      </c>
      <c r="K79" s="158" t="s">
        <v>21</v>
      </c>
      <c r="L79" s="159">
        <v>2030</v>
      </c>
      <c r="M79" s="160"/>
      <c r="N79" s="160"/>
      <c r="O79" s="160"/>
      <c r="P79" s="160" t="s">
        <v>443</v>
      </c>
      <c r="Q79" s="160"/>
      <c r="R79" s="155">
        <v>4591.22</v>
      </c>
      <c r="S79" s="161">
        <f>COUNTIF(M79:Q79,"=x")</f>
        <v>1</v>
      </c>
    </row>
    <row r="80" spans="1:19" x14ac:dyDescent="0.3">
      <c r="A80" s="122" t="s">
        <v>344</v>
      </c>
      <c r="B80" s="112" t="s">
        <v>331</v>
      </c>
      <c r="C80" s="149" t="s">
        <v>241</v>
      </c>
      <c r="D80" s="149" t="s">
        <v>105</v>
      </c>
      <c r="E80" s="149" t="s">
        <v>106</v>
      </c>
      <c r="F80" s="149" t="s">
        <v>149</v>
      </c>
      <c r="G80" s="149" t="s">
        <v>108</v>
      </c>
      <c r="H80" s="156">
        <v>3</v>
      </c>
      <c r="I80" s="149" t="s">
        <v>34</v>
      </c>
      <c r="J80" s="157">
        <v>6</v>
      </c>
      <c r="K80" s="158" t="s">
        <v>21</v>
      </c>
      <c r="L80" s="159">
        <v>2030</v>
      </c>
      <c r="M80" s="160"/>
      <c r="N80" s="160"/>
      <c r="O80" s="160"/>
      <c r="P80" s="160" t="s">
        <v>443</v>
      </c>
      <c r="Q80" s="160"/>
      <c r="R80" s="155">
        <v>382.6</v>
      </c>
      <c r="S80" s="161">
        <f>COUNTIF(M80:Q80,"=x")</f>
        <v>1</v>
      </c>
    </row>
    <row r="81" spans="1:19" x14ac:dyDescent="0.3">
      <c r="A81" s="122" t="s">
        <v>344</v>
      </c>
      <c r="B81" s="112" t="s">
        <v>331</v>
      </c>
      <c r="C81" s="149" t="s">
        <v>241</v>
      </c>
      <c r="D81" s="149" t="s">
        <v>105</v>
      </c>
      <c r="E81" s="149" t="s">
        <v>106</v>
      </c>
      <c r="F81" s="149" t="s">
        <v>255</v>
      </c>
      <c r="G81" s="149" t="s">
        <v>108</v>
      </c>
      <c r="H81" s="156">
        <v>2</v>
      </c>
      <c r="I81" s="149" t="s">
        <v>34</v>
      </c>
      <c r="J81" s="157">
        <v>6</v>
      </c>
      <c r="K81" s="158" t="s">
        <v>21</v>
      </c>
      <c r="L81" s="159">
        <v>2030</v>
      </c>
      <c r="M81" s="160"/>
      <c r="N81" s="160"/>
      <c r="O81" s="160"/>
      <c r="P81" s="160" t="s">
        <v>443</v>
      </c>
      <c r="Q81" s="160"/>
      <c r="R81" s="155">
        <v>191.3</v>
      </c>
      <c r="S81" s="161">
        <f>COUNTIF(M81:Q81,"=x")</f>
        <v>1</v>
      </c>
    </row>
    <row r="82" spans="1:19" x14ac:dyDescent="0.3">
      <c r="A82" s="122" t="s">
        <v>344</v>
      </c>
      <c r="B82" s="112" t="s">
        <v>331</v>
      </c>
      <c r="C82" s="149" t="s">
        <v>241</v>
      </c>
      <c r="D82" s="149" t="s">
        <v>105</v>
      </c>
      <c r="E82" s="149" t="s">
        <v>106</v>
      </c>
      <c r="F82" s="149" t="s">
        <v>109</v>
      </c>
      <c r="G82" s="149" t="s">
        <v>108</v>
      </c>
      <c r="H82" s="156">
        <v>2</v>
      </c>
      <c r="I82" s="149" t="s">
        <v>34</v>
      </c>
      <c r="J82" s="157">
        <v>6</v>
      </c>
      <c r="K82" s="158" t="s">
        <v>21</v>
      </c>
      <c r="L82" s="159">
        <v>2030</v>
      </c>
      <c r="M82" s="160"/>
      <c r="N82" s="160"/>
      <c r="O82" s="160"/>
      <c r="P82" s="114" t="s">
        <v>443</v>
      </c>
      <c r="Q82" s="160"/>
      <c r="R82" s="155">
        <v>797.09</v>
      </c>
      <c r="S82" s="161">
        <f>COUNTIF(M82:Q82,"=x")</f>
        <v>1</v>
      </c>
    </row>
    <row r="83" spans="1:19" x14ac:dyDescent="0.3">
      <c r="A83" s="122" t="s">
        <v>344</v>
      </c>
      <c r="B83" s="112" t="s">
        <v>331</v>
      </c>
      <c r="C83" s="149" t="s">
        <v>241</v>
      </c>
      <c r="D83" s="149" t="s">
        <v>105</v>
      </c>
      <c r="E83" s="149" t="s">
        <v>106</v>
      </c>
      <c r="F83" s="149" t="s">
        <v>107</v>
      </c>
      <c r="G83" s="149" t="s">
        <v>108</v>
      </c>
      <c r="H83" s="156">
        <v>4</v>
      </c>
      <c r="I83" s="149" t="s">
        <v>34</v>
      </c>
      <c r="J83" s="157">
        <v>6</v>
      </c>
      <c r="K83" s="158" t="s">
        <v>21</v>
      </c>
      <c r="L83" s="159">
        <v>2030</v>
      </c>
      <c r="M83" s="160"/>
      <c r="N83" s="160"/>
      <c r="O83" s="160"/>
      <c r="P83" s="114" t="s">
        <v>443</v>
      </c>
      <c r="Q83" s="160"/>
      <c r="R83" s="155">
        <v>2040.54</v>
      </c>
      <c r="S83" s="161">
        <f>COUNTIF(M83:Q83,"=x")</f>
        <v>1</v>
      </c>
    </row>
    <row r="84" spans="1:19" x14ac:dyDescent="0.3">
      <c r="A84" s="122" t="s">
        <v>344</v>
      </c>
      <c r="B84" s="112" t="s">
        <v>331</v>
      </c>
      <c r="C84" s="149" t="s">
        <v>15</v>
      </c>
      <c r="D84" s="149" t="s">
        <v>105</v>
      </c>
      <c r="E84" s="149" t="s">
        <v>106</v>
      </c>
      <c r="F84" s="149" t="s">
        <v>110</v>
      </c>
      <c r="G84" s="149" t="s">
        <v>111</v>
      </c>
      <c r="H84" s="156">
        <v>1</v>
      </c>
      <c r="I84" s="149" t="s">
        <v>34</v>
      </c>
      <c r="J84" s="157">
        <v>24</v>
      </c>
      <c r="K84" s="158" t="s">
        <v>21</v>
      </c>
      <c r="L84" s="159">
        <v>2030</v>
      </c>
      <c r="M84" s="160"/>
      <c r="N84" s="160"/>
      <c r="O84" s="160"/>
      <c r="P84" s="160" t="s">
        <v>443</v>
      </c>
      <c r="Q84" s="160"/>
      <c r="R84" s="155">
        <v>162.55000000000001</v>
      </c>
      <c r="S84" s="161">
        <f>COUNTIF(M84:Q84,"=x")</f>
        <v>1</v>
      </c>
    </row>
    <row r="85" spans="1:19" x14ac:dyDescent="0.3">
      <c r="A85" s="122" t="s">
        <v>344</v>
      </c>
      <c r="B85" s="112" t="s">
        <v>331</v>
      </c>
      <c r="C85" s="149" t="s">
        <v>172</v>
      </c>
      <c r="D85" s="149" t="s">
        <v>187</v>
      </c>
      <c r="E85" s="149" t="s">
        <v>188</v>
      </c>
      <c r="F85" s="149" t="s">
        <v>189</v>
      </c>
      <c r="G85" s="149" t="s">
        <v>190</v>
      </c>
      <c r="H85" s="156">
        <v>3221</v>
      </c>
      <c r="I85" s="149" t="s">
        <v>20</v>
      </c>
      <c r="J85" s="157">
        <v>12</v>
      </c>
      <c r="K85" s="158" t="s">
        <v>21</v>
      </c>
      <c r="L85" s="159">
        <v>2030</v>
      </c>
      <c r="M85" s="160"/>
      <c r="N85" s="160"/>
      <c r="O85" s="160"/>
      <c r="P85" s="160" t="s">
        <v>443</v>
      </c>
      <c r="Q85" s="160"/>
      <c r="R85" s="155">
        <v>73826.69</v>
      </c>
      <c r="S85" s="161">
        <f>COUNTIF(M85:Q85,"=x")</f>
        <v>1</v>
      </c>
    </row>
    <row r="86" spans="1:19" x14ac:dyDescent="0.3">
      <c r="A86" s="122" t="s">
        <v>344</v>
      </c>
      <c r="B86" s="112" t="s">
        <v>331</v>
      </c>
      <c r="C86" s="149" t="s">
        <v>15</v>
      </c>
      <c r="D86" s="149" t="s">
        <v>112</v>
      </c>
      <c r="E86" s="149" t="s">
        <v>122</v>
      </c>
      <c r="F86" s="149" t="s">
        <v>123</v>
      </c>
      <c r="G86" s="149" t="s">
        <v>124</v>
      </c>
      <c r="H86" s="156">
        <v>1600</v>
      </c>
      <c r="I86" s="149" t="s">
        <v>20</v>
      </c>
      <c r="J86" s="157">
        <v>20</v>
      </c>
      <c r="K86" s="158" t="s">
        <v>21</v>
      </c>
      <c r="L86" s="159">
        <v>2030</v>
      </c>
      <c r="M86" s="160"/>
      <c r="N86" s="160"/>
      <c r="O86" s="160"/>
      <c r="P86" s="160" t="s">
        <v>443</v>
      </c>
      <c r="Q86" s="160"/>
      <c r="R86" s="155">
        <v>27878.400000000001</v>
      </c>
      <c r="S86" s="161">
        <f>COUNTIF(M86:Q86,"=x")</f>
        <v>1</v>
      </c>
    </row>
    <row r="87" spans="1:19" x14ac:dyDescent="0.3">
      <c r="A87" s="122" t="s">
        <v>344</v>
      </c>
      <c r="B87" s="112" t="s">
        <v>331</v>
      </c>
      <c r="C87" s="149" t="s">
        <v>241</v>
      </c>
      <c r="D87" s="149" t="s">
        <v>39</v>
      </c>
      <c r="E87" s="149" t="s">
        <v>40</v>
      </c>
      <c r="F87" s="149" t="s">
        <v>42</v>
      </c>
      <c r="G87" s="149" t="s">
        <v>133</v>
      </c>
      <c r="H87" s="156">
        <v>48</v>
      </c>
      <c r="I87" s="149" t="s">
        <v>20</v>
      </c>
      <c r="J87" s="157">
        <v>6</v>
      </c>
      <c r="K87" s="158" t="s">
        <v>21</v>
      </c>
      <c r="L87" s="159">
        <v>2030</v>
      </c>
      <c r="M87" s="160"/>
      <c r="N87" s="160"/>
      <c r="O87" s="160"/>
      <c r="P87" s="160" t="s">
        <v>443</v>
      </c>
      <c r="Q87" s="160"/>
      <c r="R87" s="155">
        <v>6573.49</v>
      </c>
      <c r="S87" s="161">
        <f>COUNTIF(M87:Q87,"=x")</f>
        <v>1</v>
      </c>
    </row>
    <row r="88" spans="1:19" x14ac:dyDescent="0.3">
      <c r="A88" s="122" t="s">
        <v>344</v>
      </c>
      <c r="B88" s="112" t="s">
        <v>331</v>
      </c>
      <c r="C88" s="149" t="s">
        <v>172</v>
      </c>
      <c r="D88" s="149" t="s">
        <v>39</v>
      </c>
      <c r="E88" s="149" t="s">
        <v>40</v>
      </c>
      <c r="F88" s="149" t="s">
        <v>41</v>
      </c>
      <c r="G88" s="149" t="s">
        <v>186</v>
      </c>
      <c r="H88" s="156">
        <v>3320</v>
      </c>
      <c r="I88" s="149" t="s">
        <v>20</v>
      </c>
      <c r="J88" s="157">
        <v>18</v>
      </c>
      <c r="K88" s="158" t="s">
        <v>21</v>
      </c>
      <c r="L88" s="159">
        <v>2030</v>
      </c>
      <c r="M88" s="160"/>
      <c r="N88" s="160"/>
      <c r="O88" s="160"/>
      <c r="P88" s="160" t="s">
        <v>443</v>
      </c>
      <c r="Q88" s="160"/>
      <c r="R88" s="155">
        <v>211706.44</v>
      </c>
      <c r="S88" s="161">
        <f>COUNTIF(M88:Q88,"=x")</f>
        <v>1</v>
      </c>
    </row>
    <row r="89" spans="1:19" x14ac:dyDescent="0.3">
      <c r="A89" s="122" t="s">
        <v>344</v>
      </c>
      <c r="B89" s="112" t="s">
        <v>331</v>
      </c>
      <c r="C89" s="149" t="s">
        <v>241</v>
      </c>
      <c r="D89" s="149" t="s">
        <v>182</v>
      </c>
      <c r="E89" s="149" t="s">
        <v>183</v>
      </c>
      <c r="F89" s="149" t="s">
        <v>249</v>
      </c>
      <c r="G89" s="149" t="s">
        <v>250</v>
      </c>
      <c r="H89" s="156">
        <v>2850</v>
      </c>
      <c r="I89" s="149" t="s">
        <v>56</v>
      </c>
      <c r="J89" s="157">
        <v>6</v>
      </c>
      <c r="K89" s="158" t="s">
        <v>21</v>
      </c>
      <c r="L89" s="159">
        <v>2030</v>
      </c>
      <c r="M89" s="160"/>
      <c r="N89" s="160"/>
      <c r="O89" s="160"/>
      <c r="P89" s="114" t="s">
        <v>443</v>
      </c>
      <c r="Q89" s="160"/>
      <c r="R89" s="155">
        <v>4481.33</v>
      </c>
      <c r="S89" s="161">
        <f>COUNTIF(M89:Q89,"=x")</f>
        <v>1</v>
      </c>
    </row>
    <row r="90" spans="1:19" x14ac:dyDescent="0.3">
      <c r="A90" s="122" t="s">
        <v>344</v>
      </c>
      <c r="B90" s="112" t="s">
        <v>331</v>
      </c>
      <c r="C90" s="149" t="s">
        <v>172</v>
      </c>
      <c r="D90" s="149" t="s">
        <v>182</v>
      </c>
      <c r="E90" s="149" t="s">
        <v>183</v>
      </c>
      <c r="F90" s="149" t="s">
        <v>184</v>
      </c>
      <c r="G90" s="149" t="s">
        <v>185</v>
      </c>
      <c r="H90" s="156">
        <v>209</v>
      </c>
      <c r="I90" s="149" t="s">
        <v>29</v>
      </c>
      <c r="J90" s="157">
        <v>18</v>
      </c>
      <c r="K90" s="158" t="s">
        <v>21</v>
      </c>
      <c r="L90" s="159">
        <v>2030</v>
      </c>
      <c r="M90" s="160"/>
      <c r="N90" s="160"/>
      <c r="O90" s="160"/>
      <c r="P90" s="114" t="s">
        <v>443</v>
      </c>
      <c r="Q90" s="160"/>
      <c r="R90" s="155">
        <v>2225.4299999999998</v>
      </c>
      <c r="S90" s="161">
        <f>COUNTIF(M90:Q90,"=x")</f>
        <v>1</v>
      </c>
    </row>
    <row r="91" spans="1:19" x14ac:dyDescent="0.3">
      <c r="A91" s="122" t="s">
        <v>512</v>
      </c>
      <c r="B91" s="112" t="s">
        <v>329</v>
      </c>
      <c r="C91" s="112" t="s">
        <v>15</v>
      </c>
      <c r="D91" s="112">
        <v>54</v>
      </c>
      <c r="E91" s="112">
        <v>5410</v>
      </c>
      <c r="F91" s="112" t="s">
        <v>54</v>
      </c>
      <c r="G91" s="112" t="s">
        <v>314</v>
      </c>
      <c r="H91" s="113">
        <v>1100</v>
      </c>
      <c r="I91" s="112" t="s">
        <v>56</v>
      </c>
      <c r="J91" s="112">
        <v>4</v>
      </c>
      <c r="K91" s="112" t="s">
        <v>313</v>
      </c>
      <c r="L91" s="112">
        <v>2028</v>
      </c>
      <c r="N91" s="114" t="s">
        <v>443</v>
      </c>
      <c r="R91" s="115">
        <v>313.12147833555684</v>
      </c>
      <c r="S91" s="161">
        <f>COUNTIF(M91:Q91,"=x")</f>
        <v>1</v>
      </c>
    </row>
    <row r="92" spans="1:19" x14ac:dyDescent="0.3">
      <c r="A92" s="122" t="s">
        <v>512</v>
      </c>
      <c r="B92" s="112" t="s">
        <v>329</v>
      </c>
      <c r="C92" s="112" t="s">
        <v>298</v>
      </c>
      <c r="D92" s="112">
        <v>31</v>
      </c>
      <c r="E92" s="112">
        <v>3120</v>
      </c>
      <c r="F92" s="112" t="s">
        <v>325</v>
      </c>
      <c r="G92" s="112" t="s">
        <v>326</v>
      </c>
      <c r="H92" s="113">
        <v>2</v>
      </c>
      <c r="I92" s="112" t="s">
        <v>34</v>
      </c>
      <c r="J92" s="112">
        <v>6</v>
      </c>
      <c r="K92" s="112" t="s">
        <v>313</v>
      </c>
      <c r="L92" s="112">
        <v>2027</v>
      </c>
      <c r="M92" s="114" t="s">
        <v>443</v>
      </c>
      <c r="R92" s="115">
        <v>37.474445681406252</v>
      </c>
      <c r="S92" s="161">
        <f>COUNTIF(M92:Q92,"=x")</f>
        <v>1</v>
      </c>
    </row>
    <row r="93" spans="1:19" x14ac:dyDescent="0.3">
      <c r="A93" s="122" t="s">
        <v>512</v>
      </c>
      <c r="B93" s="112" t="s">
        <v>329</v>
      </c>
      <c r="C93" s="112" t="s">
        <v>15</v>
      </c>
      <c r="D93" s="112">
        <v>63</v>
      </c>
      <c r="E93" s="112">
        <v>631120</v>
      </c>
      <c r="F93" s="112" t="s">
        <v>78</v>
      </c>
      <c r="G93" s="112" t="s">
        <v>478</v>
      </c>
      <c r="H93" s="113">
        <v>1100</v>
      </c>
      <c r="I93" s="112" t="s">
        <v>56</v>
      </c>
      <c r="J93" s="112">
        <v>3</v>
      </c>
      <c r="K93" s="112" t="s">
        <v>313</v>
      </c>
      <c r="L93" s="112">
        <v>2029</v>
      </c>
      <c r="O93" s="160" t="s">
        <v>443</v>
      </c>
      <c r="R93" s="115">
        <v>568.92433049802344</v>
      </c>
      <c r="S93" s="161">
        <f>COUNTIF(M93:Q93,"=x")</f>
        <v>1</v>
      </c>
    </row>
    <row r="94" spans="1:19" x14ac:dyDescent="0.3">
      <c r="A94" s="122" t="s">
        <v>512</v>
      </c>
      <c r="B94" s="112" t="s">
        <v>329</v>
      </c>
      <c r="C94" s="112" t="s">
        <v>298</v>
      </c>
      <c r="D94" s="112">
        <v>63</v>
      </c>
      <c r="E94" s="112">
        <v>6311</v>
      </c>
      <c r="F94" s="112" t="s">
        <v>78</v>
      </c>
      <c r="G94" s="112" t="s">
        <v>478</v>
      </c>
      <c r="H94" s="113">
        <v>1930</v>
      </c>
      <c r="I94" s="112" t="s">
        <v>56</v>
      </c>
      <c r="J94" s="112">
        <v>3</v>
      </c>
      <c r="K94" s="112" t="s">
        <v>313</v>
      </c>
      <c r="L94" s="112">
        <v>2029</v>
      </c>
      <c r="O94" s="114" t="s">
        <v>443</v>
      </c>
      <c r="R94" s="115">
        <v>998.19946152720263</v>
      </c>
      <c r="S94" s="161">
        <f>COUNTIF(M94:Q94,"=x")</f>
        <v>1</v>
      </c>
    </row>
    <row r="95" spans="1:19" x14ac:dyDescent="0.3">
      <c r="A95" s="122" t="s">
        <v>512</v>
      </c>
      <c r="B95" s="112" t="s">
        <v>329</v>
      </c>
      <c r="C95" s="112" t="s">
        <v>241</v>
      </c>
      <c r="D95" s="112">
        <v>63</v>
      </c>
      <c r="E95" s="112">
        <v>631120</v>
      </c>
      <c r="F95" s="112" t="s">
        <v>78</v>
      </c>
      <c r="G95" s="112" t="s">
        <v>478</v>
      </c>
      <c r="H95" s="113">
        <v>2850</v>
      </c>
      <c r="I95" s="112" t="s">
        <v>56</v>
      </c>
      <c r="J95" s="112">
        <v>3</v>
      </c>
      <c r="K95" s="112" t="s">
        <v>313</v>
      </c>
      <c r="L95" s="112">
        <v>2029</v>
      </c>
      <c r="O95" s="114" t="s">
        <v>443</v>
      </c>
      <c r="R95" s="115">
        <v>1474.0381141407311</v>
      </c>
      <c r="S95" s="161">
        <f>COUNTIF(M95:Q95,"=x")</f>
        <v>1</v>
      </c>
    </row>
    <row r="96" spans="1:19" x14ac:dyDescent="0.3">
      <c r="A96" s="122" t="s">
        <v>512</v>
      </c>
      <c r="B96" s="112" t="s">
        <v>329</v>
      </c>
      <c r="C96" s="112" t="s">
        <v>257</v>
      </c>
      <c r="D96" s="112">
        <v>57</v>
      </c>
      <c r="E96" s="112">
        <v>5741</v>
      </c>
      <c r="F96" s="112" t="s">
        <v>454</v>
      </c>
      <c r="G96" s="112" t="s">
        <v>455</v>
      </c>
      <c r="H96" s="113">
        <v>1135</v>
      </c>
      <c r="I96" s="112" t="s">
        <v>56</v>
      </c>
      <c r="J96" s="112">
        <v>3</v>
      </c>
      <c r="K96" s="112" t="s">
        <v>313</v>
      </c>
      <c r="L96" s="112">
        <v>2029</v>
      </c>
      <c r="O96" s="160" t="s">
        <v>443</v>
      </c>
      <c r="R96" s="115">
        <v>1893.6337686664417</v>
      </c>
      <c r="S96" s="161">
        <f>COUNTIF(M96:Q96,"=x")</f>
        <v>1</v>
      </c>
    </row>
    <row r="97" spans="1:19" x14ac:dyDescent="0.3">
      <c r="A97" s="122" t="s">
        <v>512</v>
      </c>
      <c r="B97" s="112" t="s">
        <v>329</v>
      </c>
      <c r="C97" s="112" t="s">
        <v>298</v>
      </c>
      <c r="D97" s="112">
        <v>65</v>
      </c>
      <c r="E97" s="112">
        <v>6511</v>
      </c>
      <c r="F97" s="112" t="s">
        <v>274</v>
      </c>
      <c r="G97" s="112" t="s">
        <v>464</v>
      </c>
      <c r="H97" s="113">
        <v>1</v>
      </c>
      <c r="I97" s="112" t="s">
        <v>26</v>
      </c>
      <c r="J97" s="112">
        <v>1</v>
      </c>
      <c r="K97" s="112" t="s">
        <v>313</v>
      </c>
      <c r="L97" s="112">
        <v>2027</v>
      </c>
      <c r="M97" s="114" t="s">
        <v>443</v>
      </c>
      <c r="N97" s="114" t="s">
        <v>443</v>
      </c>
      <c r="O97" s="114" t="s">
        <v>443</v>
      </c>
      <c r="R97" s="115">
        <v>6533.5235703548233</v>
      </c>
      <c r="S97" s="161">
        <f>COUNTIF(M97:Q97,"=x")</f>
        <v>3</v>
      </c>
    </row>
    <row r="98" spans="1:19" x14ac:dyDescent="0.3">
      <c r="A98" s="122" t="s">
        <v>512</v>
      </c>
      <c r="B98" s="112" t="s">
        <v>329</v>
      </c>
      <c r="C98" s="112" t="s">
        <v>298</v>
      </c>
      <c r="D98" s="112">
        <v>65</v>
      </c>
      <c r="E98" s="112">
        <v>6511</v>
      </c>
      <c r="F98" s="112" t="s">
        <v>274</v>
      </c>
      <c r="G98" s="112" t="s">
        <v>493</v>
      </c>
      <c r="H98" s="113">
        <v>1</v>
      </c>
      <c r="I98" s="112" t="s">
        <v>26</v>
      </c>
      <c r="J98" s="112">
        <v>1</v>
      </c>
      <c r="K98" s="112" t="s">
        <v>313</v>
      </c>
      <c r="L98" s="112">
        <v>2027</v>
      </c>
      <c r="M98" s="160" t="s">
        <v>443</v>
      </c>
      <c r="N98" s="114" t="s">
        <v>443</v>
      </c>
      <c r="O98" s="114" t="s">
        <v>443</v>
      </c>
      <c r="R98" s="115">
        <v>4753.5480304246676</v>
      </c>
      <c r="S98" s="161">
        <f>COUNTIF(M98:Q98,"=x")</f>
        <v>3</v>
      </c>
    </row>
    <row r="99" spans="1:19" x14ac:dyDescent="0.3">
      <c r="A99" s="122" t="s">
        <v>512</v>
      </c>
      <c r="B99" s="112" t="s">
        <v>329</v>
      </c>
      <c r="C99" s="112" t="s">
        <v>298</v>
      </c>
      <c r="D99" s="112">
        <v>65</v>
      </c>
      <c r="E99" s="112">
        <v>6513</v>
      </c>
      <c r="F99" s="112" t="s">
        <v>481</v>
      </c>
      <c r="G99" s="112" t="s">
        <v>482</v>
      </c>
      <c r="H99" s="113">
        <v>2</v>
      </c>
      <c r="I99" s="112" t="s">
        <v>34</v>
      </c>
      <c r="J99" s="112">
        <v>1</v>
      </c>
      <c r="K99" s="112" t="s">
        <v>313</v>
      </c>
      <c r="L99" s="112">
        <v>2027</v>
      </c>
      <c r="M99" s="160" t="s">
        <v>443</v>
      </c>
      <c r="N99" s="114" t="s">
        <v>443</v>
      </c>
      <c r="O99" s="114" t="s">
        <v>443</v>
      </c>
      <c r="R99" s="115">
        <v>833.11991801467013</v>
      </c>
      <c r="S99" s="161">
        <f>COUNTIF(M99:Q99,"=x")</f>
        <v>3</v>
      </c>
    </row>
    <row r="100" spans="1:19" x14ac:dyDescent="0.3">
      <c r="A100" s="122" t="s">
        <v>512</v>
      </c>
      <c r="B100" s="112" t="s">
        <v>329</v>
      </c>
      <c r="C100" s="112" t="s">
        <v>298</v>
      </c>
      <c r="D100" s="112">
        <v>65</v>
      </c>
      <c r="E100" s="112">
        <v>6521</v>
      </c>
      <c r="F100" s="112" t="s">
        <v>218</v>
      </c>
      <c r="G100" s="112" t="s">
        <v>495</v>
      </c>
      <c r="H100" s="113">
        <v>1</v>
      </c>
      <c r="I100" s="112" t="s">
        <v>26</v>
      </c>
      <c r="J100" s="112">
        <v>1</v>
      </c>
      <c r="K100" s="112" t="s">
        <v>313</v>
      </c>
      <c r="L100" s="112">
        <v>2027</v>
      </c>
      <c r="M100" s="160" t="s">
        <v>443</v>
      </c>
      <c r="N100" s="114" t="s">
        <v>443</v>
      </c>
      <c r="O100" s="114" t="s">
        <v>443</v>
      </c>
      <c r="R100" s="115">
        <v>3229.1834772115626</v>
      </c>
      <c r="S100" s="161">
        <f>COUNTIF(M100:Q100,"=x")</f>
        <v>3</v>
      </c>
    </row>
    <row r="101" spans="1:19" x14ac:dyDescent="0.3">
      <c r="A101" s="122" t="s">
        <v>512</v>
      </c>
      <c r="B101" s="112" t="s">
        <v>329</v>
      </c>
      <c r="C101" s="112" t="s">
        <v>298</v>
      </c>
      <c r="D101" s="112">
        <v>65</v>
      </c>
      <c r="E101" s="112">
        <v>6521</v>
      </c>
      <c r="F101" s="112" t="s">
        <v>218</v>
      </c>
      <c r="G101" s="112" t="s">
        <v>484</v>
      </c>
      <c r="H101" s="113">
        <v>1</v>
      </c>
      <c r="I101" s="112" t="s">
        <v>26</v>
      </c>
      <c r="J101" s="112">
        <v>1</v>
      </c>
      <c r="K101" s="112" t="s">
        <v>313</v>
      </c>
      <c r="L101" s="112">
        <v>2027</v>
      </c>
      <c r="M101" s="114" t="s">
        <v>443</v>
      </c>
      <c r="N101" s="114" t="s">
        <v>443</v>
      </c>
      <c r="O101" s="114" t="s">
        <v>443</v>
      </c>
      <c r="R101" s="115">
        <v>2707.5219947237638</v>
      </c>
      <c r="S101" s="161">
        <f>COUNTIF(M101:Q101,"=x")</f>
        <v>3</v>
      </c>
    </row>
    <row r="102" spans="1:19" x14ac:dyDescent="0.3">
      <c r="A102" s="122" t="s">
        <v>512</v>
      </c>
      <c r="B102" s="112" t="s">
        <v>329</v>
      </c>
      <c r="C102" s="112" t="s">
        <v>298</v>
      </c>
      <c r="D102" s="112">
        <v>51</v>
      </c>
      <c r="E102" s="112">
        <v>5121</v>
      </c>
      <c r="F102" s="112" t="s">
        <v>308</v>
      </c>
      <c r="G102" s="112" t="s">
        <v>490</v>
      </c>
      <c r="H102" s="113">
        <v>1</v>
      </c>
      <c r="I102" s="112" t="s">
        <v>34</v>
      </c>
      <c r="J102" s="112">
        <v>1</v>
      </c>
      <c r="K102" s="112" t="s">
        <v>313</v>
      </c>
      <c r="L102" s="112">
        <v>2027</v>
      </c>
      <c r="M102" s="114" t="s">
        <v>443</v>
      </c>
      <c r="N102" s="114" t="s">
        <v>443</v>
      </c>
      <c r="O102" s="160" t="s">
        <v>443</v>
      </c>
      <c r="R102" s="115">
        <v>4506.6104704026075</v>
      </c>
      <c r="S102" s="161">
        <f>COUNTIF(M102:Q102,"=x")</f>
        <v>3</v>
      </c>
    </row>
    <row r="103" spans="1:19" x14ac:dyDescent="0.3">
      <c r="A103" s="122" t="s">
        <v>512</v>
      </c>
      <c r="B103" s="112" t="s">
        <v>329</v>
      </c>
      <c r="C103" s="112" t="s">
        <v>298</v>
      </c>
      <c r="D103" s="112">
        <v>53</v>
      </c>
      <c r="E103" s="112">
        <v>5321</v>
      </c>
      <c r="F103" s="112" t="s">
        <v>498</v>
      </c>
      <c r="G103" s="112" t="s">
        <v>476</v>
      </c>
      <c r="H103" s="113">
        <v>1</v>
      </c>
      <c r="I103" s="112" t="s">
        <v>34</v>
      </c>
      <c r="J103" s="112">
        <v>1</v>
      </c>
      <c r="K103" s="112" t="s">
        <v>313</v>
      </c>
      <c r="L103" s="112">
        <v>2027</v>
      </c>
      <c r="M103" s="160" t="s">
        <v>443</v>
      </c>
      <c r="N103" s="114" t="s">
        <v>443</v>
      </c>
      <c r="O103" s="160" t="s">
        <v>443</v>
      </c>
      <c r="R103" s="115">
        <v>383.27911811434279</v>
      </c>
      <c r="S103" s="161">
        <f>COUNTIF(M103:Q103,"=x")</f>
        <v>3</v>
      </c>
    </row>
    <row r="104" spans="1:19" x14ac:dyDescent="0.3">
      <c r="A104" s="122" t="s">
        <v>512</v>
      </c>
      <c r="B104" s="112" t="s">
        <v>329</v>
      </c>
      <c r="C104" s="112" t="s">
        <v>298</v>
      </c>
      <c r="D104" s="112">
        <v>57</v>
      </c>
      <c r="E104" s="112">
        <v>5721</v>
      </c>
      <c r="F104" s="112" t="s">
        <v>70</v>
      </c>
      <c r="G104" s="112" t="s">
        <v>477</v>
      </c>
      <c r="H104" s="113">
        <v>1</v>
      </c>
      <c r="I104" s="112" t="s">
        <v>34</v>
      </c>
      <c r="J104" s="112">
        <v>1</v>
      </c>
      <c r="K104" s="112" t="s">
        <v>313</v>
      </c>
      <c r="L104" s="112">
        <v>2027</v>
      </c>
      <c r="M104" s="114" t="s">
        <v>443</v>
      </c>
      <c r="N104" s="114" t="s">
        <v>443</v>
      </c>
      <c r="O104" s="160" t="s">
        <v>443</v>
      </c>
      <c r="R104" s="115">
        <v>278.37382600706871</v>
      </c>
      <c r="S104" s="161">
        <f>COUNTIF(M104:Q104,"=x")</f>
        <v>3</v>
      </c>
    </row>
    <row r="105" spans="1:19" x14ac:dyDescent="0.3">
      <c r="A105" s="122" t="s">
        <v>512</v>
      </c>
      <c r="B105" s="112" t="s">
        <v>329</v>
      </c>
      <c r="C105" s="112" t="s">
        <v>298</v>
      </c>
      <c r="D105" s="112">
        <v>63</v>
      </c>
      <c r="E105" s="112">
        <v>6311</v>
      </c>
      <c r="F105" s="112" t="s">
        <v>78</v>
      </c>
      <c r="G105" s="112" t="s">
        <v>492</v>
      </c>
      <c r="H105" s="113">
        <v>1930</v>
      </c>
      <c r="I105" s="112" t="s">
        <v>56</v>
      </c>
      <c r="J105" s="112">
        <v>1</v>
      </c>
      <c r="K105" s="112" t="s">
        <v>313</v>
      </c>
      <c r="L105" s="112">
        <v>2027</v>
      </c>
      <c r="M105" s="114" t="s">
        <v>443</v>
      </c>
      <c r="N105" s="114" t="s">
        <v>443</v>
      </c>
      <c r="O105" s="160" t="s">
        <v>443</v>
      </c>
      <c r="R105" s="115">
        <v>3391.1136063677968</v>
      </c>
      <c r="S105" s="161">
        <f>COUNTIF(M105:Q105,"=x")</f>
        <v>3</v>
      </c>
    </row>
    <row r="106" spans="1:19" x14ac:dyDescent="0.3">
      <c r="A106" s="122" t="s">
        <v>512</v>
      </c>
      <c r="B106" s="112" t="s">
        <v>329</v>
      </c>
      <c r="C106" s="112" t="s">
        <v>298</v>
      </c>
      <c r="D106" s="112">
        <v>57</v>
      </c>
      <c r="E106" s="112">
        <v>5721</v>
      </c>
      <c r="F106" s="112" t="s">
        <v>499</v>
      </c>
      <c r="G106" s="112" t="s">
        <v>500</v>
      </c>
      <c r="H106" s="113">
        <v>1</v>
      </c>
      <c r="I106" s="112" t="s">
        <v>34</v>
      </c>
      <c r="J106" s="112">
        <v>1</v>
      </c>
      <c r="K106" s="112" t="s">
        <v>313</v>
      </c>
      <c r="L106" s="112">
        <v>2027</v>
      </c>
      <c r="M106" s="160" t="s">
        <v>443</v>
      </c>
      <c r="N106" s="114" t="s">
        <v>443</v>
      </c>
      <c r="O106" s="114" t="s">
        <v>443</v>
      </c>
      <c r="R106" s="115">
        <v>528.72581192263215</v>
      </c>
      <c r="S106" s="161">
        <f>COUNTIF(M106:Q106,"=x")</f>
        <v>3</v>
      </c>
    </row>
    <row r="107" spans="1:19" x14ac:dyDescent="0.3">
      <c r="A107" s="122" t="s">
        <v>512</v>
      </c>
      <c r="B107" s="112" t="s">
        <v>329</v>
      </c>
      <c r="C107" s="112" t="s">
        <v>298</v>
      </c>
      <c r="D107" s="112">
        <v>57</v>
      </c>
      <c r="E107" s="112">
        <v>5721</v>
      </c>
      <c r="F107" s="112" t="s">
        <v>499</v>
      </c>
      <c r="G107" s="112" t="s">
        <v>500</v>
      </c>
      <c r="H107" s="113">
        <v>1</v>
      </c>
      <c r="I107" s="112" t="s">
        <v>34</v>
      </c>
      <c r="J107" s="112">
        <v>1</v>
      </c>
      <c r="K107" s="112" t="s">
        <v>313</v>
      </c>
      <c r="L107" s="112">
        <v>2027</v>
      </c>
      <c r="M107" s="160" t="s">
        <v>443</v>
      </c>
      <c r="N107" s="114" t="s">
        <v>443</v>
      </c>
      <c r="O107" s="114" t="s">
        <v>443</v>
      </c>
      <c r="R107" s="115">
        <v>528.72581192263215</v>
      </c>
      <c r="S107" s="161">
        <f>COUNTIF(M107:Q107,"=x")</f>
        <v>3</v>
      </c>
    </row>
    <row r="108" spans="1:19" x14ac:dyDescent="0.3">
      <c r="A108" s="122" t="s">
        <v>512</v>
      </c>
      <c r="B108" s="112" t="s">
        <v>329</v>
      </c>
      <c r="C108" s="112" t="s">
        <v>257</v>
      </c>
      <c r="D108" s="112">
        <v>65</v>
      </c>
      <c r="E108" s="112">
        <v>6511</v>
      </c>
      <c r="F108" s="112" t="s">
        <v>274</v>
      </c>
      <c r="G108" s="112" t="s">
        <v>463</v>
      </c>
      <c r="H108" s="113">
        <v>1</v>
      </c>
      <c r="I108" s="112" t="s">
        <v>26</v>
      </c>
      <c r="J108" s="112">
        <v>1</v>
      </c>
      <c r="K108" s="112" t="s">
        <v>313</v>
      </c>
      <c r="L108" s="112">
        <v>2027</v>
      </c>
      <c r="M108" s="114" t="s">
        <v>443</v>
      </c>
      <c r="N108" s="114" t="s">
        <v>443</v>
      </c>
      <c r="O108" s="114" t="s">
        <v>443</v>
      </c>
      <c r="Q108" s="114" t="s">
        <v>443</v>
      </c>
      <c r="R108" s="115">
        <v>579.4515857090264</v>
      </c>
      <c r="S108" s="161">
        <f>COUNTIF(M108:Q108,"=x")</f>
        <v>4</v>
      </c>
    </row>
    <row r="109" spans="1:19" x14ac:dyDescent="0.3">
      <c r="A109" s="122" t="s">
        <v>512</v>
      </c>
      <c r="B109" s="112" t="s">
        <v>329</v>
      </c>
      <c r="C109" s="112" t="s">
        <v>257</v>
      </c>
      <c r="D109" s="112">
        <v>65</v>
      </c>
      <c r="E109" s="112">
        <v>6511</v>
      </c>
      <c r="F109" s="112" t="s">
        <v>274</v>
      </c>
      <c r="G109" s="112" t="s">
        <v>464</v>
      </c>
      <c r="H109" s="113">
        <v>1</v>
      </c>
      <c r="I109" s="112" t="s">
        <v>26</v>
      </c>
      <c r="J109" s="112">
        <v>1</v>
      </c>
      <c r="K109" s="112" t="s">
        <v>313</v>
      </c>
      <c r="L109" s="112">
        <v>2027</v>
      </c>
      <c r="M109" s="114" t="s">
        <v>443</v>
      </c>
      <c r="N109" s="114" t="s">
        <v>443</v>
      </c>
      <c r="O109" s="114" t="s">
        <v>443</v>
      </c>
      <c r="Q109" s="114" t="s">
        <v>443</v>
      </c>
      <c r="R109" s="115">
        <v>9088.3929461946645</v>
      </c>
      <c r="S109" s="161">
        <f>COUNTIF(M109:Q109,"=x")</f>
        <v>4</v>
      </c>
    </row>
    <row r="110" spans="1:19" x14ac:dyDescent="0.3">
      <c r="A110" s="122" t="s">
        <v>512</v>
      </c>
      <c r="B110" s="112" t="s">
        <v>329</v>
      </c>
      <c r="C110" s="112" t="s">
        <v>15</v>
      </c>
      <c r="D110" s="112">
        <v>57</v>
      </c>
      <c r="E110" s="112">
        <v>5721</v>
      </c>
      <c r="F110" s="112" t="s">
        <v>70</v>
      </c>
      <c r="G110" s="112" t="s">
        <v>477</v>
      </c>
      <c r="H110" s="113">
        <v>2</v>
      </c>
      <c r="I110" s="112" t="s">
        <v>34</v>
      </c>
      <c r="J110" s="112">
        <v>1</v>
      </c>
      <c r="K110" s="112" t="s">
        <v>313</v>
      </c>
      <c r="L110" s="112">
        <v>2027</v>
      </c>
      <c r="M110" s="114" t="s">
        <v>443</v>
      </c>
      <c r="O110" s="160" t="s">
        <v>443</v>
      </c>
      <c r="P110" s="160" t="s">
        <v>443</v>
      </c>
      <c r="Q110" s="114" t="s">
        <v>443</v>
      </c>
      <c r="R110" s="115">
        <v>795.41372032069739</v>
      </c>
      <c r="S110" s="161">
        <f>COUNTIF(M110:Q110,"=x")</f>
        <v>4</v>
      </c>
    </row>
    <row r="111" spans="1:19" x14ac:dyDescent="0.3">
      <c r="A111" s="122" t="s">
        <v>512</v>
      </c>
      <c r="B111" s="112" t="s">
        <v>329</v>
      </c>
      <c r="C111" s="112" t="s">
        <v>241</v>
      </c>
      <c r="D111" s="112">
        <v>65</v>
      </c>
      <c r="E111" s="112">
        <v>6511</v>
      </c>
      <c r="F111" s="112" t="s">
        <v>274</v>
      </c>
      <c r="G111" s="112" t="s">
        <v>463</v>
      </c>
      <c r="H111" s="113">
        <v>1</v>
      </c>
      <c r="I111" s="112" t="s">
        <v>26</v>
      </c>
      <c r="J111" s="112">
        <v>1</v>
      </c>
      <c r="K111" s="112" t="s">
        <v>313</v>
      </c>
      <c r="L111" s="112">
        <v>2027</v>
      </c>
      <c r="M111" s="160" t="s">
        <v>443</v>
      </c>
      <c r="N111" s="114" t="s">
        <v>443</v>
      </c>
      <c r="O111" s="160" t="s">
        <v>443</v>
      </c>
      <c r="P111" s="114" t="s">
        <v>443</v>
      </c>
      <c r="Q111" s="114" t="s">
        <v>443</v>
      </c>
      <c r="R111" s="115">
        <v>733.85123187176691</v>
      </c>
      <c r="S111" s="161">
        <f>COUNTIF(M111:Q111,"=x")</f>
        <v>5</v>
      </c>
    </row>
    <row r="112" spans="1:19" x14ac:dyDescent="0.3">
      <c r="A112" s="122" t="s">
        <v>512</v>
      </c>
      <c r="B112" s="112" t="s">
        <v>329</v>
      </c>
      <c r="C112" s="112" t="s">
        <v>172</v>
      </c>
      <c r="D112" s="112">
        <v>65</v>
      </c>
      <c r="E112" s="112">
        <v>6511</v>
      </c>
      <c r="F112" s="112" t="s">
        <v>274</v>
      </c>
      <c r="G112" s="112" t="s">
        <v>463</v>
      </c>
      <c r="H112" s="113">
        <v>1</v>
      </c>
      <c r="I112" s="112" t="s">
        <v>26</v>
      </c>
      <c r="J112" s="112">
        <v>1</v>
      </c>
      <c r="K112" s="112" t="s">
        <v>313</v>
      </c>
      <c r="L112" s="112">
        <v>2027</v>
      </c>
      <c r="M112" s="114" t="s">
        <v>443</v>
      </c>
      <c r="N112" s="114" t="s">
        <v>443</v>
      </c>
      <c r="O112" s="114" t="s">
        <v>443</v>
      </c>
      <c r="P112" s="160" t="s">
        <v>443</v>
      </c>
      <c r="Q112" s="114" t="s">
        <v>443</v>
      </c>
      <c r="R112" s="115">
        <v>733.85123187176691</v>
      </c>
      <c r="S112" s="161">
        <f>COUNTIF(M112:Q112,"=x")</f>
        <v>5</v>
      </c>
    </row>
    <row r="113" spans="1:19" x14ac:dyDescent="0.3">
      <c r="A113" s="122" t="s">
        <v>512</v>
      </c>
      <c r="B113" s="112" t="s">
        <v>329</v>
      </c>
      <c r="C113" s="112" t="s">
        <v>241</v>
      </c>
      <c r="D113" s="112">
        <v>65</v>
      </c>
      <c r="E113" s="112">
        <v>6511</v>
      </c>
      <c r="F113" s="112" t="s">
        <v>274</v>
      </c>
      <c r="G113" s="112" t="s">
        <v>464</v>
      </c>
      <c r="H113" s="113">
        <v>1</v>
      </c>
      <c r="I113" s="112" t="s">
        <v>26</v>
      </c>
      <c r="J113" s="112">
        <v>1</v>
      </c>
      <c r="K113" s="112" t="s">
        <v>313</v>
      </c>
      <c r="L113" s="112">
        <v>2027</v>
      </c>
      <c r="M113" s="160" t="s">
        <v>443</v>
      </c>
      <c r="N113" s="114" t="s">
        <v>443</v>
      </c>
      <c r="O113" s="160" t="s">
        <v>443</v>
      </c>
      <c r="P113" s="160" t="s">
        <v>443</v>
      </c>
      <c r="Q113" s="114" t="s">
        <v>443</v>
      </c>
      <c r="R113" s="115">
        <v>11510.070079692141</v>
      </c>
      <c r="S113" s="161">
        <f>COUNTIF(M113:Q113,"=x")</f>
        <v>5</v>
      </c>
    </row>
    <row r="114" spans="1:19" x14ac:dyDescent="0.3">
      <c r="A114" s="122" t="s">
        <v>512</v>
      </c>
      <c r="B114" s="112" t="s">
        <v>329</v>
      </c>
      <c r="C114" s="112" t="s">
        <v>15</v>
      </c>
      <c r="D114" s="112">
        <v>65</v>
      </c>
      <c r="E114" s="112">
        <v>6511</v>
      </c>
      <c r="F114" s="112" t="s">
        <v>274</v>
      </c>
      <c r="G114" s="112" t="s">
        <v>464</v>
      </c>
      <c r="H114" s="113">
        <v>1</v>
      </c>
      <c r="I114" s="112" t="s">
        <v>26</v>
      </c>
      <c r="J114" s="112">
        <v>1</v>
      </c>
      <c r="K114" s="112" t="s">
        <v>313</v>
      </c>
      <c r="L114" s="112">
        <v>2027</v>
      </c>
      <c r="M114" s="160" t="s">
        <v>443</v>
      </c>
      <c r="N114" s="114" t="s">
        <v>443</v>
      </c>
      <c r="O114" s="114" t="s">
        <v>443</v>
      </c>
      <c r="P114" s="160" t="s">
        <v>443</v>
      </c>
      <c r="Q114" s="114" t="s">
        <v>443</v>
      </c>
      <c r="R114" s="115">
        <v>11510.070079692141</v>
      </c>
      <c r="S114" s="161">
        <f>COUNTIF(M114:Q114,"=x")</f>
        <v>5</v>
      </c>
    </row>
    <row r="115" spans="1:19" x14ac:dyDescent="0.3">
      <c r="A115" s="122" t="s">
        <v>512</v>
      </c>
      <c r="B115" s="112" t="s">
        <v>329</v>
      </c>
      <c r="C115" s="112" t="s">
        <v>172</v>
      </c>
      <c r="D115" s="112">
        <v>65</v>
      </c>
      <c r="E115" s="112">
        <v>6511</v>
      </c>
      <c r="F115" s="112" t="s">
        <v>274</v>
      </c>
      <c r="G115" s="112" t="s">
        <v>464</v>
      </c>
      <c r="H115" s="113">
        <v>1</v>
      </c>
      <c r="I115" s="112" t="s">
        <v>26</v>
      </c>
      <c r="J115" s="112">
        <v>1</v>
      </c>
      <c r="K115" s="112" t="s">
        <v>313</v>
      </c>
      <c r="L115" s="112">
        <v>2027</v>
      </c>
      <c r="M115" s="114" t="s">
        <v>443</v>
      </c>
      <c r="N115" s="114" t="s">
        <v>443</v>
      </c>
      <c r="O115" s="114" t="s">
        <v>443</v>
      </c>
      <c r="P115" s="114" t="s">
        <v>443</v>
      </c>
      <c r="Q115" s="114" t="s">
        <v>443</v>
      </c>
      <c r="R115" s="115">
        <v>11510.070079692141</v>
      </c>
      <c r="S115" s="161">
        <f>COUNTIF(M115:Q115,"=x")</f>
        <v>5</v>
      </c>
    </row>
    <row r="116" spans="1:19" x14ac:dyDescent="0.3">
      <c r="A116" s="122" t="s">
        <v>512</v>
      </c>
      <c r="B116" s="112" t="s">
        <v>329</v>
      </c>
      <c r="C116" s="112" t="s">
        <v>15</v>
      </c>
      <c r="D116" s="112">
        <v>65</v>
      </c>
      <c r="E116" s="112">
        <v>6511</v>
      </c>
      <c r="F116" s="112" t="s">
        <v>274</v>
      </c>
      <c r="G116" s="112" t="s">
        <v>493</v>
      </c>
      <c r="H116" s="113">
        <v>1</v>
      </c>
      <c r="I116" s="112" t="s">
        <v>26</v>
      </c>
      <c r="J116" s="112">
        <v>1</v>
      </c>
      <c r="K116" s="112" t="s">
        <v>313</v>
      </c>
      <c r="L116" s="112">
        <v>2027</v>
      </c>
      <c r="M116" s="160" t="s">
        <v>443</v>
      </c>
      <c r="N116" s="114" t="s">
        <v>443</v>
      </c>
      <c r="O116" s="160" t="s">
        <v>443</v>
      </c>
      <c r="P116" s="160" t="s">
        <v>443</v>
      </c>
      <c r="Q116" s="114" t="s">
        <v>443</v>
      </c>
      <c r="R116" s="115">
        <v>11859.572432915411</v>
      </c>
      <c r="S116" s="161">
        <f>COUNTIF(M116:Q116,"=x")</f>
        <v>5</v>
      </c>
    </row>
    <row r="117" spans="1:19" x14ac:dyDescent="0.3">
      <c r="A117" s="122" t="s">
        <v>512</v>
      </c>
      <c r="B117" s="112" t="s">
        <v>329</v>
      </c>
      <c r="C117" s="112" t="s">
        <v>241</v>
      </c>
      <c r="D117" s="112">
        <v>65</v>
      </c>
      <c r="E117" s="112">
        <v>6513</v>
      </c>
      <c r="F117" s="112" t="s">
        <v>481</v>
      </c>
      <c r="G117" s="112" t="s">
        <v>482</v>
      </c>
      <c r="H117" s="113">
        <v>6</v>
      </c>
      <c r="I117" s="112" t="s">
        <v>34</v>
      </c>
      <c r="J117" s="112">
        <v>1</v>
      </c>
      <c r="K117" s="112" t="s">
        <v>313</v>
      </c>
      <c r="L117" s="112">
        <v>2027</v>
      </c>
      <c r="M117" s="114" t="s">
        <v>443</v>
      </c>
      <c r="N117" s="114" t="s">
        <v>443</v>
      </c>
      <c r="O117" s="114" t="s">
        <v>443</v>
      </c>
      <c r="P117" s="160" t="s">
        <v>443</v>
      </c>
      <c r="Q117" s="114" t="s">
        <v>443</v>
      </c>
      <c r="R117" s="115">
        <v>4403.1765311620002</v>
      </c>
      <c r="S117" s="161">
        <f>COUNTIF(M117:Q117,"=x")</f>
        <v>5</v>
      </c>
    </row>
    <row r="118" spans="1:19" x14ac:dyDescent="0.3">
      <c r="A118" s="122" t="s">
        <v>512</v>
      </c>
      <c r="B118" s="112" t="s">
        <v>329</v>
      </c>
      <c r="C118" s="112" t="s">
        <v>172</v>
      </c>
      <c r="D118" s="112">
        <v>65</v>
      </c>
      <c r="E118" s="112">
        <v>6513</v>
      </c>
      <c r="F118" s="112" t="s">
        <v>481</v>
      </c>
      <c r="G118" s="112" t="s">
        <v>482</v>
      </c>
      <c r="H118" s="113">
        <v>8</v>
      </c>
      <c r="I118" s="112" t="s">
        <v>34</v>
      </c>
      <c r="J118" s="112">
        <v>1</v>
      </c>
      <c r="K118" s="112" t="s">
        <v>313</v>
      </c>
      <c r="L118" s="112">
        <v>2027</v>
      </c>
      <c r="M118" s="114" t="s">
        <v>443</v>
      </c>
      <c r="N118" s="114" t="s">
        <v>443</v>
      </c>
      <c r="O118" s="114" t="s">
        <v>443</v>
      </c>
      <c r="P118" s="160" t="s">
        <v>443</v>
      </c>
      <c r="Q118" s="114" t="s">
        <v>443</v>
      </c>
      <c r="R118" s="115">
        <v>5870.8789949055335</v>
      </c>
      <c r="S118" s="161">
        <f>COUNTIF(M118:Q118,"=x")</f>
        <v>5</v>
      </c>
    </row>
    <row r="119" spans="1:19" x14ac:dyDescent="0.3">
      <c r="A119" s="122" t="s">
        <v>512</v>
      </c>
      <c r="B119" s="112" t="s">
        <v>329</v>
      </c>
      <c r="C119" s="112" t="s">
        <v>15</v>
      </c>
      <c r="D119" s="112">
        <v>65</v>
      </c>
      <c r="E119" s="112">
        <v>6521</v>
      </c>
      <c r="F119" s="112" t="s">
        <v>218</v>
      </c>
      <c r="G119" s="112" t="s">
        <v>495</v>
      </c>
      <c r="H119" s="113">
        <v>1</v>
      </c>
      <c r="I119" s="112" t="s">
        <v>26</v>
      </c>
      <c r="J119" s="112">
        <v>1</v>
      </c>
      <c r="K119" s="112" t="s">
        <v>313</v>
      </c>
      <c r="L119" s="112">
        <v>2027</v>
      </c>
      <c r="M119" s="114" t="s">
        <v>443</v>
      </c>
      <c r="N119" s="114" t="s">
        <v>443</v>
      </c>
      <c r="O119" s="114" t="s">
        <v>443</v>
      </c>
      <c r="P119" s="160" t="s">
        <v>443</v>
      </c>
      <c r="Q119" s="114" t="s">
        <v>443</v>
      </c>
      <c r="R119" s="115">
        <v>5688.8335555312769</v>
      </c>
      <c r="S119" s="161">
        <f>COUNTIF(M119:Q119,"=x")</f>
        <v>5</v>
      </c>
    </row>
    <row r="120" spans="1:19" x14ac:dyDescent="0.3">
      <c r="A120" s="122" t="s">
        <v>512</v>
      </c>
      <c r="B120" s="112" t="s">
        <v>329</v>
      </c>
      <c r="C120" s="112" t="s">
        <v>241</v>
      </c>
      <c r="D120" s="112">
        <v>65</v>
      </c>
      <c r="E120" s="112">
        <v>6521</v>
      </c>
      <c r="F120" s="112" t="s">
        <v>218</v>
      </c>
      <c r="G120" s="112" t="s">
        <v>484</v>
      </c>
      <c r="H120" s="113">
        <v>1</v>
      </c>
      <c r="I120" s="112" t="s">
        <v>26</v>
      </c>
      <c r="J120" s="112">
        <v>1</v>
      </c>
      <c r="K120" s="112" t="s">
        <v>313</v>
      </c>
      <c r="L120" s="112">
        <v>2027</v>
      </c>
      <c r="M120" s="114" t="s">
        <v>443</v>
      </c>
      <c r="N120" s="114" t="s">
        <v>443</v>
      </c>
      <c r="O120" s="160" t="s">
        <v>443</v>
      </c>
      <c r="P120" s="160" t="s">
        <v>443</v>
      </c>
      <c r="Q120" s="114" t="s">
        <v>443</v>
      </c>
      <c r="R120" s="115">
        <v>4769.8255873722865</v>
      </c>
      <c r="S120" s="161">
        <f>COUNTIF(M120:Q120,"=x")</f>
        <v>5</v>
      </c>
    </row>
    <row r="121" spans="1:19" x14ac:dyDescent="0.3">
      <c r="A121" s="122" t="s">
        <v>512</v>
      </c>
      <c r="B121" s="112" t="s">
        <v>329</v>
      </c>
      <c r="C121" s="112" t="s">
        <v>15</v>
      </c>
      <c r="D121" s="112">
        <v>65</v>
      </c>
      <c r="E121" s="112">
        <v>6521</v>
      </c>
      <c r="F121" s="112" t="s">
        <v>218</v>
      </c>
      <c r="G121" s="112" t="s">
        <v>484</v>
      </c>
      <c r="H121" s="113">
        <v>1</v>
      </c>
      <c r="I121" s="112" t="s">
        <v>26</v>
      </c>
      <c r="J121" s="112">
        <v>1</v>
      </c>
      <c r="K121" s="112" t="s">
        <v>313</v>
      </c>
      <c r="L121" s="112">
        <v>2027</v>
      </c>
      <c r="M121" s="160" t="s">
        <v>443</v>
      </c>
      <c r="N121" s="114" t="s">
        <v>443</v>
      </c>
      <c r="O121" s="114" t="s">
        <v>443</v>
      </c>
      <c r="P121" s="114" t="s">
        <v>443</v>
      </c>
      <c r="Q121" s="114" t="s">
        <v>443</v>
      </c>
      <c r="R121" s="115">
        <v>4769.8255873722865</v>
      </c>
      <c r="S121" s="161">
        <f>COUNTIF(M121:Q121,"=x")</f>
        <v>5</v>
      </c>
    </row>
    <row r="122" spans="1:19" x14ac:dyDescent="0.3">
      <c r="A122" s="122" t="s">
        <v>512</v>
      </c>
      <c r="B122" s="112" t="s">
        <v>329</v>
      </c>
      <c r="C122" s="112" t="s">
        <v>15</v>
      </c>
      <c r="D122" s="112">
        <v>51</v>
      </c>
      <c r="E122" s="112">
        <v>5121</v>
      </c>
      <c r="F122" s="112" t="s">
        <v>308</v>
      </c>
      <c r="G122" s="112" t="s">
        <v>490</v>
      </c>
      <c r="H122" s="113">
        <v>1</v>
      </c>
      <c r="I122" s="112" t="s">
        <v>34</v>
      </c>
      <c r="J122" s="112">
        <v>1</v>
      </c>
      <c r="K122" s="112" t="s">
        <v>313</v>
      </c>
      <c r="L122" s="112">
        <v>2027</v>
      </c>
      <c r="M122" s="160" t="s">
        <v>443</v>
      </c>
      <c r="N122" s="114" t="s">
        <v>443</v>
      </c>
      <c r="O122" s="114" t="s">
        <v>443</v>
      </c>
      <c r="P122" s="114" t="s">
        <v>443</v>
      </c>
      <c r="Q122" s="114" t="s">
        <v>443</v>
      </c>
      <c r="R122" s="115">
        <v>6868.291645271288</v>
      </c>
      <c r="S122" s="161">
        <f>COUNTIF(M122:Q122,"=x")</f>
        <v>5</v>
      </c>
    </row>
    <row r="123" spans="1:19" x14ac:dyDescent="0.3">
      <c r="A123" s="122" t="s">
        <v>512</v>
      </c>
      <c r="B123" s="112" t="s">
        <v>329</v>
      </c>
      <c r="C123" s="112" t="s">
        <v>15</v>
      </c>
      <c r="D123" s="112">
        <v>51</v>
      </c>
      <c r="E123" s="112">
        <v>5121</v>
      </c>
      <c r="F123" s="112" t="s">
        <v>308</v>
      </c>
      <c r="G123" s="112" t="s">
        <v>491</v>
      </c>
      <c r="H123" s="113">
        <v>1</v>
      </c>
      <c r="I123" s="112" t="s">
        <v>34</v>
      </c>
      <c r="J123" s="112">
        <v>1</v>
      </c>
      <c r="K123" s="112" t="s">
        <v>313</v>
      </c>
      <c r="L123" s="112">
        <v>2027</v>
      </c>
      <c r="M123" s="114" t="s">
        <v>443</v>
      </c>
      <c r="N123" s="114" t="s">
        <v>443</v>
      </c>
      <c r="O123" s="114" t="s">
        <v>443</v>
      </c>
      <c r="P123" s="160" t="s">
        <v>443</v>
      </c>
      <c r="Q123" s="114" t="s">
        <v>443</v>
      </c>
      <c r="R123" s="115">
        <v>675.22057004519274</v>
      </c>
      <c r="S123" s="161">
        <f>COUNTIF(M123:Q123,"=x")</f>
        <v>5</v>
      </c>
    </row>
    <row r="124" spans="1:19" x14ac:dyDescent="0.3">
      <c r="A124" s="122" t="s">
        <v>512</v>
      </c>
      <c r="B124" s="112" t="s">
        <v>329</v>
      </c>
      <c r="C124" s="112" t="s">
        <v>172</v>
      </c>
      <c r="D124" s="112">
        <v>31</v>
      </c>
      <c r="E124" s="112">
        <v>3130</v>
      </c>
      <c r="F124" s="112" t="s">
        <v>501</v>
      </c>
      <c r="G124" s="112" t="s">
        <v>502</v>
      </c>
      <c r="H124" s="113">
        <v>1</v>
      </c>
      <c r="I124" s="112" t="s">
        <v>34</v>
      </c>
      <c r="J124" s="112">
        <v>1</v>
      </c>
      <c r="K124" s="112" t="s">
        <v>313</v>
      </c>
      <c r="L124" s="112">
        <v>2027</v>
      </c>
      <c r="M124" s="160" t="s">
        <v>443</v>
      </c>
      <c r="N124" s="114" t="s">
        <v>443</v>
      </c>
      <c r="O124" s="160" t="s">
        <v>443</v>
      </c>
      <c r="P124" s="160" t="s">
        <v>443</v>
      </c>
      <c r="Q124" s="114" t="s">
        <v>443</v>
      </c>
      <c r="R124" s="115">
        <v>10670.503892710904</v>
      </c>
      <c r="S124" s="161">
        <f>COUNTIF(M124:Q124,"=x")</f>
        <v>5</v>
      </c>
    </row>
    <row r="125" spans="1:19" x14ac:dyDescent="0.3">
      <c r="A125" s="122" t="s">
        <v>512</v>
      </c>
      <c r="B125" s="112" t="s">
        <v>329</v>
      </c>
      <c r="C125" s="112" t="s">
        <v>241</v>
      </c>
      <c r="D125" s="112">
        <v>53</v>
      </c>
      <c r="E125" s="112">
        <v>5321</v>
      </c>
      <c r="F125" s="112" t="s">
        <v>475</v>
      </c>
      <c r="G125" s="112" t="s">
        <v>476</v>
      </c>
      <c r="H125" s="113">
        <v>3</v>
      </c>
      <c r="I125" s="112" t="s">
        <v>34</v>
      </c>
      <c r="J125" s="112">
        <v>1</v>
      </c>
      <c r="K125" s="112" t="s">
        <v>313</v>
      </c>
      <c r="L125" s="112">
        <v>2027</v>
      </c>
      <c r="M125" s="160" t="s">
        <v>443</v>
      </c>
      <c r="N125" s="114" t="s">
        <v>443</v>
      </c>
      <c r="O125" s="160" t="s">
        <v>443</v>
      </c>
      <c r="P125" s="160" t="s">
        <v>443</v>
      </c>
      <c r="Q125" s="114" t="s">
        <v>443</v>
      </c>
      <c r="R125" s="115">
        <v>2025.6617101355782</v>
      </c>
      <c r="S125" s="161">
        <f>COUNTIF(M125:Q125,"=x")</f>
        <v>5</v>
      </c>
    </row>
    <row r="126" spans="1:19" x14ac:dyDescent="0.3">
      <c r="A126" s="122" t="s">
        <v>512</v>
      </c>
      <c r="B126" s="112" t="s">
        <v>329</v>
      </c>
      <c r="C126" s="112" t="s">
        <v>241</v>
      </c>
      <c r="D126" s="112">
        <v>57</v>
      </c>
      <c r="E126" s="112">
        <v>5721</v>
      </c>
      <c r="F126" s="112" t="s">
        <v>70</v>
      </c>
      <c r="G126" s="112" t="s">
        <v>477</v>
      </c>
      <c r="H126" s="113">
        <v>1</v>
      </c>
      <c r="I126" s="112" t="s">
        <v>34</v>
      </c>
      <c r="J126" s="112">
        <v>1</v>
      </c>
      <c r="K126" s="112" t="s">
        <v>313</v>
      </c>
      <c r="L126" s="112">
        <v>2027</v>
      </c>
      <c r="M126" s="160" t="s">
        <v>443</v>
      </c>
      <c r="N126" s="114" t="s">
        <v>443</v>
      </c>
      <c r="O126" s="114" t="s">
        <v>443</v>
      </c>
      <c r="P126" s="160" t="s">
        <v>443</v>
      </c>
      <c r="Q126" s="114" t="s">
        <v>443</v>
      </c>
      <c r="R126" s="115">
        <v>490.40953341496538</v>
      </c>
      <c r="S126" s="161">
        <f>COUNTIF(M126:Q126,"=x")</f>
        <v>5</v>
      </c>
    </row>
    <row r="127" spans="1:19" x14ac:dyDescent="0.3">
      <c r="A127" s="122" t="s">
        <v>512</v>
      </c>
      <c r="B127" s="112" t="s">
        <v>329</v>
      </c>
      <c r="C127" s="112" t="s">
        <v>241</v>
      </c>
      <c r="D127" s="112">
        <v>57</v>
      </c>
      <c r="E127" s="112">
        <v>5721</v>
      </c>
      <c r="F127" s="112" t="s">
        <v>70</v>
      </c>
      <c r="G127" s="112" t="s">
        <v>477</v>
      </c>
      <c r="H127" s="113">
        <v>3</v>
      </c>
      <c r="I127" s="112" t="s">
        <v>34</v>
      </c>
      <c r="J127" s="112">
        <v>1</v>
      </c>
      <c r="K127" s="112" t="s">
        <v>313</v>
      </c>
      <c r="L127" s="112">
        <v>2027</v>
      </c>
      <c r="M127" s="160" t="s">
        <v>443</v>
      </c>
      <c r="N127" s="114" t="s">
        <v>443</v>
      </c>
      <c r="O127" s="114" t="s">
        <v>443</v>
      </c>
      <c r="P127" s="160" t="s">
        <v>443</v>
      </c>
      <c r="Q127" s="114" t="s">
        <v>443</v>
      </c>
      <c r="R127" s="115">
        <v>1471.2286002448964</v>
      </c>
      <c r="S127" s="161">
        <f>COUNTIF(M127:Q127,"=x")</f>
        <v>5</v>
      </c>
    </row>
    <row r="128" spans="1:19" x14ac:dyDescent="0.3">
      <c r="A128" s="122" t="s">
        <v>512</v>
      </c>
      <c r="B128" s="112" t="s">
        <v>329</v>
      </c>
      <c r="C128" s="112" t="s">
        <v>241</v>
      </c>
      <c r="D128" s="112">
        <v>53</v>
      </c>
      <c r="E128" s="112">
        <v>5314</v>
      </c>
      <c r="F128" s="112" t="s">
        <v>473</v>
      </c>
      <c r="G128" s="112" t="s">
        <v>474</v>
      </c>
      <c r="H128" s="113">
        <v>1</v>
      </c>
      <c r="I128" s="112" t="s">
        <v>34</v>
      </c>
      <c r="J128" s="112">
        <v>1</v>
      </c>
      <c r="K128" s="112" t="s">
        <v>313</v>
      </c>
      <c r="L128" s="112">
        <v>2027</v>
      </c>
      <c r="M128" s="114" t="s">
        <v>443</v>
      </c>
      <c r="N128" s="114" t="s">
        <v>443</v>
      </c>
      <c r="O128" s="114" t="s">
        <v>443</v>
      </c>
      <c r="P128" s="160" t="s">
        <v>443</v>
      </c>
      <c r="Q128" s="114" t="s">
        <v>443</v>
      </c>
      <c r="R128" s="115">
        <v>4454.3400803974546</v>
      </c>
      <c r="S128" s="161">
        <f>COUNTIF(M128:Q128,"=x")</f>
        <v>5</v>
      </c>
    </row>
    <row r="129" spans="1:19" x14ac:dyDescent="0.3">
      <c r="A129" s="122" t="s">
        <v>512</v>
      </c>
      <c r="B129" s="112" t="s">
        <v>329</v>
      </c>
      <c r="C129" s="112" t="s">
        <v>257</v>
      </c>
      <c r="D129" s="112">
        <v>61</v>
      </c>
      <c r="E129" s="112">
        <v>6121</v>
      </c>
      <c r="F129" s="112" t="s">
        <v>458</v>
      </c>
      <c r="G129" s="112" t="s">
        <v>460</v>
      </c>
      <c r="H129" s="113">
        <v>1135</v>
      </c>
      <c r="I129" s="112" t="s">
        <v>56</v>
      </c>
      <c r="J129" s="112">
        <v>1</v>
      </c>
      <c r="K129" s="112" t="s">
        <v>313</v>
      </c>
      <c r="L129" s="112">
        <v>2027</v>
      </c>
      <c r="M129" s="160" t="s">
        <v>443</v>
      </c>
      <c r="N129" s="114" t="s">
        <v>443</v>
      </c>
      <c r="O129" s="114" t="s">
        <v>443</v>
      </c>
      <c r="P129" s="114" t="s">
        <v>443</v>
      </c>
      <c r="Q129" s="114" t="s">
        <v>443</v>
      </c>
      <c r="R129" s="115">
        <v>3513.276474122099</v>
      </c>
      <c r="S129" s="161">
        <f>COUNTIF(M129:Q129,"=x")</f>
        <v>5</v>
      </c>
    </row>
    <row r="130" spans="1:19" x14ac:dyDescent="0.3">
      <c r="A130" s="122" t="s">
        <v>512</v>
      </c>
      <c r="B130" s="112" t="s">
        <v>329</v>
      </c>
      <c r="C130" s="112" t="s">
        <v>257</v>
      </c>
      <c r="D130" s="112">
        <v>61</v>
      </c>
      <c r="E130" s="112">
        <v>6121</v>
      </c>
      <c r="F130" s="112" t="s">
        <v>458</v>
      </c>
      <c r="G130" s="112" t="s">
        <v>459</v>
      </c>
      <c r="H130" s="113">
        <v>1135</v>
      </c>
      <c r="I130" s="112" t="s">
        <v>56</v>
      </c>
      <c r="J130" s="112">
        <v>1</v>
      </c>
      <c r="K130" s="112" t="s">
        <v>313</v>
      </c>
      <c r="L130" s="112">
        <v>2027</v>
      </c>
      <c r="M130" s="114" t="s">
        <v>443</v>
      </c>
      <c r="N130" s="114" t="s">
        <v>443</v>
      </c>
      <c r="O130" s="114" t="s">
        <v>443</v>
      </c>
      <c r="P130" s="160" t="s">
        <v>443</v>
      </c>
      <c r="Q130" s="114" t="s">
        <v>443</v>
      </c>
      <c r="R130" s="115">
        <v>2943.5634393921805</v>
      </c>
      <c r="S130" s="161">
        <f>COUNTIF(M130:Q130,"=x")</f>
        <v>5</v>
      </c>
    </row>
    <row r="131" spans="1:19" x14ac:dyDescent="0.3">
      <c r="A131" s="122" t="s">
        <v>512</v>
      </c>
      <c r="B131" s="112" t="s">
        <v>329</v>
      </c>
      <c r="C131" s="112" t="s">
        <v>172</v>
      </c>
      <c r="D131" s="112">
        <v>63</v>
      </c>
      <c r="E131" s="112">
        <v>6311</v>
      </c>
      <c r="F131" s="112" t="s">
        <v>78</v>
      </c>
      <c r="G131" s="112" t="s">
        <v>460</v>
      </c>
      <c r="H131" s="113">
        <v>3720</v>
      </c>
      <c r="I131" s="112" t="s">
        <v>56</v>
      </c>
      <c r="J131" s="112">
        <v>1</v>
      </c>
      <c r="K131" s="112" t="s">
        <v>313</v>
      </c>
      <c r="L131" s="112">
        <v>2027</v>
      </c>
      <c r="M131" s="114" t="s">
        <v>443</v>
      </c>
      <c r="N131" s="114" t="s">
        <v>443</v>
      </c>
      <c r="O131" s="114" t="s">
        <v>443</v>
      </c>
      <c r="P131" s="160" t="s">
        <v>443</v>
      </c>
      <c r="Q131" s="114" t="s">
        <v>443</v>
      </c>
      <c r="R131" s="115">
        <v>11514.840734958689</v>
      </c>
      <c r="S131" s="161">
        <f>COUNTIF(M131:Q131,"=x")</f>
        <v>5</v>
      </c>
    </row>
    <row r="132" spans="1:19" x14ac:dyDescent="0.3">
      <c r="A132" s="122" t="s">
        <v>512</v>
      </c>
      <c r="B132" s="112" t="s">
        <v>329</v>
      </c>
      <c r="C132" s="112" t="s">
        <v>15</v>
      </c>
      <c r="D132" s="112">
        <v>63</v>
      </c>
      <c r="E132" s="112">
        <v>631120</v>
      </c>
      <c r="F132" s="112" t="s">
        <v>78</v>
      </c>
      <c r="G132" s="112" t="s">
        <v>492</v>
      </c>
      <c r="H132" s="113">
        <v>1100</v>
      </c>
      <c r="I132" s="112" t="s">
        <v>56</v>
      </c>
      <c r="J132" s="112">
        <v>1</v>
      </c>
      <c r="K132" s="112" t="s">
        <v>313</v>
      </c>
      <c r="L132" s="112">
        <v>2027</v>
      </c>
      <c r="M132" s="114" t="s">
        <v>443</v>
      </c>
      <c r="N132" s="114" t="s">
        <v>443</v>
      </c>
      <c r="O132" s="114" t="s">
        <v>443</v>
      </c>
      <c r="P132" s="160" t="s">
        <v>443</v>
      </c>
      <c r="Q132" s="114" t="s">
        <v>443</v>
      </c>
      <c r="R132" s="115">
        <v>3404.934201619456</v>
      </c>
      <c r="S132" s="161">
        <f>COUNTIF(M132:Q132,"=x")</f>
        <v>5</v>
      </c>
    </row>
    <row r="133" spans="1:19" x14ac:dyDescent="0.3">
      <c r="A133" s="122" t="s">
        <v>512</v>
      </c>
      <c r="B133" s="112" t="s">
        <v>329</v>
      </c>
      <c r="C133" s="112" t="s">
        <v>241</v>
      </c>
      <c r="D133" s="112">
        <v>51</v>
      </c>
      <c r="E133" s="112">
        <v>515104</v>
      </c>
      <c r="F133" s="112" t="s">
        <v>471</v>
      </c>
      <c r="G133" s="112" t="s">
        <v>472</v>
      </c>
      <c r="H133" s="113">
        <v>1</v>
      </c>
      <c r="I133" s="112" t="s">
        <v>34</v>
      </c>
      <c r="J133" s="112">
        <v>1</v>
      </c>
      <c r="K133" s="112" t="s">
        <v>313</v>
      </c>
      <c r="L133" s="112">
        <v>2027</v>
      </c>
      <c r="M133" s="114" t="s">
        <v>443</v>
      </c>
      <c r="N133" s="114" t="s">
        <v>443</v>
      </c>
      <c r="O133" s="160" t="s">
        <v>443</v>
      </c>
      <c r="P133" s="114" t="s">
        <v>443</v>
      </c>
      <c r="Q133" s="114" t="s">
        <v>443</v>
      </c>
      <c r="R133" s="115">
        <v>91197.02145418596</v>
      </c>
      <c r="S133" s="161">
        <f>COUNTIF(M133:Q133,"=x")</f>
        <v>5</v>
      </c>
    </row>
    <row r="134" spans="1:19" x14ac:dyDescent="0.3">
      <c r="A134" s="122" t="s">
        <v>512</v>
      </c>
      <c r="B134" s="112" t="s">
        <v>329</v>
      </c>
      <c r="C134" s="112" t="s">
        <v>172</v>
      </c>
      <c r="D134" s="112">
        <v>57</v>
      </c>
      <c r="E134" s="112">
        <v>5771</v>
      </c>
      <c r="F134" s="112" t="s">
        <v>503</v>
      </c>
      <c r="G134" s="112" t="s">
        <v>504</v>
      </c>
      <c r="H134" s="113">
        <v>1</v>
      </c>
      <c r="I134" s="112" t="s">
        <v>34</v>
      </c>
      <c r="J134" s="112">
        <v>1</v>
      </c>
      <c r="K134" s="112" t="s">
        <v>313</v>
      </c>
      <c r="L134" s="112">
        <v>2027</v>
      </c>
      <c r="M134" s="160" t="s">
        <v>443</v>
      </c>
      <c r="N134" s="114" t="s">
        <v>443</v>
      </c>
      <c r="O134" s="114" t="s">
        <v>443</v>
      </c>
      <c r="P134" s="160" t="s">
        <v>443</v>
      </c>
      <c r="Q134" s="114" t="s">
        <v>443</v>
      </c>
      <c r="R134" s="115">
        <v>59816.411650071524</v>
      </c>
      <c r="S134" s="161">
        <f>COUNTIF(M134:Q134,"=x")</f>
        <v>5</v>
      </c>
    </row>
    <row r="135" spans="1:19" x14ac:dyDescent="0.3">
      <c r="A135" s="122" t="s">
        <v>512</v>
      </c>
      <c r="B135" s="112" t="s">
        <v>329</v>
      </c>
      <c r="C135" s="112" t="s">
        <v>257</v>
      </c>
      <c r="D135" s="112">
        <v>57</v>
      </c>
      <c r="E135" s="112">
        <v>5771</v>
      </c>
      <c r="F135" s="112" t="s">
        <v>456</v>
      </c>
      <c r="G135" s="112" t="s">
        <v>457</v>
      </c>
      <c r="H135" s="113">
        <v>1</v>
      </c>
      <c r="I135" s="112" t="s">
        <v>34</v>
      </c>
      <c r="J135" s="112">
        <v>1</v>
      </c>
      <c r="K135" s="112" t="s">
        <v>313</v>
      </c>
      <c r="L135" s="112">
        <v>2027</v>
      </c>
      <c r="M135" s="160" t="s">
        <v>443</v>
      </c>
      <c r="N135" s="114" t="s">
        <v>443</v>
      </c>
      <c r="O135" s="114" t="s">
        <v>443</v>
      </c>
      <c r="P135" s="114" t="s">
        <v>443</v>
      </c>
      <c r="Q135" s="114" t="s">
        <v>443</v>
      </c>
      <c r="R135" s="115">
        <v>6150.1351778271528</v>
      </c>
      <c r="S135" s="161">
        <f>COUNTIF(M135:Q135,"=x")</f>
        <v>5</v>
      </c>
    </row>
    <row r="136" spans="1:19" x14ac:dyDescent="0.3">
      <c r="A136" s="122" t="s">
        <v>512</v>
      </c>
      <c r="B136" s="112" t="s">
        <v>329</v>
      </c>
      <c r="C136" s="112" t="s">
        <v>241</v>
      </c>
      <c r="D136" s="112">
        <v>66</v>
      </c>
      <c r="E136" s="112">
        <v>6611</v>
      </c>
      <c r="F136" s="112" t="s">
        <v>485</v>
      </c>
      <c r="G136" s="112" t="s">
        <v>487</v>
      </c>
      <c r="H136" s="113">
        <v>1</v>
      </c>
      <c r="I136" s="112" t="s">
        <v>34</v>
      </c>
      <c r="J136" s="112">
        <v>1</v>
      </c>
      <c r="K136" s="112" t="s">
        <v>313</v>
      </c>
      <c r="L136" s="112">
        <v>2027</v>
      </c>
      <c r="M136" s="114" t="s">
        <v>443</v>
      </c>
      <c r="N136" s="114" t="s">
        <v>443</v>
      </c>
      <c r="O136" s="114" t="s">
        <v>443</v>
      </c>
      <c r="P136" s="160" t="s">
        <v>443</v>
      </c>
      <c r="Q136" s="114" t="s">
        <v>443</v>
      </c>
      <c r="R136" s="115">
        <v>3478.1533889712741</v>
      </c>
      <c r="S136" s="161">
        <f>COUNTIF(M136:Q136,"=x")</f>
        <v>5</v>
      </c>
    </row>
    <row r="137" spans="1:19" x14ac:dyDescent="0.3">
      <c r="A137" s="122" t="s">
        <v>512</v>
      </c>
      <c r="B137" s="112" t="s">
        <v>329</v>
      </c>
      <c r="C137" s="112" t="s">
        <v>172</v>
      </c>
      <c r="D137" s="112">
        <v>66</v>
      </c>
      <c r="E137" s="112">
        <v>6611</v>
      </c>
      <c r="F137" s="112" t="s">
        <v>485</v>
      </c>
      <c r="G137" s="112" t="s">
        <v>507</v>
      </c>
      <c r="H137" s="113">
        <v>1</v>
      </c>
      <c r="I137" s="112" t="s">
        <v>34</v>
      </c>
      <c r="J137" s="112">
        <v>1</v>
      </c>
      <c r="K137" s="112" t="s">
        <v>313</v>
      </c>
      <c r="L137" s="112">
        <v>2027</v>
      </c>
      <c r="M137" s="114" t="s">
        <v>443</v>
      </c>
      <c r="N137" s="114" t="s">
        <v>443</v>
      </c>
      <c r="O137" s="160" t="s">
        <v>443</v>
      </c>
      <c r="P137" s="160" t="s">
        <v>443</v>
      </c>
      <c r="Q137" s="114" t="s">
        <v>443</v>
      </c>
      <c r="R137" s="115">
        <v>21182.539062654698</v>
      </c>
      <c r="S137" s="161">
        <f>COUNTIF(M137:Q137,"=x")</f>
        <v>5</v>
      </c>
    </row>
    <row r="138" spans="1:19" x14ac:dyDescent="0.3">
      <c r="A138" s="122" t="s">
        <v>512</v>
      </c>
      <c r="B138" s="112" t="s">
        <v>329</v>
      </c>
      <c r="C138" s="112" t="s">
        <v>241</v>
      </c>
      <c r="D138" s="112">
        <v>66</v>
      </c>
      <c r="E138" s="112">
        <v>6611</v>
      </c>
      <c r="F138" s="112" t="s">
        <v>485</v>
      </c>
      <c r="G138" s="112" t="s">
        <v>486</v>
      </c>
      <c r="H138" s="113">
        <v>1</v>
      </c>
      <c r="I138" s="112" t="s">
        <v>34</v>
      </c>
      <c r="J138" s="112">
        <v>1</v>
      </c>
      <c r="K138" s="112" t="s">
        <v>313</v>
      </c>
      <c r="L138" s="112">
        <v>2027</v>
      </c>
      <c r="M138" s="160" t="s">
        <v>443</v>
      </c>
      <c r="N138" s="114" t="s">
        <v>443</v>
      </c>
      <c r="O138" s="160" t="s">
        <v>443</v>
      </c>
      <c r="P138" s="114" t="s">
        <v>443</v>
      </c>
      <c r="Q138" s="114" t="s">
        <v>443</v>
      </c>
      <c r="R138" s="115">
        <v>3052.4588313460181</v>
      </c>
      <c r="S138" s="161">
        <f>COUNTIF(M138:Q138,"=x")</f>
        <v>5</v>
      </c>
    </row>
    <row r="139" spans="1:19" x14ac:dyDescent="0.3">
      <c r="A139" s="122" t="s">
        <v>512</v>
      </c>
      <c r="B139" s="112" t="s">
        <v>329</v>
      </c>
      <c r="C139" s="112" t="s">
        <v>172</v>
      </c>
      <c r="D139" s="112">
        <v>66</v>
      </c>
      <c r="E139" s="112">
        <v>6611</v>
      </c>
      <c r="F139" s="112" t="s">
        <v>485</v>
      </c>
      <c r="G139" s="112" t="s">
        <v>486</v>
      </c>
      <c r="H139" s="113">
        <v>2</v>
      </c>
      <c r="I139" s="112" t="s">
        <v>34</v>
      </c>
      <c r="J139" s="112">
        <v>1</v>
      </c>
      <c r="K139" s="112" t="s">
        <v>313</v>
      </c>
      <c r="L139" s="112">
        <v>2027</v>
      </c>
      <c r="M139" s="160" t="s">
        <v>443</v>
      </c>
      <c r="N139" s="114" t="s">
        <v>443</v>
      </c>
      <c r="O139" s="114" t="s">
        <v>443</v>
      </c>
      <c r="P139" s="160" t="s">
        <v>443</v>
      </c>
      <c r="Q139" s="114" t="s">
        <v>443</v>
      </c>
      <c r="R139" s="115">
        <v>6104.9868026234362</v>
      </c>
      <c r="S139" s="161">
        <f>COUNTIF(M139:Q139,"=x")</f>
        <v>5</v>
      </c>
    </row>
    <row r="140" spans="1:19" x14ac:dyDescent="0.3">
      <c r="A140" s="122" t="s">
        <v>512</v>
      </c>
      <c r="B140" s="112" t="s">
        <v>329</v>
      </c>
      <c r="C140" s="112" t="s">
        <v>15</v>
      </c>
      <c r="D140" s="112">
        <v>66</v>
      </c>
      <c r="E140" s="112">
        <v>6613</v>
      </c>
      <c r="F140" s="112" t="s">
        <v>496</v>
      </c>
      <c r="G140" s="112" t="s">
        <v>497</v>
      </c>
      <c r="H140" s="113">
        <v>1</v>
      </c>
      <c r="I140" s="112" t="s">
        <v>34</v>
      </c>
      <c r="J140" s="112">
        <v>1</v>
      </c>
      <c r="K140" s="112" t="s">
        <v>313</v>
      </c>
      <c r="L140" s="112">
        <v>2027</v>
      </c>
      <c r="M140" s="114" t="s">
        <v>443</v>
      </c>
      <c r="N140" s="114" t="s">
        <v>443</v>
      </c>
      <c r="O140" s="114" t="s">
        <v>443</v>
      </c>
      <c r="P140" s="160" t="s">
        <v>443</v>
      </c>
      <c r="Q140" s="114" t="s">
        <v>443</v>
      </c>
      <c r="R140" s="115">
        <v>2425.3596535547117</v>
      </c>
      <c r="S140" s="161">
        <f>COUNTIF(M140:Q140,"=x")</f>
        <v>5</v>
      </c>
    </row>
    <row r="141" spans="1:19" x14ac:dyDescent="0.3">
      <c r="A141" s="122" t="s">
        <v>512</v>
      </c>
      <c r="B141" s="112" t="s">
        <v>331</v>
      </c>
      <c r="C141" s="149" t="s">
        <v>172</v>
      </c>
      <c r="D141" s="149" t="s">
        <v>52</v>
      </c>
      <c r="E141" s="149" t="s">
        <v>53</v>
      </c>
      <c r="F141" s="149" t="s">
        <v>54</v>
      </c>
      <c r="G141" s="149" t="s">
        <v>204</v>
      </c>
      <c r="H141" s="156">
        <v>3720</v>
      </c>
      <c r="I141" s="149" t="s">
        <v>56</v>
      </c>
      <c r="J141" s="157">
        <v>48</v>
      </c>
      <c r="K141" s="158" t="s">
        <v>21</v>
      </c>
      <c r="L141" s="159">
        <v>2028</v>
      </c>
      <c r="M141" s="160"/>
      <c r="N141" s="114" t="s">
        <v>443</v>
      </c>
      <c r="O141" s="160"/>
      <c r="P141" s="160"/>
      <c r="Q141" s="160"/>
      <c r="R141" s="155">
        <v>810.22</v>
      </c>
      <c r="S141" s="161">
        <f>COUNTIF(M141:Q141,"=x")</f>
        <v>1</v>
      </c>
    </row>
    <row r="142" spans="1:19" ht="12.75" x14ac:dyDescent="0.3">
      <c r="A142" s="122" t="s">
        <v>512</v>
      </c>
      <c r="B142" s="112" t="s">
        <v>331</v>
      </c>
      <c r="C142" s="149" t="s">
        <v>172</v>
      </c>
      <c r="D142" s="149" t="s">
        <v>90</v>
      </c>
      <c r="E142" s="149" t="s">
        <v>160</v>
      </c>
      <c r="F142" s="149" t="s">
        <v>167</v>
      </c>
      <c r="G142" s="149" t="s">
        <v>168</v>
      </c>
      <c r="H142" s="156">
        <v>50</v>
      </c>
      <c r="I142" s="149" t="s">
        <v>34</v>
      </c>
      <c r="J142" s="157">
        <v>15</v>
      </c>
      <c r="K142" s="158" t="s">
        <v>21</v>
      </c>
      <c r="L142" s="159">
        <v>2027</v>
      </c>
      <c r="M142" s="114" t="s">
        <v>443</v>
      </c>
      <c r="N142" s="160"/>
      <c r="O142" s="160"/>
      <c r="P142" s="160"/>
      <c r="Q142" s="160"/>
      <c r="R142" s="155">
        <v>21517.43</v>
      </c>
      <c r="S142" s="161">
        <f>COUNTIF(M142:Q142,"=x")</f>
        <v>1</v>
      </c>
    </row>
    <row r="143" spans="1:19" ht="12.75" x14ac:dyDescent="0.3">
      <c r="A143" s="122" t="s">
        <v>512</v>
      </c>
      <c r="B143" s="112" t="s">
        <v>331</v>
      </c>
      <c r="C143" s="149" t="s">
        <v>15</v>
      </c>
      <c r="D143" s="149" t="s">
        <v>59</v>
      </c>
      <c r="E143" s="149" t="s">
        <v>60</v>
      </c>
      <c r="F143" s="149" t="s">
        <v>61</v>
      </c>
      <c r="G143" s="149" t="s">
        <v>62</v>
      </c>
      <c r="H143" s="156">
        <v>1</v>
      </c>
      <c r="I143" s="149" t="s">
        <v>34</v>
      </c>
      <c r="J143" s="157">
        <v>12</v>
      </c>
      <c r="K143" s="158" t="s">
        <v>21</v>
      </c>
      <c r="L143" s="159">
        <v>2027</v>
      </c>
      <c r="M143" s="160" t="s">
        <v>443</v>
      </c>
      <c r="N143" s="160"/>
      <c r="O143" s="160"/>
      <c r="P143" s="160"/>
      <c r="Q143" s="160"/>
      <c r="R143" s="155">
        <v>844.02</v>
      </c>
      <c r="S143" s="161">
        <f>COUNTIF(M143:Q143,"=x")</f>
        <v>1</v>
      </c>
    </row>
    <row r="144" spans="1:19" ht="12.75" x14ac:dyDescent="0.3">
      <c r="A144" s="122" t="s">
        <v>512</v>
      </c>
      <c r="B144" s="112" t="s">
        <v>331</v>
      </c>
      <c r="C144" s="149" t="s">
        <v>15</v>
      </c>
      <c r="D144" s="149" t="s">
        <v>59</v>
      </c>
      <c r="E144" s="149" t="s">
        <v>60</v>
      </c>
      <c r="F144" s="149" t="s">
        <v>61</v>
      </c>
      <c r="G144" s="149" t="s">
        <v>62</v>
      </c>
      <c r="H144" s="156">
        <v>1</v>
      </c>
      <c r="I144" s="149" t="s">
        <v>34</v>
      </c>
      <c r="J144" s="157">
        <v>12</v>
      </c>
      <c r="K144" s="158" t="s">
        <v>21</v>
      </c>
      <c r="L144" s="159">
        <v>2027</v>
      </c>
      <c r="M144" s="160" t="s">
        <v>443</v>
      </c>
      <c r="N144" s="160"/>
      <c r="O144" s="160"/>
      <c r="P144" s="160"/>
      <c r="Q144" s="160"/>
      <c r="R144" s="155">
        <v>844.02</v>
      </c>
      <c r="S144" s="161">
        <f>COUNTIF(M144:Q144,"=x")</f>
        <v>1</v>
      </c>
    </row>
    <row r="145" spans="1:19" ht="12.75" x14ac:dyDescent="0.3">
      <c r="A145" s="122" t="s">
        <v>512</v>
      </c>
      <c r="B145" s="112" t="s">
        <v>331</v>
      </c>
      <c r="C145" s="149" t="s">
        <v>172</v>
      </c>
      <c r="D145" s="149" t="s">
        <v>155</v>
      </c>
      <c r="E145" s="149" t="s">
        <v>156</v>
      </c>
      <c r="F145" s="149" t="s">
        <v>157</v>
      </c>
      <c r="G145" s="149" t="s">
        <v>196</v>
      </c>
      <c r="H145" s="156">
        <v>1</v>
      </c>
      <c r="I145" s="149" t="s">
        <v>34</v>
      </c>
      <c r="J145" s="157">
        <v>12</v>
      </c>
      <c r="K145" s="158" t="s">
        <v>21</v>
      </c>
      <c r="L145" s="159">
        <v>2027</v>
      </c>
      <c r="M145" s="114" t="s">
        <v>443</v>
      </c>
      <c r="N145" s="160"/>
      <c r="O145" s="160"/>
      <c r="P145" s="160"/>
      <c r="Q145" s="160"/>
      <c r="R145" s="155">
        <v>1190.68</v>
      </c>
      <c r="S145" s="161">
        <f>COUNTIF(M145:Q145,"=x")</f>
        <v>1</v>
      </c>
    </row>
    <row r="146" spans="1:19" ht="12.75" x14ac:dyDescent="0.3">
      <c r="A146" s="122" t="s">
        <v>512</v>
      </c>
      <c r="B146" s="112" t="s">
        <v>331</v>
      </c>
      <c r="C146" s="149" t="s">
        <v>172</v>
      </c>
      <c r="D146" s="149" t="s">
        <v>155</v>
      </c>
      <c r="E146" s="149" t="s">
        <v>156</v>
      </c>
      <c r="F146" s="149" t="s">
        <v>157</v>
      </c>
      <c r="G146" s="149" t="s">
        <v>196</v>
      </c>
      <c r="H146" s="156">
        <v>1</v>
      </c>
      <c r="I146" s="149" t="s">
        <v>34</v>
      </c>
      <c r="J146" s="157">
        <v>12</v>
      </c>
      <c r="K146" s="158" t="s">
        <v>21</v>
      </c>
      <c r="L146" s="159">
        <v>2027</v>
      </c>
      <c r="M146" s="114" t="s">
        <v>443</v>
      </c>
      <c r="N146" s="160"/>
      <c r="O146" s="160"/>
      <c r="P146" s="160"/>
      <c r="Q146" s="160"/>
      <c r="R146" s="155">
        <v>1190.68</v>
      </c>
      <c r="S146" s="161">
        <f>COUNTIF(M146:Q146,"=x")</f>
        <v>1</v>
      </c>
    </row>
    <row r="147" spans="1:19" ht="12.75" x14ac:dyDescent="0.3">
      <c r="A147" s="122" t="s">
        <v>512</v>
      </c>
      <c r="B147" s="112" t="s">
        <v>331</v>
      </c>
      <c r="C147" s="149" t="s">
        <v>172</v>
      </c>
      <c r="D147" s="149" t="s">
        <v>155</v>
      </c>
      <c r="E147" s="149" t="s">
        <v>156</v>
      </c>
      <c r="F147" s="149" t="s">
        <v>157</v>
      </c>
      <c r="G147" s="149" t="s">
        <v>196</v>
      </c>
      <c r="H147" s="156">
        <v>1</v>
      </c>
      <c r="I147" s="149" t="s">
        <v>34</v>
      </c>
      <c r="J147" s="157">
        <v>12</v>
      </c>
      <c r="K147" s="158" t="s">
        <v>21</v>
      </c>
      <c r="L147" s="159">
        <v>2027</v>
      </c>
      <c r="M147" s="160" t="s">
        <v>443</v>
      </c>
      <c r="N147" s="160"/>
      <c r="O147" s="160"/>
      <c r="P147" s="160"/>
      <c r="Q147" s="160"/>
      <c r="R147" s="155">
        <v>1190.68</v>
      </c>
      <c r="S147" s="161">
        <f>COUNTIF(M147:Q147,"=x")</f>
        <v>1</v>
      </c>
    </row>
    <row r="148" spans="1:19" ht="12.75" x14ac:dyDescent="0.3">
      <c r="A148" s="122" t="s">
        <v>512</v>
      </c>
      <c r="B148" s="112" t="s">
        <v>331</v>
      </c>
      <c r="C148" s="149" t="s">
        <v>172</v>
      </c>
      <c r="D148" s="149" t="s">
        <v>155</v>
      </c>
      <c r="E148" s="149" t="s">
        <v>156</v>
      </c>
      <c r="F148" s="149" t="s">
        <v>157</v>
      </c>
      <c r="G148" s="149" t="s">
        <v>196</v>
      </c>
      <c r="H148" s="156">
        <v>1</v>
      </c>
      <c r="I148" s="149" t="s">
        <v>34</v>
      </c>
      <c r="J148" s="157">
        <v>12</v>
      </c>
      <c r="K148" s="158" t="s">
        <v>21</v>
      </c>
      <c r="L148" s="159">
        <v>2027</v>
      </c>
      <c r="M148" s="160" t="s">
        <v>443</v>
      </c>
      <c r="N148" s="160"/>
      <c r="O148" s="160"/>
      <c r="P148" s="160"/>
      <c r="Q148" s="160"/>
      <c r="R148" s="155">
        <v>1190.68</v>
      </c>
      <c r="S148" s="161">
        <f>COUNTIF(M148:Q148,"=x")</f>
        <v>1</v>
      </c>
    </row>
    <row r="149" spans="1:19" ht="12.75" x14ac:dyDescent="0.3">
      <c r="A149" s="122" t="s">
        <v>512</v>
      </c>
      <c r="B149" s="112" t="s">
        <v>331</v>
      </c>
      <c r="C149" s="149" t="s">
        <v>172</v>
      </c>
      <c r="D149" s="149" t="s">
        <v>155</v>
      </c>
      <c r="E149" s="149" t="s">
        <v>156</v>
      </c>
      <c r="F149" s="149" t="s">
        <v>157</v>
      </c>
      <c r="G149" s="149" t="s">
        <v>196</v>
      </c>
      <c r="H149" s="156">
        <v>1</v>
      </c>
      <c r="I149" s="149" t="s">
        <v>34</v>
      </c>
      <c r="J149" s="157">
        <v>12</v>
      </c>
      <c r="K149" s="158" t="s">
        <v>21</v>
      </c>
      <c r="L149" s="159">
        <v>2027</v>
      </c>
      <c r="M149" s="114" t="s">
        <v>443</v>
      </c>
      <c r="N149" s="160"/>
      <c r="O149" s="160"/>
      <c r="P149" s="160"/>
      <c r="Q149" s="160"/>
      <c r="R149" s="155">
        <v>1190.68</v>
      </c>
      <c r="S149" s="161">
        <f>COUNTIF(M149:Q149,"=x")</f>
        <v>1</v>
      </c>
    </row>
    <row r="150" spans="1:19" ht="12.75" x14ac:dyDescent="0.3">
      <c r="A150" s="122" t="s">
        <v>512</v>
      </c>
      <c r="B150" s="112" t="s">
        <v>331</v>
      </c>
      <c r="C150" s="149" t="s">
        <v>257</v>
      </c>
      <c r="D150" s="149" t="s">
        <v>155</v>
      </c>
      <c r="E150" s="149" t="s">
        <v>156</v>
      </c>
      <c r="F150" s="149" t="s">
        <v>157</v>
      </c>
      <c r="G150" s="149" t="s">
        <v>196</v>
      </c>
      <c r="H150" s="156">
        <v>1</v>
      </c>
      <c r="I150" s="149" t="s">
        <v>34</v>
      </c>
      <c r="J150" s="157">
        <v>12</v>
      </c>
      <c r="K150" s="158" t="s">
        <v>21</v>
      </c>
      <c r="L150" s="159">
        <v>2027</v>
      </c>
      <c r="M150" s="114" t="s">
        <v>443</v>
      </c>
      <c r="N150" s="160"/>
      <c r="O150" s="160"/>
      <c r="P150" s="160"/>
      <c r="Q150" s="160"/>
      <c r="R150" s="155">
        <v>1190.68</v>
      </c>
      <c r="S150" s="161">
        <f>COUNTIF(M150:Q150,"=x")</f>
        <v>1</v>
      </c>
    </row>
    <row r="151" spans="1:19" ht="12.75" x14ac:dyDescent="0.3">
      <c r="A151" s="122" t="s">
        <v>512</v>
      </c>
      <c r="B151" s="112" t="s">
        <v>331</v>
      </c>
      <c r="C151" s="149" t="s">
        <v>172</v>
      </c>
      <c r="D151" s="149" t="s">
        <v>155</v>
      </c>
      <c r="E151" s="149" t="s">
        <v>156</v>
      </c>
      <c r="F151" s="149" t="s">
        <v>197</v>
      </c>
      <c r="G151" s="149" t="s">
        <v>198</v>
      </c>
      <c r="H151" s="156">
        <v>1</v>
      </c>
      <c r="I151" s="149" t="s">
        <v>34</v>
      </c>
      <c r="J151" s="157">
        <v>12</v>
      </c>
      <c r="K151" s="158" t="s">
        <v>21</v>
      </c>
      <c r="L151" s="159">
        <v>2027</v>
      </c>
      <c r="M151" s="160" t="s">
        <v>443</v>
      </c>
      <c r="N151" s="160"/>
      <c r="O151" s="160"/>
      <c r="P151" s="160"/>
      <c r="Q151" s="160"/>
      <c r="R151" s="155">
        <v>565.99</v>
      </c>
      <c r="S151" s="161">
        <f>COUNTIF(M151:Q151,"=x")</f>
        <v>1</v>
      </c>
    </row>
    <row r="152" spans="1:19" ht="12.75" x14ac:dyDescent="0.3">
      <c r="A152" s="122" t="s">
        <v>512</v>
      </c>
      <c r="B152" s="112" t="s">
        <v>331</v>
      </c>
      <c r="C152" s="149" t="s">
        <v>172</v>
      </c>
      <c r="D152" s="149" t="s">
        <v>155</v>
      </c>
      <c r="E152" s="149" t="s">
        <v>156</v>
      </c>
      <c r="F152" s="149" t="s">
        <v>197</v>
      </c>
      <c r="G152" s="149" t="s">
        <v>198</v>
      </c>
      <c r="H152" s="156">
        <v>4</v>
      </c>
      <c r="I152" s="149" t="s">
        <v>34</v>
      </c>
      <c r="J152" s="157">
        <v>12</v>
      </c>
      <c r="K152" s="158" t="s">
        <v>21</v>
      </c>
      <c r="L152" s="159">
        <v>2027</v>
      </c>
      <c r="M152" s="160" t="s">
        <v>443</v>
      </c>
      <c r="N152" s="160"/>
      <c r="O152" s="160"/>
      <c r="P152" s="160"/>
      <c r="Q152" s="160"/>
      <c r="R152" s="155">
        <v>2263.96</v>
      </c>
      <c r="S152" s="161">
        <f>COUNTIF(M152:Q152,"=x")</f>
        <v>1</v>
      </c>
    </row>
    <row r="153" spans="1:19" ht="12.75" x14ac:dyDescent="0.3">
      <c r="A153" s="122" t="s">
        <v>512</v>
      </c>
      <c r="B153" s="112" t="s">
        <v>331</v>
      </c>
      <c r="C153" s="149" t="s">
        <v>172</v>
      </c>
      <c r="D153" s="149" t="s">
        <v>155</v>
      </c>
      <c r="E153" s="149" t="s">
        <v>156</v>
      </c>
      <c r="F153" s="149" t="s">
        <v>158</v>
      </c>
      <c r="G153" s="149" t="s">
        <v>159</v>
      </c>
      <c r="H153" s="156">
        <v>4</v>
      </c>
      <c r="I153" s="149" t="s">
        <v>34</v>
      </c>
      <c r="J153" s="157">
        <v>12</v>
      </c>
      <c r="K153" s="158" t="s">
        <v>21</v>
      </c>
      <c r="L153" s="159">
        <v>2027</v>
      </c>
      <c r="M153" s="114" t="s">
        <v>443</v>
      </c>
      <c r="N153" s="160"/>
      <c r="O153" s="160"/>
      <c r="P153" s="160"/>
      <c r="Q153" s="160"/>
      <c r="R153" s="155">
        <v>2263.96</v>
      </c>
      <c r="S153" s="161">
        <f>COUNTIF(M153:Q153,"=x")</f>
        <v>1</v>
      </c>
    </row>
    <row r="154" spans="1:19" ht="12.75" x14ac:dyDescent="0.3">
      <c r="A154" s="122" t="s">
        <v>512</v>
      </c>
      <c r="B154" s="112" t="s">
        <v>331</v>
      </c>
      <c r="C154" s="149" t="s">
        <v>172</v>
      </c>
      <c r="D154" s="149" t="s">
        <v>155</v>
      </c>
      <c r="E154" s="149" t="s">
        <v>156</v>
      </c>
      <c r="F154" s="149" t="s">
        <v>158</v>
      </c>
      <c r="G154" s="149" t="s">
        <v>159</v>
      </c>
      <c r="H154" s="156">
        <v>7</v>
      </c>
      <c r="I154" s="149" t="s">
        <v>34</v>
      </c>
      <c r="J154" s="157">
        <v>12</v>
      </c>
      <c r="K154" s="158" t="s">
        <v>21</v>
      </c>
      <c r="L154" s="159">
        <v>2027</v>
      </c>
      <c r="M154" s="160" t="s">
        <v>443</v>
      </c>
      <c r="N154" s="160"/>
      <c r="O154" s="160"/>
      <c r="P154" s="160"/>
      <c r="Q154" s="160"/>
      <c r="R154" s="155">
        <v>3961.93</v>
      </c>
      <c r="S154" s="161">
        <f>COUNTIF(M154:Q154,"=x")</f>
        <v>1</v>
      </c>
    </row>
    <row r="155" spans="1:19" ht="12.75" x14ac:dyDescent="0.3">
      <c r="A155" s="122" t="s">
        <v>512</v>
      </c>
      <c r="B155" s="112" t="s">
        <v>331</v>
      </c>
      <c r="C155" s="149" t="s">
        <v>257</v>
      </c>
      <c r="D155" s="149" t="s">
        <v>143</v>
      </c>
      <c r="E155" s="149" t="s">
        <v>144</v>
      </c>
      <c r="F155" s="149" t="s">
        <v>207</v>
      </c>
      <c r="G155" s="149" t="s">
        <v>75</v>
      </c>
      <c r="H155" s="156">
        <v>1</v>
      </c>
      <c r="I155" s="149" t="s">
        <v>34</v>
      </c>
      <c r="J155" s="157">
        <v>24</v>
      </c>
      <c r="K155" s="158" t="s">
        <v>21</v>
      </c>
      <c r="L155" s="159">
        <v>2027</v>
      </c>
      <c r="M155" s="160" t="s">
        <v>443</v>
      </c>
      <c r="N155" s="160"/>
      <c r="O155" s="160"/>
      <c r="P155" s="160"/>
      <c r="Q155" s="160"/>
      <c r="R155" s="155">
        <v>907.5</v>
      </c>
      <c r="S155" s="161">
        <f>COUNTIF(M155:Q155,"=x")</f>
        <v>1</v>
      </c>
    </row>
    <row r="156" spans="1:19" ht="12.75" x14ac:dyDescent="0.3">
      <c r="A156" s="122" t="s">
        <v>512</v>
      </c>
      <c r="B156" s="112" t="s">
        <v>331</v>
      </c>
      <c r="C156" s="149" t="s">
        <v>298</v>
      </c>
      <c r="D156" s="149" t="s">
        <v>90</v>
      </c>
      <c r="E156" s="149" t="s">
        <v>160</v>
      </c>
      <c r="F156" s="149" t="s">
        <v>161</v>
      </c>
      <c r="G156" s="149" t="s">
        <v>162</v>
      </c>
      <c r="H156" s="156">
        <v>4</v>
      </c>
      <c r="I156" s="149" t="s">
        <v>34</v>
      </c>
      <c r="J156" s="157">
        <v>15</v>
      </c>
      <c r="K156" s="158" t="s">
        <v>21</v>
      </c>
      <c r="L156" s="159">
        <v>2028</v>
      </c>
      <c r="M156" s="160"/>
      <c r="N156" s="114" t="s">
        <v>443</v>
      </c>
      <c r="O156" s="160"/>
      <c r="P156" s="160"/>
      <c r="Q156" s="160"/>
      <c r="R156" s="155">
        <v>1246.83</v>
      </c>
      <c r="S156" s="161">
        <f>COUNTIF(M156:Q156,"=x")</f>
        <v>1</v>
      </c>
    </row>
    <row r="157" spans="1:19" ht="12.75" x14ac:dyDescent="0.3">
      <c r="A157" s="122" t="s">
        <v>512</v>
      </c>
      <c r="B157" s="112" t="s">
        <v>331</v>
      </c>
      <c r="C157" s="149" t="s">
        <v>298</v>
      </c>
      <c r="D157" s="149" t="s">
        <v>90</v>
      </c>
      <c r="E157" s="149" t="s">
        <v>160</v>
      </c>
      <c r="F157" s="149" t="s">
        <v>165</v>
      </c>
      <c r="G157" s="149" t="s">
        <v>166</v>
      </c>
      <c r="H157" s="156">
        <v>56</v>
      </c>
      <c r="I157" s="149" t="s">
        <v>34</v>
      </c>
      <c r="J157" s="157">
        <v>15</v>
      </c>
      <c r="K157" s="158" t="s">
        <v>21</v>
      </c>
      <c r="L157" s="159">
        <v>2028</v>
      </c>
      <c r="M157" s="160"/>
      <c r="N157" s="114" t="s">
        <v>443</v>
      </c>
      <c r="O157" s="160"/>
      <c r="P157" s="160"/>
      <c r="Q157" s="160"/>
      <c r="R157" s="155">
        <v>9817.75</v>
      </c>
      <c r="S157" s="161">
        <f>COUNTIF(M157:Q157,"=x")</f>
        <v>1</v>
      </c>
    </row>
    <row r="158" spans="1:19" ht="12.75" x14ac:dyDescent="0.3">
      <c r="A158" s="122" t="s">
        <v>512</v>
      </c>
      <c r="B158" s="112" t="s">
        <v>331</v>
      </c>
      <c r="C158" s="149" t="s">
        <v>298</v>
      </c>
      <c r="D158" s="149" t="s">
        <v>90</v>
      </c>
      <c r="E158" s="149" t="s">
        <v>160</v>
      </c>
      <c r="F158" s="149" t="s">
        <v>215</v>
      </c>
      <c r="G158" s="149" t="s">
        <v>216</v>
      </c>
      <c r="H158" s="156">
        <v>2</v>
      </c>
      <c r="I158" s="149" t="s">
        <v>34</v>
      </c>
      <c r="J158" s="157">
        <v>15</v>
      </c>
      <c r="K158" s="158" t="s">
        <v>21</v>
      </c>
      <c r="L158" s="159">
        <v>2028</v>
      </c>
      <c r="M158" s="160"/>
      <c r="N158" s="114" t="s">
        <v>443</v>
      </c>
      <c r="O158" s="160"/>
      <c r="P158" s="160"/>
      <c r="Q158" s="160"/>
      <c r="R158" s="155">
        <v>2128.73</v>
      </c>
      <c r="S158" s="161">
        <f>COUNTIF(M158:Q158,"=x")</f>
        <v>1</v>
      </c>
    </row>
    <row r="159" spans="1:19" ht="12.75" x14ac:dyDescent="0.3">
      <c r="A159" s="122" t="s">
        <v>512</v>
      </c>
      <c r="B159" s="112" t="s">
        <v>331</v>
      </c>
      <c r="C159" s="149" t="s">
        <v>298</v>
      </c>
      <c r="D159" s="149" t="s">
        <v>90</v>
      </c>
      <c r="E159" s="149" t="s">
        <v>160</v>
      </c>
      <c r="F159" s="149" t="s">
        <v>310</v>
      </c>
      <c r="G159" s="149" t="s">
        <v>168</v>
      </c>
      <c r="H159" s="156">
        <v>56</v>
      </c>
      <c r="I159" s="149" t="s">
        <v>34</v>
      </c>
      <c r="J159" s="157">
        <v>15</v>
      </c>
      <c r="K159" s="158" t="s">
        <v>21</v>
      </c>
      <c r="L159" s="159">
        <v>2028</v>
      </c>
      <c r="M159" s="160"/>
      <c r="N159" s="114" t="s">
        <v>443</v>
      </c>
      <c r="O159" s="160"/>
      <c r="P159" s="160"/>
      <c r="Q159" s="160"/>
      <c r="R159" s="155">
        <v>24099.52</v>
      </c>
      <c r="S159" s="161">
        <f>COUNTIF(M159:Q159,"=x")</f>
        <v>1</v>
      </c>
    </row>
    <row r="160" spans="1:19" ht="12.75" x14ac:dyDescent="0.3">
      <c r="A160" s="122" t="s">
        <v>512</v>
      </c>
      <c r="B160" s="112" t="s">
        <v>331</v>
      </c>
      <c r="C160" s="149" t="s">
        <v>172</v>
      </c>
      <c r="D160" s="149" t="s">
        <v>139</v>
      </c>
      <c r="E160" s="149" t="s">
        <v>140</v>
      </c>
      <c r="F160" s="149" t="s">
        <v>202</v>
      </c>
      <c r="G160" s="149" t="s">
        <v>203</v>
      </c>
      <c r="H160" s="156">
        <v>1</v>
      </c>
      <c r="I160" s="149" t="s">
        <v>34</v>
      </c>
      <c r="J160" s="157">
        <v>18</v>
      </c>
      <c r="K160" s="158" t="s">
        <v>21</v>
      </c>
      <c r="L160" s="159">
        <v>2028</v>
      </c>
      <c r="M160" s="160"/>
      <c r="N160" s="114" t="s">
        <v>443</v>
      </c>
      <c r="O160" s="160"/>
      <c r="P160" s="160"/>
      <c r="Q160" s="160"/>
      <c r="R160" s="155">
        <v>393.17</v>
      </c>
      <c r="S160" s="161">
        <f>COUNTIF(M160:Q160,"=x")</f>
        <v>1</v>
      </c>
    </row>
    <row r="161" spans="1:19" ht="12.75" x14ac:dyDescent="0.3">
      <c r="A161" s="122" t="s">
        <v>512</v>
      </c>
      <c r="B161" s="112" t="s">
        <v>331</v>
      </c>
      <c r="C161" s="149" t="s">
        <v>257</v>
      </c>
      <c r="D161" s="149" t="s">
        <v>139</v>
      </c>
      <c r="E161" s="149" t="s">
        <v>140</v>
      </c>
      <c r="F161" s="149" t="s">
        <v>202</v>
      </c>
      <c r="G161" s="149" t="s">
        <v>203</v>
      </c>
      <c r="H161" s="156">
        <v>8</v>
      </c>
      <c r="I161" s="149" t="s">
        <v>34</v>
      </c>
      <c r="J161" s="157">
        <v>18</v>
      </c>
      <c r="K161" s="158" t="s">
        <v>21</v>
      </c>
      <c r="L161" s="159">
        <v>2028</v>
      </c>
      <c r="M161" s="160"/>
      <c r="N161" s="114" t="s">
        <v>443</v>
      </c>
      <c r="O161" s="160"/>
      <c r="P161" s="160"/>
      <c r="Q161" s="160"/>
      <c r="R161" s="155">
        <v>3145.32</v>
      </c>
      <c r="S161" s="161">
        <f>COUNTIF(M161:Q161,"=x")</f>
        <v>1</v>
      </c>
    </row>
    <row r="162" spans="1:19" ht="12.75" x14ac:dyDescent="0.3">
      <c r="A162" s="122" t="s">
        <v>512</v>
      </c>
      <c r="B162" s="112" t="s">
        <v>331</v>
      </c>
      <c r="C162" s="149" t="s">
        <v>257</v>
      </c>
      <c r="D162" s="149" t="s">
        <v>139</v>
      </c>
      <c r="E162" s="149" t="s">
        <v>140</v>
      </c>
      <c r="F162" s="149" t="s">
        <v>266</v>
      </c>
      <c r="G162" s="149" t="s">
        <v>267</v>
      </c>
      <c r="H162" s="156">
        <v>1</v>
      </c>
      <c r="I162" s="149" t="s">
        <v>34</v>
      </c>
      <c r="J162" s="157">
        <v>18</v>
      </c>
      <c r="K162" s="158" t="s">
        <v>21</v>
      </c>
      <c r="L162" s="159">
        <v>2028</v>
      </c>
      <c r="M162" s="160"/>
      <c r="N162" s="114" t="s">
        <v>443</v>
      </c>
      <c r="O162" s="160"/>
      <c r="P162" s="160"/>
      <c r="Q162" s="160"/>
      <c r="R162" s="155">
        <v>1133.81</v>
      </c>
      <c r="S162" s="161">
        <f>COUNTIF(M162:Q162,"=x")</f>
        <v>1</v>
      </c>
    </row>
    <row r="163" spans="1:19" ht="12.75" x14ac:dyDescent="0.3">
      <c r="A163" s="122" t="s">
        <v>512</v>
      </c>
      <c r="B163" s="112" t="s">
        <v>331</v>
      </c>
      <c r="C163" s="149" t="s">
        <v>298</v>
      </c>
      <c r="D163" s="149" t="s">
        <v>59</v>
      </c>
      <c r="E163" s="149" t="s">
        <v>60</v>
      </c>
      <c r="F163" s="149" t="s">
        <v>61</v>
      </c>
      <c r="G163" s="149" t="s">
        <v>62</v>
      </c>
      <c r="H163" s="156">
        <v>1</v>
      </c>
      <c r="I163" s="149" t="s">
        <v>34</v>
      </c>
      <c r="J163" s="157">
        <v>12</v>
      </c>
      <c r="K163" s="158" t="s">
        <v>21</v>
      </c>
      <c r="L163" s="159">
        <v>2028</v>
      </c>
      <c r="M163" s="160"/>
      <c r="N163" s="114" t="s">
        <v>443</v>
      </c>
      <c r="O163" s="160"/>
      <c r="P163" s="160"/>
      <c r="Q163" s="160"/>
      <c r="R163" s="155">
        <v>844.02</v>
      </c>
      <c r="S163" s="161">
        <f>COUNTIF(M163:Q163,"=x")</f>
        <v>1</v>
      </c>
    </row>
    <row r="164" spans="1:19" ht="12.75" x14ac:dyDescent="0.3">
      <c r="A164" s="122" t="s">
        <v>512</v>
      </c>
      <c r="B164" s="112" t="s">
        <v>331</v>
      </c>
      <c r="C164" s="149" t="s">
        <v>15</v>
      </c>
      <c r="D164" s="149" t="s">
        <v>63</v>
      </c>
      <c r="E164" s="149" t="s">
        <v>69</v>
      </c>
      <c r="F164" s="149" t="s">
        <v>70</v>
      </c>
      <c r="G164" s="149" t="s">
        <v>71</v>
      </c>
      <c r="H164" s="156">
        <v>2</v>
      </c>
      <c r="I164" s="149" t="s">
        <v>34</v>
      </c>
      <c r="J164" s="157">
        <v>15</v>
      </c>
      <c r="K164" s="158" t="s">
        <v>21</v>
      </c>
      <c r="L164" s="159">
        <v>2028</v>
      </c>
      <c r="M164" s="160"/>
      <c r="N164" s="114" t="s">
        <v>443</v>
      </c>
      <c r="O164" s="160"/>
      <c r="P164" s="160"/>
      <c r="Q164" s="160"/>
      <c r="R164" s="155">
        <v>3590.34</v>
      </c>
      <c r="S164" s="161">
        <f>COUNTIF(M164:Q164,"=x")</f>
        <v>1</v>
      </c>
    </row>
    <row r="165" spans="1:19" ht="12.75" x14ac:dyDescent="0.3">
      <c r="A165" s="122" t="s">
        <v>512</v>
      </c>
      <c r="B165" s="112" t="s">
        <v>331</v>
      </c>
      <c r="C165" s="149" t="s">
        <v>15</v>
      </c>
      <c r="D165" s="149" t="s">
        <v>63</v>
      </c>
      <c r="E165" s="149" t="s">
        <v>64</v>
      </c>
      <c r="F165" s="149" t="s">
        <v>67</v>
      </c>
      <c r="G165" s="149" t="s">
        <v>68</v>
      </c>
      <c r="H165" s="156">
        <v>3</v>
      </c>
      <c r="I165" s="149" t="s">
        <v>34</v>
      </c>
      <c r="J165" s="157">
        <v>18</v>
      </c>
      <c r="K165" s="158" t="s">
        <v>21</v>
      </c>
      <c r="L165" s="159">
        <v>2028</v>
      </c>
      <c r="M165" s="160"/>
      <c r="N165" s="114" t="s">
        <v>443</v>
      </c>
      <c r="O165" s="160"/>
      <c r="P165" s="160"/>
      <c r="Q165" s="160"/>
      <c r="R165" s="155">
        <v>609.73</v>
      </c>
      <c r="S165" s="161">
        <f>COUNTIF(M165:Q165,"=x")</f>
        <v>1</v>
      </c>
    </row>
    <row r="166" spans="1:19" ht="12.75" x14ac:dyDescent="0.3">
      <c r="A166" s="122" t="s">
        <v>512</v>
      </c>
      <c r="B166" s="112" t="s">
        <v>331</v>
      </c>
      <c r="C166" s="149" t="s">
        <v>298</v>
      </c>
      <c r="D166" s="149" t="s">
        <v>155</v>
      </c>
      <c r="E166" s="149" t="s">
        <v>156</v>
      </c>
      <c r="F166" s="149" t="s">
        <v>308</v>
      </c>
      <c r="G166" s="149" t="s">
        <v>309</v>
      </c>
      <c r="H166" s="156">
        <v>2</v>
      </c>
      <c r="I166" s="149" t="s">
        <v>34</v>
      </c>
      <c r="J166" s="157">
        <v>18</v>
      </c>
      <c r="K166" s="158" t="s">
        <v>21</v>
      </c>
      <c r="L166" s="159">
        <v>2029</v>
      </c>
      <c r="M166" s="160"/>
      <c r="N166" s="160"/>
      <c r="O166" s="160" t="s">
        <v>443</v>
      </c>
      <c r="P166" s="160"/>
      <c r="Q166" s="160"/>
      <c r="R166" s="155">
        <v>11445.9</v>
      </c>
      <c r="S166" s="161">
        <f>COUNTIF(M166:Q166,"=x")</f>
        <v>1</v>
      </c>
    </row>
    <row r="167" spans="1:19" ht="12.75" x14ac:dyDescent="0.3">
      <c r="A167" s="122" t="s">
        <v>512</v>
      </c>
      <c r="B167" s="112" t="s">
        <v>331</v>
      </c>
      <c r="C167" s="149" t="s">
        <v>172</v>
      </c>
      <c r="D167" s="149" t="s">
        <v>128</v>
      </c>
      <c r="E167" s="149" t="s">
        <v>129</v>
      </c>
      <c r="F167" s="149" t="s">
        <v>130</v>
      </c>
      <c r="G167" s="149" t="s">
        <v>240</v>
      </c>
      <c r="H167" s="156">
        <v>1</v>
      </c>
      <c r="I167" s="149" t="s">
        <v>26</v>
      </c>
      <c r="J167" s="157">
        <v>25</v>
      </c>
      <c r="K167" s="158" t="s">
        <v>132</v>
      </c>
      <c r="L167" s="159">
        <v>2030</v>
      </c>
      <c r="M167" s="160"/>
      <c r="N167" s="160"/>
      <c r="O167" s="160"/>
      <c r="P167" s="160" t="s">
        <v>443</v>
      </c>
      <c r="Q167" s="160"/>
      <c r="R167" s="155">
        <v>450120</v>
      </c>
      <c r="S167" s="161">
        <f>COUNTIF(M167:Q167,"=x")</f>
        <v>1</v>
      </c>
    </row>
    <row r="168" spans="1:19" ht="12.75" x14ac:dyDescent="0.3">
      <c r="A168" s="122" t="s">
        <v>512</v>
      </c>
      <c r="B168" s="112" t="s">
        <v>331</v>
      </c>
      <c r="C168" s="149" t="s">
        <v>257</v>
      </c>
      <c r="D168" s="149" t="s">
        <v>90</v>
      </c>
      <c r="E168" s="149" t="s">
        <v>160</v>
      </c>
      <c r="F168" s="149" t="s">
        <v>274</v>
      </c>
      <c r="G168" s="149" t="s">
        <v>275</v>
      </c>
      <c r="H168" s="156">
        <v>1</v>
      </c>
      <c r="I168" s="149" t="s">
        <v>26</v>
      </c>
      <c r="J168" s="157">
        <v>25</v>
      </c>
      <c r="K168" s="158" t="s">
        <v>21</v>
      </c>
      <c r="L168" s="159">
        <v>2030</v>
      </c>
      <c r="M168" s="160"/>
      <c r="N168" s="160"/>
      <c r="O168" s="160"/>
      <c r="P168" s="114" t="s">
        <v>443</v>
      </c>
      <c r="Q168" s="160"/>
      <c r="R168" s="155">
        <v>5337.16</v>
      </c>
      <c r="S168" s="161">
        <f>COUNTIF(M168:Q168,"=x")</f>
        <v>1</v>
      </c>
    </row>
    <row r="169" spans="1:19" ht="12.75" x14ac:dyDescent="0.3">
      <c r="A169" s="122" t="s">
        <v>512</v>
      </c>
      <c r="B169" s="112" t="s">
        <v>331</v>
      </c>
      <c r="C169" s="149" t="s">
        <v>257</v>
      </c>
      <c r="D169" s="149" t="s">
        <v>90</v>
      </c>
      <c r="E169" s="149" t="s">
        <v>160</v>
      </c>
      <c r="F169" s="149" t="s">
        <v>161</v>
      </c>
      <c r="G169" s="149" t="s">
        <v>162</v>
      </c>
      <c r="H169" s="156">
        <v>6</v>
      </c>
      <c r="I169" s="149" t="s">
        <v>34</v>
      </c>
      <c r="J169" s="157">
        <v>15</v>
      </c>
      <c r="K169" s="158" t="s">
        <v>21</v>
      </c>
      <c r="L169" s="159">
        <v>2030</v>
      </c>
      <c r="M169" s="160"/>
      <c r="N169" s="160"/>
      <c r="O169" s="160"/>
      <c r="P169" s="160" t="s">
        <v>443</v>
      </c>
      <c r="Q169" s="160"/>
      <c r="R169" s="155">
        <v>1870.25</v>
      </c>
      <c r="S169" s="161">
        <f>COUNTIF(M169:Q169,"=x")</f>
        <v>1</v>
      </c>
    </row>
    <row r="170" spans="1:19" ht="12.75" x14ac:dyDescent="0.3">
      <c r="A170" s="122" t="s">
        <v>512</v>
      </c>
      <c r="B170" s="112" t="s">
        <v>331</v>
      </c>
      <c r="C170" s="149" t="s">
        <v>172</v>
      </c>
      <c r="D170" s="149" t="s">
        <v>90</v>
      </c>
      <c r="E170" s="149" t="s">
        <v>160</v>
      </c>
      <c r="F170" s="149" t="s">
        <v>161</v>
      </c>
      <c r="G170" s="149" t="s">
        <v>162</v>
      </c>
      <c r="H170" s="156">
        <v>8</v>
      </c>
      <c r="I170" s="149" t="s">
        <v>34</v>
      </c>
      <c r="J170" s="157">
        <v>15</v>
      </c>
      <c r="K170" s="158" t="s">
        <v>21</v>
      </c>
      <c r="L170" s="159">
        <v>2030</v>
      </c>
      <c r="M170" s="160"/>
      <c r="N170" s="160"/>
      <c r="O170" s="160"/>
      <c r="P170" s="114" t="s">
        <v>443</v>
      </c>
      <c r="Q170" s="160"/>
      <c r="R170" s="155">
        <v>2493.66</v>
      </c>
      <c r="S170" s="161">
        <f>COUNTIF(M170:Q170,"=x")</f>
        <v>1</v>
      </c>
    </row>
    <row r="171" spans="1:19" ht="12.75" x14ac:dyDescent="0.3">
      <c r="A171" s="122" t="s">
        <v>512</v>
      </c>
      <c r="B171" s="112" t="s">
        <v>331</v>
      </c>
      <c r="C171" s="149" t="s">
        <v>257</v>
      </c>
      <c r="D171" s="149" t="s">
        <v>90</v>
      </c>
      <c r="E171" s="149" t="s">
        <v>160</v>
      </c>
      <c r="F171" s="149" t="s">
        <v>163</v>
      </c>
      <c r="G171" s="149" t="s">
        <v>164</v>
      </c>
      <c r="H171" s="156">
        <v>34</v>
      </c>
      <c r="I171" s="149" t="s">
        <v>34</v>
      </c>
      <c r="J171" s="157">
        <v>15</v>
      </c>
      <c r="K171" s="158" t="s">
        <v>21</v>
      </c>
      <c r="L171" s="159">
        <v>2030</v>
      </c>
      <c r="M171" s="160"/>
      <c r="N171" s="160"/>
      <c r="O171" s="160"/>
      <c r="P171" s="160" t="s">
        <v>443</v>
      </c>
      <c r="Q171" s="160"/>
      <c r="R171" s="155">
        <v>5539.91</v>
      </c>
      <c r="S171" s="161">
        <f>COUNTIF(M171:Q171,"=x")</f>
        <v>1</v>
      </c>
    </row>
    <row r="172" spans="1:19" ht="12.75" x14ac:dyDescent="0.3">
      <c r="A172" s="122" t="s">
        <v>512</v>
      </c>
      <c r="B172" s="112" t="s">
        <v>331</v>
      </c>
      <c r="C172" s="149" t="s">
        <v>172</v>
      </c>
      <c r="D172" s="149" t="s">
        <v>90</v>
      </c>
      <c r="E172" s="149" t="s">
        <v>160</v>
      </c>
      <c r="F172" s="149" t="s">
        <v>215</v>
      </c>
      <c r="G172" s="149" t="s">
        <v>216</v>
      </c>
      <c r="H172" s="156">
        <v>1</v>
      </c>
      <c r="I172" s="149" t="s">
        <v>34</v>
      </c>
      <c r="J172" s="157">
        <v>15</v>
      </c>
      <c r="K172" s="158" t="s">
        <v>21</v>
      </c>
      <c r="L172" s="159">
        <v>2030</v>
      </c>
      <c r="M172" s="160"/>
      <c r="N172" s="160"/>
      <c r="O172" s="160"/>
      <c r="P172" s="160" t="s">
        <v>443</v>
      </c>
      <c r="Q172" s="160"/>
      <c r="R172" s="155">
        <v>1064.3599999999999</v>
      </c>
      <c r="S172" s="161">
        <f>COUNTIF(M172:Q172,"=x")</f>
        <v>1</v>
      </c>
    </row>
    <row r="173" spans="1:19" ht="12.75" x14ac:dyDescent="0.3">
      <c r="A173" s="122" t="s">
        <v>512</v>
      </c>
      <c r="B173" s="112" t="s">
        <v>331</v>
      </c>
      <c r="C173" s="149" t="s">
        <v>257</v>
      </c>
      <c r="D173" s="149" t="s">
        <v>90</v>
      </c>
      <c r="E173" s="149" t="s">
        <v>160</v>
      </c>
      <c r="F173" s="149" t="s">
        <v>167</v>
      </c>
      <c r="G173" s="149" t="s">
        <v>168</v>
      </c>
      <c r="H173" s="156">
        <v>34</v>
      </c>
      <c r="I173" s="149" t="s">
        <v>34</v>
      </c>
      <c r="J173" s="157">
        <v>15</v>
      </c>
      <c r="K173" s="158" t="s">
        <v>21</v>
      </c>
      <c r="L173" s="159">
        <v>2030</v>
      </c>
      <c r="M173" s="160"/>
      <c r="N173" s="160"/>
      <c r="O173" s="160"/>
      <c r="P173" s="114" t="s">
        <v>443</v>
      </c>
      <c r="Q173" s="160"/>
      <c r="R173" s="155">
        <v>14631.85</v>
      </c>
      <c r="S173" s="161">
        <f>COUNTIF(M173:Q173,"=x")</f>
        <v>1</v>
      </c>
    </row>
    <row r="174" spans="1:19" ht="12.75" x14ac:dyDescent="0.3">
      <c r="A174" s="122" t="s">
        <v>512</v>
      </c>
      <c r="B174" s="112" t="s">
        <v>331</v>
      </c>
      <c r="C174" s="149" t="s">
        <v>257</v>
      </c>
      <c r="D174" s="149" t="s">
        <v>90</v>
      </c>
      <c r="E174" s="149" t="s">
        <v>217</v>
      </c>
      <c r="F174" s="149" t="s">
        <v>218</v>
      </c>
      <c r="G174" s="149" t="s">
        <v>219</v>
      </c>
      <c r="H174" s="156">
        <v>1135</v>
      </c>
      <c r="I174" s="149" t="s">
        <v>56</v>
      </c>
      <c r="J174" s="157">
        <v>18</v>
      </c>
      <c r="K174" s="158" t="s">
        <v>21</v>
      </c>
      <c r="L174" s="159">
        <v>2030</v>
      </c>
      <c r="M174" s="160"/>
      <c r="N174" s="160"/>
      <c r="O174" s="160"/>
      <c r="P174" s="160" t="s">
        <v>443</v>
      </c>
      <c r="Q174" s="160"/>
      <c r="R174" s="155">
        <v>8212.6299999999992</v>
      </c>
      <c r="S174" s="161">
        <f>COUNTIF(M174:Q174,"=x")</f>
        <v>1</v>
      </c>
    </row>
    <row r="175" spans="1:19" ht="12.75" x14ac:dyDescent="0.3">
      <c r="A175" s="122" t="s">
        <v>512</v>
      </c>
      <c r="B175" s="112" t="s">
        <v>331</v>
      </c>
      <c r="C175" s="149" t="s">
        <v>172</v>
      </c>
      <c r="D175" s="149" t="s">
        <v>90</v>
      </c>
      <c r="E175" s="149" t="s">
        <v>217</v>
      </c>
      <c r="F175" s="149" t="s">
        <v>218</v>
      </c>
      <c r="G175" s="149" t="s">
        <v>219</v>
      </c>
      <c r="H175" s="156">
        <v>1</v>
      </c>
      <c r="I175" s="149" t="s">
        <v>20</v>
      </c>
      <c r="J175" s="157">
        <v>15</v>
      </c>
      <c r="K175" s="158" t="s">
        <v>21</v>
      </c>
      <c r="L175" s="159">
        <v>2030</v>
      </c>
      <c r="M175" s="160"/>
      <c r="N175" s="160"/>
      <c r="O175" s="160"/>
      <c r="P175" s="160" t="s">
        <v>443</v>
      </c>
      <c r="Q175" s="160"/>
      <c r="R175" s="155">
        <v>29.79</v>
      </c>
      <c r="S175" s="161">
        <f>COUNTIF(M175:Q175,"=x")</f>
        <v>1</v>
      </c>
    </row>
    <row r="176" spans="1:19" ht="12.75" x14ac:dyDescent="0.3">
      <c r="A176" s="122" t="s">
        <v>512</v>
      </c>
      <c r="B176" s="112" t="s">
        <v>331</v>
      </c>
      <c r="C176" s="149" t="s">
        <v>172</v>
      </c>
      <c r="D176" s="149" t="s">
        <v>90</v>
      </c>
      <c r="E176" s="149" t="s">
        <v>217</v>
      </c>
      <c r="F176" s="149" t="s">
        <v>218</v>
      </c>
      <c r="G176" s="149" t="s">
        <v>220</v>
      </c>
      <c r="H176" s="156">
        <v>1</v>
      </c>
      <c r="I176" s="149" t="s">
        <v>20</v>
      </c>
      <c r="J176" s="157">
        <v>15</v>
      </c>
      <c r="K176" s="158" t="s">
        <v>21</v>
      </c>
      <c r="L176" s="159">
        <v>2030</v>
      </c>
      <c r="M176" s="160"/>
      <c r="N176" s="160"/>
      <c r="O176" s="160"/>
      <c r="P176" s="114" t="s">
        <v>443</v>
      </c>
      <c r="Q176" s="160"/>
      <c r="R176" s="155">
        <v>367.67</v>
      </c>
      <c r="S176" s="161">
        <f>COUNTIF(M176:Q176,"=x")</f>
        <v>1</v>
      </c>
    </row>
    <row r="177" spans="1:19" ht="12.75" x14ac:dyDescent="0.3">
      <c r="A177" s="122" t="s">
        <v>512</v>
      </c>
      <c r="B177" s="112" t="s">
        <v>331</v>
      </c>
      <c r="C177" s="149" t="s">
        <v>172</v>
      </c>
      <c r="D177" s="149" t="s">
        <v>90</v>
      </c>
      <c r="E177" s="149" t="s">
        <v>217</v>
      </c>
      <c r="F177" s="149" t="s">
        <v>218</v>
      </c>
      <c r="G177" s="149" t="s">
        <v>221</v>
      </c>
      <c r="H177" s="156">
        <v>1</v>
      </c>
      <c r="I177" s="149" t="s">
        <v>20</v>
      </c>
      <c r="J177" s="157">
        <v>15</v>
      </c>
      <c r="K177" s="158" t="s">
        <v>21</v>
      </c>
      <c r="L177" s="159">
        <v>2030</v>
      </c>
      <c r="M177" s="160"/>
      <c r="N177" s="160"/>
      <c r="O177" s="160"/>
      <c r="P177" s="160" t="s">
        <v>443</v>
      </c>
      <c r="Q177" s="160"/>
      <c r="R177" s="155">
        <v>367.67</v>
      </c>
      <c r="S177" s="161">
        <f>COUNTIF(M177:Q177,"=x")</f>
        <v>1</v>
      </c>
    </row>
    <row r="178" spans="1:19" ht="12.75" x14ac:dyDescent="0.3">
      <c r="A178" s="122" t="s">
        <v>512</v>
      </c>
      <c r="B178" s="112" t="s">
        <v>331</v>
      </c>
      <c r="C178" s="149" t="s">
        <v>172</v>
      </c>
      <c r="D178" s="149" t="s">
        <v>90</v>
      </c>
      <c r="E178" s="149" t="s">
        <v>217</v>
      </c>
      <c r="F178" s="149" t="s">
        <v>218</v>
      </c>
      <c r="G178" s="149" t="s">
        <v>222</v>
      </c>
      <c r="H178" s="156">
        <v>1</v>
      </c>
      <c r="I178" s="149" t="s">
        <v>20</v>
      </c>
      <c r="J178" s="157">
        <v>15</v>
      </c>
      <c r="K178" s="158" t="s">
        <v>21</v>
      </c>
      <c r="L178" s="159">
        <v>2030</v>
      </c>
      <c r="M178" s="160"/>
      <c r="N178" s="160"/>
      <c r="O178" s="160"/>
      <c r="P178" s="160" t="s">
        <v>443</v>
      </c>
      <c r="Q178" s="160"/>
      <c r="R178" s="155">
        <v>863.23</v>
      </c>
      <c r="S178" s="161">
        <f>COUNTIF(M178:Q178,"=x")</f>
        <v>1</v>
      </c>
    </row>
    <row r="179" spans="1:19" ht="12.75" x14ac:dyDescent="0.3">
      <c r="A179" s="122" t="s">
        <v>512</v>
      </c>
      <c r="B179" s="112" t="s">
        <v>331</v>
      </c>
      <c r="C179" s="149" t="s">
        <v>172</v>
      </c>
      <c r="D179" s="149" t="s">
        <v>90</v>
      </c>
      <c r="E179" s="149" t="s">
        <v>217</v>
      </c>
      <c r="F179" s="149" t="s">
        <v>218</v>
      </c>
      <c r="G179" s="149" t="s">
        <v>223</v>
      </c>
      <c r="H179" s="156">
        <v>1</v>
      </c>
      <c r="I179" s="149" t="s">
        <v>20</v>
      </c>
      <c r="J179" s="157">
        <v>15</v>
      </c>
      <c r="K179" s="158" t="s">
        <v>21</v>
      </c>
      <c r="L179" s="159">
        <v>2030</v>
      </c>
      <c r="M179" s="160"/>
      <c r="N179" s="160"/>
      <c r="O179" s="160"/>
      <c r="P179" s="160" t="s">
        <v>443</v>
      </c>
      <c r="Q179" s="160"/>
      <c r="R179" s="155">
        <v>1582.6</v>
      </c>
      <c r="S179" s="161">
        <f>COUNTIF(M179:Q179,"=x")</f>
        <v>1</v>
      </c>
    </row>
    <row r="180" spans="1:19" ht="12.75" x14ac:dyDescent="0.3">
      <c r="A180" s="122" t="s">
        <v>512</v>
      </c>
      <c r="B180" s="112" t="s">
        <v>331</v>
      </c>
      <c r="C180" s="149" t="s">
        <v>172</v>
      </c>
      <c r="D180" s="149" t="s">
        <v>90</v>
      </c>
      <c r="E180" s="149" t="s">
        <v>217</v>
      </c>
      <c r="F180" s="149" t="s">
        <v>218</v>
      </c>
      <c r="G180" s="149" t="s">
        <v>224</v>
      </c>
      <c r="H180" s="156">
        <v>1</v>
      </c>
      <c r="I180" s="149" t="s">
        <v>20</v>
      </c>
      <c r="J180" s="157">
        <v>15</v>
      </c>
      <c r="K180" s="158" t="s">
        <v>21</v>
      </c>
      <c r="L180" s="159">
        <v>2030</v>
      </c>
      <c r="M180" s="160"/>
      <c r="N180" s="160"/>
      <c r="O180" s="160"/>
      <c r="P180" s="114" t="s">
        <v>443</v>
      </c>
      <c r="Q180" s="160"/>
      <c r="R180" s="155">
        <v>311.73</v>
      </c>
      <c r="S180" s="161">
        <f>COUNTIF(M180:Q180,"=x")</f>
        <v>1</v>
      </c>
    </row>
    <row r="181" spans="1:19" ht="12.75" x14ac:dyDescent="0.3">
      <c r="A181" s="122" t="s">
        <v>512</v>
      </c>
      <c r="B181" s="112" t="s">
        <v>331</v>
      </c>
      <c r="C181" s="149" t="s">
        <v>172</v>
      </c>
      <c r="D181" s="149" t="s">
        <v>90</v>
      </c>
      <c r="E181" s="149" t="s">
        <v>217</v>
      </c>
      <c r="F181" s="149" t="s">
        <v>218</v>
      </c>
      <c r="G181" s="149" t="s">
        <v>225</v>
      </c>
      <c r="H181" s="156">
        <v>1</v>
      </c>
      <c r="I181" s="149" t="s">
        <v>20</v>
      </c>
      <c r="J181" s="157">
        <v>15</v>
      </c>
      <c r="K181" s="158" t="s">
        <v>21</v>
      </c>
      <c r="L181" s="159">
        <v>2030</v>
      </c>
      <c r="M181" s="160"/>
      <c r="N181" s="160"/>
      <c r="O181" s="160"/>
      <c r="P181" s="160" t="s">
        <v>443</v>
      </c>
      <c r="Q181" s="160"/>
      <c r="R181" s="155">
        <v>7129.7</v>
      </c>
      <c r="S181" s="161">
        <f>COUNTIF(M181:Q181,"=x")</f>
        <v>1</v>
      </c>
    </row>
    <row r="182" spans="1:19" ht="12.75" x14ac:dyDescent="0.3">
      <c r="A182" s="122" t="s">
        <v>512</v>
      </c>
      <c r="B182" s="112" t="s">
        <v>331</v>
      </c>
      <c r="C182" s="149" t="s">
        <v>172</v>
      </c>
      <c r="D182" s="149" t="s">
        <v>90</v>
      </c>
      <c r="E182" s="149" t="s">
        <v>217</v>
      </c>
      <c r="F182" s="149" t="s">
        <v>218</v>
      </c>
      <c r="G182" s="149" t="s">
        <v>226</v>
      </c>
      <c r="H182" s="156">
        <v>1</v>
      </c>
      <c r="I182" s="149" t="s">
        <v>20</v>
      </c>
      <c r="J182" s="157">
        <v>15</v>
      </c>
      <c r="K182" s="158" t="s">
        <v>21</v>
      </c>
      <c r="L182" s="159">
        <v>2030</v>
      </c>
      <c r="M182" s="160"/>
      <c r="N182" s="160"/>
      <c r="O182" s="160"/>
      <c r="P182" s="160" t="s">
        <v>443</v>
      </c>
      <c r="Q182" s="160"/>
      <c r="R182" s="155">
        <v>5131.45</v>
      </c>
      <c r="S182" s="161">
        <f>COUNTIF(M182:Q182,"=x")</f>
        <v>1</v>
      </c>
    </row>
    <row r="183" spans="1:19" ht="12.75" x14ac:dyDescent="0.3">
      <c r="A183" s="122" t="s">
        <v>512</v>
      </c>
      <c r="B183" s="112" t="s">
        <v>331</v>
      </c>
      <c r="C183" s="149" t="s">
        <v>172</v>
      </c>
      <c r="D183" s="149" t="s">
        <v>90</v>
      </c>
      <c r="E183" s="149" t="s">
        <v>217</v>
      </c>
      <c r="F183" s="149" t="s">
        <v>218</v>
      </c>
      <c r="G183" s="149" t="s">
        <v>227</v>
      </c>
      <c r="H183" s="156">
        <v>1</v>
      </c>
      <c r="I183" s="149" t="s">
        <v>20</v>
      </c>
      <c r="J183" s="157">
        <v>15</v>
      </c>
      <c r="K183" s="158" t="s">
        <v>21</v>
      </c>
      <c r="L183" s="159">
        <v>2030</v>
      </c>
      <c r="M183" s="160"/>
      <c r="N183" s="160"/>
      <c r="O183" s="160"/>
      <c r="P183" s="114" t="s">
        <v>443</v>
      </c>
      <c r="Q183" s="160"/>
      <c r="R183" s="155">
        <v>503.55</v>
      </c>
      <c r="S183" s="161">
        <f>COUNTIF(M183:Q183,"=x")</f>
        <v>1</v>
      </c>
    </row>
    <row r="184" spans="1:19" ht="12.75" x14ac:dyDescent="0.3">
      <c r="A184" s="122" t="s">
        <v>512</v>
      </c>
      <c r="B184" s="112" t="s">
        <v>331</v>
      </c>
      <c r="C184" s="149" t="s">
        <v>172</v>
      </c>
      <c r="D184" s="149" t="s">
        <v>90</v>
      </c>
      <c r="E184" s="149" t="s">
        <v>217</v>
      </c>
      <c r="F184" s="149" t="s">
        <v>218</v>
      </c>
      <c r="G184" s="149" t="s">
        <v>228</v>
      </c>
      <c r="H184" s="156">
        <v>1</v>
      </c>
      <c r="I184" s="149" t="s">
        <v>20</v>
      </c>
      <c r="J184" s="157">
        <v>15</v>
      </c>
      <c r="K184" s="158" t="s">
        <v>21</v>
      </c>
      <c r="L184" s="159">
        <v>2030</v>
      </c>
      <c r="M184" s="160"/>
      <c r="N184" s="160"/>
      <c r="O184" s="160"/>
      <c r="P184" s="160" t="s">
        <v>443</v>
      </c>
      <c r="Q184" s="160"/>
      <c r="R184" s="155">
        <v>2174.08</v>
      </c>
      <c r="S184" s="161">
        <f>COUNTIF(M184:Q184,"=x")</f>
        <v>1</v>
      </c>
    </row>
    <row r="185" spans="1:19" ht="12.75" x14ac:dyDescent="0.3">
      <c r="A185" s="122" t="s">
        <v>512</v>
      </c>
      <c r="B185" s="112" t="s">
        <v>331</v>
      </c>
      <c r="C185" s="149" t="s">
        <v>172</v>
      </c>
      <c r="D185" s="149" t="s">
        <v>90</v>
      </c>
      <c r="E185" s="149" t="s">
        <v>217</v>
      </c>
      <c r="F185" s="149" t="s">
        <v>218</v>
      </c>
      <c r="G185" s="149" t="s">
        <v>229</v>
      </c>
      <c r="H185" s="156">
        <v>1</v>
      </c>
      <c r="I185" s="149" t="s">
        <v>20</v>
      </c>
      <c r="J185" s="157">
        <v>15</v>
      </c>
      <c r="K185" s="158" t="s">
        <v>21</v>
      </c>
      <c r="L185" s="159">
        <v>2030</v>
      </c>
      <c r="M185" s="160"/>
      <c r="N185" s="160"/>
      <c r="O185" s="160"/>
      <c r="P185" s="114" t="s">
        <v>443</v>
      </c>
      <c r="Q185" s="160"/>
      <c r="R185" s="155">
        <v>943.18</v>
      </c>
      <c r="S185" s="161">
        <f>COUNTIF(M185:Q185,"=x")</f>
        <v>1</v>
      </c>
    </row>
    <row r="186" spans="1:19" ht="12.75" x14ac:dyDescent="0.3">
      <c r="A186" s="122" t="s">
        <v>512</v>
      </c>
      <c r="B186" s="112" t="s">
        <v>331</v>
      </c>
      <c r="C186" s="149" t="s">
        <v>172</v>
      </c>
      <c r="D186" s="149" t="s">
        <v>90</v>
      </c>
      <c r="E186" s="149" t="s">
        <v>217</v>
      </c>
      <c r="F186" s="149" t="s">
        <v>218</v>
      </c>
      <c r="G186" s="149" t="s">
        <v>230</v>
      </c>
      <c r="H186" s="156">
        <v>1</v>
      </c>
      <c r="I186" s="149" t="s">
        <v>20</v>
      </c>
      <c r="J186" s="157">
        <v>15</v>
      </c>
      <c r="K186" s="158" t="s">
        <v>21</v>
      </c>
      <c r="L186" s="159">
        <v>2030</v>
      </c>
      <c r="M186" s="160"/>
      <c r="N186" s="160"/>
      <c r="O186" s="160"/>
      <c r="P186" s="160" t="s">
        <v>443</v>
      </c>
      <c r="Q186" s="160"/>
      <c r="R186" s="155">
        <v>351.69</v>
      </c>
      <c r="S186" s="161">
        <f>COUNTIF(M186:Q186,"=x")</f>
        <v>1</v>
      </c>
    </row>
    <row r="187" spans="1:19" ht="12.75" x14ac:dyDescent="0.3">
      <c r="A187" s="122" t="s">
        <v>512</v>
      </c>
      <c r="B187" s="112" t="s">
        <v>331</v>
      </c>
      <c r="C187" s="149" t="s">
        <v>172</v>
      </c>
      <c r="D187" s="149" t="s">
        <v>90</v>
      </c>
      <c r="E187" s="149" t="s">
        <v>217</v>
      </c>
      <c r="F187" s="149" t="s">
        <v>218</v>
      </c>
      <c r="G187" s="149" t="s">
        <v>231</v>
      </c>
      <c r="H187" s="156">
        <v>1</v>
      </c>
      <c r="I187" s="149" t="s">
        <v>20</v>
      </c>
      <c r="J187" s="157">
        <v>15</v>
      </c>
      <c r="K187" s="158" t="s">
        <v>21</v>
      </c>
      <c r="L187" s="159">
        <v>2030</v>
      </c>
      <c r="M187" s="160"/>
      <c r="N187" s="160"/>
      <c r="O187" s="160"/>
      <c r="P187" s="160" t="s">
        <v>443</v>
      </c>
      <c r="Q187" s="160"/>
      <c r="R187" s="155">
        <v>783.33</v>
      </c>
      <c r="S187" s="161">
        <f>COUNTIF(M187:Q187,"=x")</f>
        <v>1</v>
      </c>
    </row>
    <row r="188" spans="1:19" ht="12.75" x14ac:dyDescent="0.3">
      <c r="A188" s="122" t="s">
        <v>512</v>
      </c>
      <c r="B188" s="112" t="s">
        <v>331</v>
      </c>
      <c r="C188" s="149" t="s">
        <v>172</v>
      </c>
      <c r="D188" s="149" t="s">
        <v>90</v>
      </c>
      <c r="E188" s="149" t="s">
        <v>217</v>
      </c>
      <c r="F188" s="149" t="s">
        <v>218</v>
      </c>
      <c r="G188" s="149" t="s">
        <v>232</v>
      </c>
      <c r="H188" s="156">
        <v>1</v>
      </c>
      <c r="I188" s="149" t="s">
        <v>20</v>
      </c>
      <c r="J188" s="157">
        <v>15</v>
      </c>
      <c r="K188" s="158" t="s">
        <v>21</v>
      </c>
      <c r="L188" s="159">
        <v>2030</v>
      </c>
      <c r="M188" s="160"/>
      <c r="N188" s="160"/>
      <c r="O188" s="160"/>
      <c r="P188" s="114" t="s">
        <v>443</v>
      </c>
      <c r="Q188" s="160"/>
      <c r="R188" s="155">
        <v>1326.84</v>
      </c>
      <c r="S188" s="161">
        <f>COUNTIF(M188:Q188,"=x")</f>
        <v>1</v>
      </c>
    </row>
    <row r="189" spans="1:19" ht="12.75" x14ac:dyDescent="0.3">
      <c r="A189" s="122" t="s">
        <v>512</v>
      </c>
      <c r="B189" s="112" t="s">
        <v>331</v>
      </c>
      <c r="C189" s="149" t="s">
        <v>257</v>
      </c>
      <c r="D189" s="149" t="s">
        <v>59</v>
      </c>
      <c r="E189" s="149" t="s">
        <v>60</v>
      </c>
      <c r="F189" s="149" t="s">
        <v>61</v>
      </c>
      <c r="G189" s="149" t="s">
        <v>62</v>
      </c>
      <c r="H189" s="156">
        <v>1</v>
      </c>
      <c r="I189" s="149" t="s">
        <v>34</v>
      </c>
      <c r="J189" s="157">
        <v>12</v>
      </c>
      <c r="K189" s="158" t="s">
        <v>21</v>
      </c>
      <c r="L189" s="159">
        <v>2030</v>
      </c>
      <c r="M189" s="160"/>
      <c r="N189" s="160"/>
      <c r="O189" s="160"/>
      <c r="P189" s="114" t="s">
        <v>443</v>
      </c>
      <c r="Q189" s="160"/>
      <c r="R189" s="155">
        <v>843.37</v>
      </c>
      <c r="S189" s="161">
        <f>COUNTIF(M189:Q189,"=x")</f>
        <v>1</v>
      </c>
    </row>
    <row r="190" spans="1:19" ht="12.75" x14ac:dyDescent="0.3">
      <c r="A190" s="122" t="s">
        <v>512</v>
      </c>
      <c r="B190" s="112" t="s">
        <v>331</v>
      </c>
      <c r="C190" s="149" t="s">
        <v>15</v>
      </c>
      <c r="D190" s="149" t="s">
        <v>63</v>
      </c>
      <c r="E190" s="149" t="s">
        <v>64</v>
      </c>
      <c r="F190" s="149" t="s">
        <v>65</v>
      </c>
      <c r="G190" s="149" t="s">
        <v>66</v>
      </c>
      <c r="H190" s="156">
        <v>21</v>
      </c>
      <c r="I190" s="149" t="s">
        <v>34</v>
      </c>
      <c r="J190" s="157">
        <v>20</v>
      </c>
      <c r="K190" s="158" t="s">
        <v>21</v>
      </c>
      <c r="L190" s="159">
        <v>2030</v>
      </c>
      <c r="M190" s="160"/>
      <c r="N190" s="160"/>
      <c r="O190" s="160"/>
      <c r="P190" s="160" t="s">
        <v>443</v>
      </c>
      <c r="Q190" s="160"/>
      <c r="R190" s="155">
        <v>2458.42</v>
      </c>
      <c r="S190" s="161">
        <f>COUNTIF(M190:Q190,"=x")</f>
        <v>1</v>
      </c>
    </row>
    <row r="191" spans="1:19" ht="12.75" x14ac:dyDescent="0.3">
      <c r="A191" s="122" t="s">
        <v>512</v>
      </c>
      <c r="B191" s="112" t="s">
        <v>331</v>
      </c>
      <c r="C191" s="149" t="s">
        <v>172</v>
      </c>
      <c r="D191" s="149" t="s">
        <v>72</v>
      </c>
      <c r="E191" s="149" t="s">
        <v>73</v>
      </c>
      <c r="F191" s="149" t="s">
        <v>207</v>
      </c>
      <c r="G191" s="149" t="s">
        <v>75</v>
      </c>
      <c r="H191" s="156">
        <v>1</v>
      </c>
      <c r="I191" s="149" t="s">
        <v>34</v>
      </c>
      <c r="J191" s="157">
        <v>20</v>
      </c>
      <c r="K191" s="158" t="s">
        <v>21</v>
      </c>
      <c r="L191" s="159">
        <v>2030</v>
      </c>
      <c r="M191" s="160"/>
      <c r="N191" s="160"/>
      <c r="O191" s="160"/>
      <c r="P191" s="114" t="s">
        <v>443</v>
      </c>
      <c r="Q191" s="160"/>
      <c r="R191" s="155">
        <v>907.5</v>
      </c>
      <c r="S191" s="161">
        <f>COUNTIF(M191:Q191,"=x")</f>
        <v>1</v>
      </c>
    </row>
    <row r="192" spans="1:19" ht="12.75" x14ac:dyDescent="0.3">
      <c r="A192" s="122" t="s">
        <v>512</v>
      </c>
      <c r="B192" s="112" t="s">
        <v>331</v>
      </c>
      <c r="C192" s="149" t="s">
        <v>15</v>
      </c>
      <c r="D192" s="149" t="s">
        <v>72</v>
      </c>
      <c r="E192" s="149" t="s">
        <v>73</v>
      </c>
      <c r="F192" s="149" t="s">
        <v>74</v>
      </c>
      <c r="G192" s="149" t="s">
        <v>75</v>
      </c>
      <c r="H192" s="156">
        <v>1</v>
      </c>
      <c r="I192" s="149" t="s">
        <v>34</v>
      </c>
      <c r="J192" s="157">
        <v>20</v>
      </c>
      <c r="K192" s="158" t="s">
        <v>21</v>
      </c>
      <c r="L192" s="159">
        <v>2030</v>
      </c>
      <c r="M192" s="160"/>
      <c r="N192" s="160"/>
      <c r="O192" s="160"/>
      <c r="P192" s="114" t="s">
        <v>443</v>
      </c>
      <c r="Q192" s="160"/>
      <c r="R192" s="155">
        <v>1210</v>
      </c>
      <c r="S192" s="161">
        <f>COUNTIF(M192:Q192,"=x")</f>
        <v>1</v>
      </c>
    </row>
    <row r="193" spans="1:19" ht="12.75" x14ac:dyDescent="0.3">
      <c r="A193" s="122" t="s">
        <v>512</v>
      </c>
      <c r="B193" s="112" t="s">
        <v>331</v>
      </c>
      <c r="C193" s="149" t="s">
        <v>15</v>
      </c>
      <c r="D193" s="149" t="s">
        <v>72</v>
      </c>
      <c r="E193" s="149" t="s">
        <v>73</v>
      </c>
      <c r="F193" s="149" t="s">
        <v>74</v>
      </c>
      <c r="G193" s="149" t="s">
        <v>75</v>
      </c>
      <c r="H193" s="156">
        <v>1</v>
      </c>
      <c r="I193" s="149" t="s">
        <v>34</v>
      </c>
      <c r="J193" s="157">
        <v>20</v>
      </c>
      <c r="K193" s="158" t="s">
        <v>21</v>
      </c>
      <c r="L193" s="159">
        <v>2030</v>
      </c>
      <c r="M193" s="160"/>
      <c r="N193" s="160"/>
      <c r="O193" s="160"/>
      <c r="P193" s="160" t="s">
        <v>443</v>
      </c>
      <c r="Q193" s="160"/>
      <c r="R193" s="155">
        <v>1210</v>
      </c>
      <c r="S193" s="161">
        <f>COUNTIF(M193:Q193,"=x")</f>
        <v>1</v>
      </c>
    </row>
    <row r="194" spans="1:19" hidden="1" x14ac:dyDescent="0.3">
      <c r="A194" s="118" t="s">
        <v>343</v>
      </c>
      <c r="B194" s="118" t="s">
        <v>329</v>
      </c>
      <c r="C194" s="118" t="s">
        <v>257</v>
      </c>
      <c r="D194" s="118">
        <v>53</v>
      </c>
      <c r="E194" s="118">
        <v>5310</v>
      </c>
      <c r="F194" s="118" t="s">
        <v>200</v>
      </c>
      <c r="G194" s="118" t="s">
        <v>201</v>
      </c>
      <c r="H194" s="120">
        <v>1</v>
      </c>
      <c r="I194" s="118" t="s">
        <v>26</v>
      </c>
      <c r="J194" s="118">
        <v>3</v>
      </c>
      <c r="K194" s="118" t="s">
        <v>313</v>
      </c>
      <c r="L194" s="118">
        <v>2029</v>
      </c>
      <c r="M194" s="119"/>
      <c r="N194" s="119"/>
      <c r="O194" s="119" t="s">
        <v>443</v>
      </c>
      <c r="P194" s="119"/>
      <c r="Q194" s="119"/>
      <c r="R194" s="115">
        <v>7023.1772015258894</v>
      </c>
      <c r="S194" s="150">
        <f>COUNTIF(M194:Q194,"=x")</f>
        <v>1</v>
      </c>
    </row>
    <row r="195" spans="1:19" hidden="1" x14ac:dyDescent="0.3">
      <c r="A195" s="118" t="s">
        <v>343</v>
      </c>
      <c r="B195" s="118" t="s">
        <v>329</v>
      </c>
      <c r="C195" s="118" t="s">
        <v>257</v>
      </c>
      <c r="D195" s="118">
        <v>53</v>
      </c>
      <c r="E195" s="118">
        <v>5310</v>
      </c>
      <c r="F195" s="118" t="s">
        <v>200</v>
      </c>
      <c r="G195" s="118" t="s">
        <v>452</v>
      </c>
      <c r="H195" s="120">
        <v>1</v>
      </c>
      <c r="I195" s="118" t="s">
        <v>26</v>
      </c>
      <c r="J195" s="118">
        <v>1</v>
      </c>
      <c r="K195" s="118" t="s">
        <v>313</v>
      </c>
      <c r="L195" s="118">
        <v>2027</v>
      </c>
      <c r="M195" s="119" t="s">
        <v>443</v>
      </c>
      <c r="N195" s="119" t="s">
        <v>443</v>
      </c>
      <c r="O195" s="154" t="s">
        <v>443</v>
      </c>
      <c r="P195" s="154" t="s">
        <v>443</v>
      </c>
      <c r="Q195" s="119" t="s">
        <v>443</v>
      </c>
      <c r="R195" s="115">
        <v>5869.6344761403479</v>
      </c>
      <c r="S195" s="150">
        <f>COUNTIF(M195:Q195,"=x")</f>
        <v>5</v>
      </c>
    </row>
    <row r="196" spans="1:19" hidden="1" x14ac:dyDescent="0.3">
      <c r="A196" s="118" t="s">
        <v>343</v>
      </c>
      <c r="B196" s="118" t="s">
        <v>329</v>
      </c>
      <c r="C196" s="118" t="s">
        <v>172</v>
      </c>
      <c r="D196" s="118">
        <v>53</v>
      </c>
      <c r="E196" s="118">
        <v>5310</v>
      </c>
      <c r="F196" s="118" t="s">
        <v>200</v>
      </c>
      <c r="G196" s="118" t="s">
        <v>452</v>
      </c>
      <c r="H196" s="120">
        <v>1</v>
      </c>
      <c r="I196" s="118" t="s">
        <v>26</v>
      </c>
      <c r="J196" s="118">
        <v>1</v>
      </c>
      <c r="K196" s="118" t="s">
        <v>313</v>
      </c>
      <c r="L196" s="118">
        <v>2027</v>
      </c>
      <c r="M196" s="154" t="s">
        <v>443</v>
      </c>
      <c r="N196" s="119" t="s">
        <v>443</v>
      </c>
      <c r="O196" s="119" t="s">
        <v>443</v>
      </c>
      <c r="P196" s="119" t="s">
        <v>443</v>
      </c>
      <c r="Q196" s="119" t="s">
        <v>443</v>
      </c>
      <c r="R196" s="115">
        <v>5869.6344761403479</v>
      </c>
      <c r="S196" s="150">
        <f>COUNTIF(M196:Q196,"=x")</f>
        <v>5</v>
      </c>
    </row>
    <row r="197" spans="1:19" hidden="1" x14ac:dyDescent="0.3">
      <c r="A197" s="118" t="s">
        <v>343</v>
      </c>
      <c r="B197" s="118" t="s">
        <v>329</v>
      </c>
      <c r="C197" s="118" t="s">
        <v>257</v>
      </c>
      <c r="D197" s="118">
        <v>53</v>
      </c>
      <c r="E197" s="118">
        <v>5310</v>
      </c>
      <c r="F197" s="118" t="s">
        <v>200</v>
      </c>
      <c r="G197" s="118" t="s">
        <v>453</v>
      </c>
      <c r="H197" s="120">
        <v>1</v>
      </c>
      <c r="I197" s="118" t="s">
        <v>26</v>
      </c>
      <c r="J197" s="118">
        <v>1</v>
      </c>
      <c r="K197" s="118" t="s">
        <v>313</v>
      </c>
      <c r="L197" s="118">
        <v>2027</v>
      </c>
      <c r="M197" s="154" t="s">
        <v>443</v>
      </c>
      <c r="N197" s="119" t="s">
        <v>443</v>
      </c>
      <c r="O197" s="119" t="s">
        <v>443</v>
      </c>
      <c r="P197" s="119" t="s">
        <v>443</v>
      </c>
      <c r="Q197" s="119" t="s">
        <v>443</v>
      </c>
      <c r="R197" s="115">
        <v>410.76033244301556</v>
      </c>
      <c r="S197" s="150">
        <f>COUNTIF(M197:Q197,"=x")</f>
        <v>5</v>
      </c>
    </row>
    <row r="198" spans="1:19" hidden="1" x14ac:dyDescent="0.3">
      <c r="A198" s="118" t="s">
        <v>343</v>
      </c>
      <c r="B198" s="118" t="s">
        <v>329</v>
      </c>
      <c r="C198" s="118" t="s">
        <v>172</v>
      </c>
      <c r="D198" s="118">
        <v>53</v>
      </c>
      <c r="E198" s="118">
        <v>5310</v>
      </c>
      <c r="F198" s="118" t="s">
        <v>200</v>
      </c>
      <c r="G198" s="118" t="s">
        <v>453</v>
      </c>
      <c r="H198" s="120">
        <v>1</v>
      </c>
      <c r="I198" s="118" t="s">
        <v>26</v>
      </c>
      <c r="J198" s="118">
        <v>1</v>
      </c>
      <c r="K198" s="118" t="s">
        <v>313</v>
      </c>
      <c r="L198" s="118">
        <v>2027</v>
      </c>
      <c r="M198" s="119" t="s">
        <v>443</v>
      </c>
      <c r="N198" s="119" t="s">
        <v>443</v>
      </c>
      <c r="O198" s="119" t="s">
        <v>443</v>
      </c>
      <c r="P198" s="154" t="s">
        <v>443</v>
      </c>
      <c r="Q198" s="119" t="s">
        <v>443</v>
      </c>
      <c r="R198" s="115">
        <v>410.76033244301556</v>
      </c>
      <c r="S198" s="150">
        <f>COUNTIF(M198:Q198,"=x")</f>
        <v>5</v>
      </c>
    </row>
    <row r="199" spans="1:19" hidden="1" x14ac:dyDescent="0.3">
      <c r="A199" s="118" t="s">
        <v>343</v>
      </c>
      <c r="B199" s="118" t="s">
        <v>329</v>
      </c>
      <c r="C199" s="118" t="s">
        <v>15</v>
      </c>
      <c r="D199" s="118">
        <v>10</v>
      </c>
      <c r="E199" s="118">
        <v>1001</v>
      </c>
      <c r="F199" s="118" t="s">
        <v>174</v>
      </c>
      <c r="G199" s="118" t="s">
        <v>174</v>
      </c>
      <c r="H199" s="120">
        <v>1100</v>
      </c>
      <c r="I199" s="118" t="s">
        <v>56</v>
      </c>
      <c r="J199" s="118">
        <v>3</v>
      </c>
      <c r="K199" s="118" t="s">
        <v>313</v>
      </c>
      <c r="L199" s="118">
        <v>2029</v>
      </c>
      <c r="M199" s="119"/>
      <c r="N199" s="119"/>
      <c r="O199" s="154" t="s">
        <v>443</v>
      </c>
      <c r="P199" s="119"/>
      <c r="Q199" s="119"/>
      <c r="R199" s="115">
        <v>1376.4298318500566</v>
      </c>
      <c r="S199" s="150">
        <f>COUNTIF(M199:Q199,"=x")</f>
        <v>1</v>
      </c>
    </row>
    <row r="200" spans="1:19" hidden="1" x14ac:dyDescent="0.3">
      <c r="A200" s="118" t="s">
        <v>343</v>
      </c>
      <c r="B200" s="118" t="s">
        <v>329</v>
      </c>
      <c r="C200" s="118" t="s">
        <v>298</v>
      </c>
      <c r="D200" s="118">
        <v>90</v>
      </c>
      <c r="E200" s="118">
        <v>9042</v>
      </c>
      <c r="F200" s="118" t="s">
        <v>467</v>
      </c>
      <c r="G200" s="118" t="s">
        <v>468</v>
      </c>
      <c r="H200" s="120">
        <v>1</v>
      </c>
      <c r="I200" s="118" t="s">
        <v>26</v>
      </c>
      <c r="J200" s="118">
        <v>1</v>
      </c>
      <c r="K200" s="118" t="s">
        <v>313</v>
      </c>
      <c r="L200" s="118">
        <v>2027</v>
      </c>
      <c r="M200" s="119" t="s">
        <v>443</v>
      </c>
      <c r="N200" s="119" t="s">
        <v>443</v>
      </c>
      <c r="O200" s="119" t="s">
        <v>443</v>
      </c>
      <c r="P200" s="119"/>
      <c r="Q200" s="119"/>
      <c r="R200" s="115">
        <v>1672.2445160489483</v>
      </c>
      <c r="S200" s="150">
        <f>COUNTIF(M200:Q200,"=x")</f>
        <v>3</v>
      </c>
    </row>
    <row r="201" spans="1:19" hidden="1" x14ac:dyDescent="0.3">
      <c r="A201" s="118" t="s">
        <v>343</v>
      </c>
      <c r="B201" s="118" t="s">
        <v>329</v>
      </c>
      <c r="C201" s="118" t="s">
        <v>298</v>
      </c>
      <c r="D201" s="118">
        <v>10</v>
      </c>
      <c r="E201" s="118">
        <v>1002</v>
      </c>
      <c r="F201" s="118" t="s">
        <v>446</v>
      </c>
      <c r="G201" s="118" t="s">
        <v>447</v>
      </c>
      <c r="H201" s="120">
        <v>1930</v>
      </c>
      <c r="I201" s="118" t="s">
        <v>56</v>
      </c>
      <c r="J201" s="118">
        <v>1</v>
      </c>
      <c r="K201" s="118" t="s">
        <v>313</v>
      </c>
      <c r="L201" s="118">
        <v>2027</v>
      </c>
      <c r="M201" s="119" t="s">
        <v>443</v>
      </c>
      <c r="N201" s="119" t="s">
        <v>443</v>
      </c>
      <c r="O201" s="119" t="s">
        <v>443</v>
      </c>
      <c r="P201" s="119"/>
      <c r="Q201" s="119"/>
      <c r="R201" s="115">
        <v>10539.979516771236</v>
      </c>
      <c r="S201" s="150">
        <f>COUNTIF(M201:Q201,"=x")</f>
        <v>3</v>
      </c>
    </row>
    <row r="202" spans="1:19" hidden="1" x14ac:dyDescent="0.3">
      <c r="A202" s="118" t="s">
        <v>343</v>
      </c>
      <c r="B202" s="118" t="s">
        <v>329</v>
      </c>
      <c r="C202" s="118" t="s">
        <v>298</v>
      </c>
      <c r="D202" s="118">
        <v>65</v>
      </c>
      <c r="E202" s="118">
        <v>6513</v>
      </c>
      <c r="F202" s="118" t="s">
        <v>92</v>
      </c>
      <c r="G202" s="118" t="s">
        <v>483</v>
      </c>
      <c r="H202" s="120">
        <v>4</v>
      </c>
      <c r="I202" s="118" t="s">
        <v>34</v>
      </c>
      <c r="J202" s="118">
        <v>1</v>
      </c>
      <c r="K202" s="118" t="s">
        <v>313</v>
      </c>
      <c r="L202" s="118">
        <v>2027</v>
      </c>
      <c r="M202" s="154" t="s">
        <v>443</v>
      </c>
      <c r="N202" s="119" t="s">
        <v>443</v>
      </c>
      <c r="O202" s="119" t="s">
        <v>443</v>
      </c>
      <c r="P202" s="119"/>
      <c r="Q202" s="119"/>
      <c r="R202" s="115">
        <v>1666.2398360293403</v>
      </c>
      <c r="S202" s="150">
        <f>COUNTIF(M202:Q202,"=x")</f>
        <v>3</v>
      </c>
    </row>
    <row r="203" spans="1:19" hidden="1" x14ac:dyDescent="0.3">
      <c r="A203" s="118" t="s">
        <v>343</v>
      </c>
      <c r="B203" s="118" t="s">
        <v>329</v>
      </c>
      <c r="C203" s="118" t="s">
        <v>298</v>
      </c>
      <c r="D203" s="118">
        <v>61</v>
      </c>
      <c r="E203" s="118">
        <v>6150</v>
      </c>
      <c r="F203" s="118" t="s">
        <v>461</v>
      </c>
      <c r="G203" s="118" t="s">
        <v>462</v>
      </c>
      <c r="H203" s="120">
        <v>1</v>
      </c>
      <c r="I203" s="118" t="s">
        <v>34</v>
      </c>
      <c r="J203" s="118">
        <v>1</v>
      </c>
      <c r="K203" s="118" t="s">
        <v>313</v>
      </c>
      <c r="L203" s="118">
        <v>2027</v>
      </c>
      <c r="M203" s="119" t="s">
        <v>443</v>
      </c>
      <c r="N203" s="119" t="s">
        <v>443</v>
      </c>
      <c r="O203" s="119" t="s">
        <v>443</v>
      </c>
      <c r="P203" s="119"/>
      <c r="Q203" s="119"/>
      <c r="R203" s="115">
        <v>3524.3547087636798</v>
      </c>
      <c r="S203" s="150">
        <f>COUNTIF(M203:Q203,"=x")</f>
        <v>3</v>
      </c>
    </row>
    <row r="204" spans="1:19" hidden="1" x14ac:dyDescent="0.3">
      <c r="A204" s="118" t="s">
        <v>343</v>
      </c>
      <c r="B204" s="118" t="s">
        <v>329</v>
      </c>
      <c r="C204" s="118" t="s">
        <v>241</v>
      </c>
      <c r="D204" s="118">
        <v>10</v>
      </c>
      <c r="E204" s="118">
        <v>1001</v>
      </c>
      <c r="F204" s="118" t="s">
        <v>174</v>
      </c>
      <c r="G204" s="118" t="s">
        <v>174</v>
      </c>
      <c r="H204" s="120">
        <v>2850</v>
      </c>
      <c r="I204" s="118" t="s">
        <v>56</v>
      </c>
      <c r="J204" s="118">
        <v>3</v>
      </c>
      <c r="K204" s="118" t="s">
        <v>313</v>
      </c>
      <c r="L204" s="118">
        <v>2027</v>
      </c>
      <c r="M204" s="119" t="s">
        <v>443</v>
      </c>
      <c r="N204" s="119"/>
      <c r="O204" s="119"/>
      <c r="P204" s="154" t="s">
        <v>443</v>
      </c>
      <c r="Q204" s="119"/>
      <c r="R204" s="115">
        <v>6966.4243886566992</v>
      </c>
      <c r="S204" s="150">
        <f>COUNTIF(M204:Q204,"=x")</f>
        <v>2</v>
      </c>
    </row>
    <row r="205" spans="1:19" hidden="1" x14ac:dyDescent="0.3">
      <c r="A205" s="118" t="s">
        <v>343</v>
      </c>
      <c r="B205" s="118" t="s">
        <v>329</v>
      </c>
      <c r="C205" s="118" t="s">
        <v>257</v>
      </c>
      <c r="D205" s="118">
        <v>10</v>
      </c>
      <c r="E205" s="118">
        <v>1001</v>
      </c>
      <c r="F205" s="118" t="s">
        <v>174</v>
      </c>
      <c r="G205" s="118" t="s">
        <v>322</v>
      </c>
      <c r="H205" s="120">
        <v>1135</v>
      </c>
      <c r="I205" s="118" t="s">
        <v>56</v>
      </c>
      <c r="J205" s="118">
        <v>3</v>
      </c>
      <c r="K205" s="118" t="s">
        <v>313</v>
      </c>
      <c r="L205" s="118">
        <v>2027</v>
      </c>
      <c r="M205" s="119" t="s">
        <v>443</v>
      </c>
      <c r="N205" s="119"/>
      <c r="O205" s="119"/>
      <c r="P205" s="119" t="s">
        <v>443</v>
      </c>
      <c r="Q205" s="119"/>
      <c r="R205" s="115">
        <v>2959.2987679031476</v>
      </c>
      <c r="S205" s="150">
        <f>COUNTIF(M205:Q205,"=x")</f>
        <v>2</v>
      </c>
    </row>
    <row r="206" spans="1:19" hidden="1" x14ac:dyDescent="0.3">
      <c r="A206" s="118" t="s">
        <v>343</v>
      </c>
      <c r="B206" s="118" t="s">
        <v>329</v>
      </c>
      <c r="C206" s="118" t="s">
        <v>172</v>
      </c>
      <c r="D206" s="118">
        <v>65</v>
      </c>
      <c r="E206" s="118">
        <v>6513</v>
      </c>
      <c r="F206" s="118" t="s">
        <v>92</v>
      </c>
      <c r="G206" s="118" t="s">
        <v>483</v>
      </c>
      <c r="H206" s="120">
        <v>8</v>
      </c>
      <c r="I206" s="118" t="s">
        <v>34</v>
      </c>
      <c r="J206" s="118">
        <v>1</v>
      </c>
      <c r="K206" s="118" t="s">
        <v>313</v>
      </c>
      <c r="L206" s="118">
        <v>2027</v>
      </c>
      <c r="M206" s="154" t="s">
        <v>443</v>
      </c>
      <c r="N206" s="119" t="s">
        <v>443</v>
      </c>
      <c r="O206" s="119" t="s">
        <v>443</v>
      </c>
      <c r="P206" s="119"/>
      <c r="Q206" s="119" t="s">
        <v>443</v>
      </c>
      <c r="R206" s="115">
        <v>4635.6672788119995</v>
      </c>
      <c r="S206" s="150">
        <f>COUNTIF(M206:Q206,"=x")</f>
        <v>4</v>
      </c>
    </row>
    <row r="207" spans="1:19" hidden="1" x14ac:dyDescent="0.3">
      <c r="A207" s="118" t="s">
        <v>343</v>
      </c>
      <c r="B207" s="118" t="s">
        <v>329</v>
      </c>
      <c r="C207" s="118" t="s">
        <v>15</v>
      </c>
      <c r="D207" s="118">
        <v>65</v>
      </c>
      <c r="E207" s="118">
        <v>6513</v>
      </c>
      <c r="F207" s="118" t="s">
        <v>92</v>
      </c>
      <c r="G207" s="118" t="s">
        <v>494</v>
      </c>
      <c r="H207" s="120">
        <v>1</v>
      </c>
      <c r="I207" s="118" t="s">
        <v>34</v>
      </c>
      <c r="J207" s="118">
        <v>1</v>
      </c>
      <c r="K207" s="118" t="s">
        <v>313</v>
      </c>
      <c r="L207" s="118">
        <v>2027</v>
      </c>
      <c r="M207" s="154" t="s">
        <v>443</v>
      </c>
      <c r="N207" s="119" t="s">
        <v>443</v>
      </c>
      <c r="O207" s="119" t="s">
        <v>443</v>
      </c>
      <c r="P207" s="119"/>
      <c r="Q207" s="119" t="s">
        <v>443</v>
      </c>
      <c r="R207" s="115">
        <v>5019.8392034996205</v>
      </c>
      <c r="S207" s="150">
        <f>COUNTIF(M207:Q207,"=x")</f>
        <v>4</v>
      </c>
    </row>
    <row r="208" spans="1:19" hidden="1" x14ac:dyDescent="0.3">
      <c r="A208" s="118" t="s">
        <v>343</v>
      </c>
      <c r="B208" s="118" t="s">
        <v>329</v>
      </c>
      <c r="C208" s="118" t="s">
        <v>257</v>
      </c>
      <c r="D208" s="118">
        <v>65</v>
      </c>
      <c r="E208" s="118">
        <v>6513</v>
      </c>
      <c r="F208" s="118" t="s">
        <v>465</v>
      </c>
      <c r="G208" s="118" t="s">
        <v>466</v>
      </c>
      <c r="H208" s="120">
        <v>1</v>
      </c>
      <c r="I208" s="118" t="s">
        <v>34</v>
      </c>
      <c r="J208" s="118">
        <v>1</v>
      </c>
      <c r="K208" s="118" t="s">
        <v>313</v>
      </c>
      <c r="L208" s="118">
        <v>2026</v>
      </c>
      <c r="M208" s="154" t="s">
        <v>443</v>
      </c>
      <c r="N208" s="119" t="s">
        <v>443</v>
      </c>
      <c r="O208" s="119" t="s">
        <v>443</v>
      </c>
      <c r="P208" s="154" t="s">
        <v>443</v>
      </c>
      <c r="Q208" s="119" t="s">
        <v>443</v>
      </c>
      <c r="R208" s="115">
        <v>8280.2673243070167</v>
      </c>
      <c r="S208" s="150">
        <f>COUNTIF(M208:Q208,"=x")</f>
        <v>5</v>
      </c>
    </row>
    <row r="209" spans="1:19" hidden="1" x14ac:dyDescent="0.3">
      <c r="A209" s="118" t="s">
        <v>343</v>
      </c>
      <c r="B209" s="118" t="s">
        <v>329</v>
      </c>
      <c r="C209" s="118" t="s">
        <v>257</v>
      </c>
      <c r="D209" s="118">
        <v>90</v>
      </c>
      <c r="E209" s="118">
        <v>9042</v>
      </c>
      <c r="F209" s="118" t="s">
        <v>467</v>
      </c>
      <c r="G209" s="118" t="s">
        <v>468</v>
      </c>
      <c r="H209" s="120">
        <v>1</v>
      </c>
      <c r="I209" s="118" t="s">
        <v>26</v>
      </c>
      <c r="J209" s="118">
        <v>1</v>
      </c>
      <c r="K209" s="118" t="s">
        <v>313</v>
      </c>
      <c r="L209" s="118">
        <v>2027</v>
      </c>
      <c r="M209" s="154" t="s">
        <v>443</v>
      </c>
      <c r="N209" s="119" t="s">
        <v>443</v>
      </c>
      <c r="O209" s="154" t="s">
        <v>443</v>
      </c>
      <c r="P209" s="154" t="s">
        <v>443</v>
      </c>
      <c r="Q209" s="119" t="s">
        <v>443</v>
      </c>
      <c r="R209" s="115">
        <v>2945.9833369911544</v>
      </c>
      <c r="S209" s="150">
        <f>COUNTIF(M209:Q209,"=x")</f>
        <v>5</v>
      </c>
    </row>
    <row r="210" spans="1:19" hidden="1" x14ac:dyDescent="0.3">
      <c r="A210" s="118" t="s">
        <v>343</v>
      </c>
      <c r="B210" s="118" t="s">
        <v>329</v>
      </c>
      <c r="C210" s="118" t="s">
        <v>241</v>
      </c>
      <c r="D210" s="118">
        <v>90</v>
      </c>
      <c r="E210" s="118">
        <v>9042</v>
      </c>
      <c r="F210" s="118" t="s">
        <v>467</v>
      </c>
      <c r="G210" s="118" t="s">
        <v>468</v>
      </c>
      <c r="H210" s="120">
        <v>1</v>
      </c>
      <c r="I210" s="118" t="s">
        <v>26</v>
      </c>
      <c r="J210" s="118">
        <v>1</v>
      </c>
      <c r="K210" s="118" t="s">
        <v>313</v>
      </c>
      <c r="L210" s="118">
        <v>2027</v>
      </c>
      <c r="M210" s="154" t="s">
        <v>443</v>
      </c>
      <c r="N210" s="119" t="s">
        <v>443</v>
      </c>
      <c r="O210" s="119" t="s">
        <v>443</v>
      </c>
      <c r="P210" s="119" t="s">
        <v>443</v>
      </c>
      <c r="Q210" s="119" t="s">
        <v>443</v>
      </c>
      <c r="R210" s="115">
        <v>2945.9833369911544</v>
      </c>
      <c r="S210" s="150">
        <f>COUNTIF(M210:Q210,"=x")</f>
        <v>5</v>
      </c>
    </row>
    <row r="211" spans="1:19" hidden="1" x14ac:dyDescent="0.3">
      <c r="A211" s="118" t="s">
        <v>343</v>
      </c>
      <c r="B211" s="118" t="s">
        <v>329</v>
      </c>
      <c r="C211" s="118" t="s">
        <v>15</v>
      </c>
      <c r="D211" s="118">
        <v>90</v>
      </c>
      <c r="E211" s="118">
        <v>9042</v>
      </c>
      <c r="F211" s="118" t="s">
        <v>467</v>
      </c>
      <c r="G211" s="118" t="s">
        <v>468</v>
      </c>
      <c r="H211" s="120">
        <v>1</v>
      </c>
      <c r="I211" s="118" t="s">
        <v>26</v>
      </c>
      <c r="J211" s="118">
        <v>1</v>
      </c>
      <c r="K211" s="118" t="s">
        <v>313</v>
      </c>
      <c r="L211" s="118">
        <v>2027</v>
      </c>
      <c r="M211" s="119" t="s">
        <v>443</v>
      </c>
      <c r="N211" s="119" t="s">
        <v>443</v>
      </c>
      <c r="O211" s="119" t="s">
        <v>443</v>
      </c>
      <c r="P211" s="154" t="s">
        <v>443</v>
      </c>
      <c r="Q211" s="119" t="s">
        <v>443</v>
      </c>
      <c r="R211" s="115">
        <v>2945.9833369911544</v>
      </c>
      <c r="S211" s="150">
        <f>COUNTIF(M211:Q211,"=x")</f>
        <v>5</v>
      </c>
    </row>
    <row r="212" spans="1:19" hidden="1" x14ac:dyDescent="0.3">
      <c r="A212" s="118" t="s">
        <v>343</v>
      </c>
      <c r="B212" s="118" t="s">
        <v>329</v>
      </c>
      <c r="C212" s="118" t="s">
        <v>172</v>
      </c>
      <c r="D212" s="118">
        <v>90</v>
      </c>
      <c r="E212" s="118">
        <v>9042</v>
      </c>
      <c r="F212" s="118" t="s">
        <v>467</v>
      </c>
      <c r="G212" s="118" t="s">
        <v>468</v>
      </c>
      <c r="H212" s="120">
        <v>1</v>
      </c>
      <c r="I212" s="118" t="s">
        <v>26</v>
      </c>
      <c r="J212" s="118">
        <v>1</v>
      </c>
      <c r="K212" s="118" t="s">
        <v>313</v>
      </c>
      <c r="L212" s="118">
        <v>2027</v>
      </c>
      <c r="M212" s="119" t="s">
        <v>443</v>
      </c>
      <c r="N212" s="119" t="s">
        <v>443</v>
      </c>
      <c r="O212" s="119" t="s">
        <v>443</v>
      </c>
      <c r="P212" s="154" t="s">
        <v>443</v>
      </c>
      <c r="Q212" s="119" t="s">
        <v>443</v>
      </c>
      <c r="R212" s="115">
        <v>2945.9833369911544</v>
      </c>
      <c r="S212" s="150">
        <f>COUNTIF(M212:Q212,"=x")</f>
        <v>5</v>
      </c>
    </row>
    <row r="213" spans="1:19" hidden="1" x14ac:dyDescent="0.3">
      <c r="A213" s="118" t="s">
        <v>343</v>
      </c>
      <c r="B213" s="118" t="s">
        <v>329</v>
      </c>
      <c r="C213" s="118" t="s">
        <v>172</v>
      </c>
      <c r="D213" s="118">
        <v>73</v>
      </c>
      <c r="E213" s="118">
        <v>7311</v>
      </c>
      <c r="F213" s="118" t="s">
        <v>233</v>
      </c>
      <c r="G213" s="118" t="s">
        <v>508</v>
      </c>
      <c r="H213" s="120">
        <v>1</v>
      </c>
      <c r="I213" s="118" t="s">
        <v>26</v>
      </c>
      <c r="J213" s="118">
        <v>1</v>
      </c>
      <c r="K213" s="118" t="s">
        <v>313</v>
      </c>
      <c r="L213" s="118">
        <v>2027</v>
      </c>
      <c r="M213" s="154" t="s">
        <v>443</v>
      </c>
      <c r="N213" s="119" t="s">
        <v>443</v>
      </c>
      <c r="O213" s="119" t="s">
        <v>443</v>
      </c>
      <c r="P213" s="154" t="s">
        <v>443</v>
      </c>
      <c r="Q213" s="119" t="s">
        <v>443</v>
      </c>
      <c r="R213" s="115">
        <v>2070.740945407897</v>
      </c>
      <c r="S213" s="150">
        <f>COUNTIF(M213:Q213,"=x")</f>
        <v>5</v>
      </c>
    </row>
    <row r="214" spans="1:19" hidden="1" x14ac:dyDescent="0.3">
      <c r="A214" s="118" t="s">
        <v>343</v>
      </c>
      <c r="B214" s="118" t="s">
        <v>329</v>
      </c>
      <c r="C214" s="118" t="s">
        <v>15</v>
      </c>
      <c r="D214" s="118">
        <v>10</v>
      </c>
      <c r="E214" s="118">
        <v>1002</v>
      </c>
      <c r="F214" s="118" t="s">
        <v>446</v>
      </c>
      <c r="G214" s="118" t="s">
        <v>447</v>
      </c>
      <c r="H214" s="120">
        <v>1100</v>
      </c>
      <c r="I214" s="118" t="s">
        <v>56</v>
      </c>
      <c r="J214" s="118">
        <v>1</v>
      </c>
      <c r="K214" s="118" t="s">
        <v>313</v>
      </c>
      <c r="L214" s="118">
        <v>2027</v>
      </c>
      <c r="M214" s="119" t="s">
        <v>443</v>
      </c>
      <c r="N214" s="119" t="s">
        <v>443</v>
      </c>
      <c r="O214" s="119" t="s">
        <v>443</v>
      </c>
      <c r="P214" s="154" t="s">
        <v>443</v>
      </c>
      <c r="Q214" s="119" t="s">
        <v>443</v>
      </c>
      <c r="R214" s="115">
        <v>10582.903599628038</v>
      </c>
      <c r="S214" s="150">
        <f>COUNTIF(M214:Q214,"=x")</f>
        <v>5</v>
      </c>
    </row>
    <row r="215" spans="1:19" hidden="1" x14ac:dyDescent="0.3">
      <c r="A215" s="118" t="s">
        <v>343</v>
      </c>
      <c r="B215" s="118" t="s">
        <v>329</v>
      </c>
      <c r="C215" s="118" t="s">
        <v>257</v>
      </c>
      <c r="D215" s="118">
        <v>10</v>
      </c>
      <c r="E215" s="118">
        <v>1001</v>
      </c>
      <c r="F215" s="118" t="s">
        <v>446</v>
      </c>
      <c r="G215" s="118" t="s">
        <v>447</v>
      </c>
      <c r="H215" s="120">
        <v>1135</v>
      </c>
      <c r="I215" s="118" t="s">
        <v>56</v>
      </c>
      <c r="J215" s="118">
        <v>1</v>
      </c>
      <c r="K215" s="118" t="s">
        <v>313</v>
      </c>
      <c r="L215" s="118">
        <v>2027</v>
      </c>
      <c r="M215" s="154" t="s">
        <v>443</v>
      </c>
      <c r="N215" s="119" t="s">
        <v>443</v>
      </c>
      <c r="O215" s="119" t="s">
        <v>443</v>
      </c>
      <c r="P215" s="119" t="s">
        <v>443</v>
      </c>
      <c r="Q215" s="119" t="s">
        <v>443</v>
      </c>
      <c r="R215" s="115">
        <v>10919.615065542444</v>
      </c>
      <c r="S215" s="150">
        <f>COUNTIF(M215:Q215,"=x")</f>
        <v>5</v>
      </c>
    </row>
    <row r="216" spans="1:19" hidden="1" x14ac:dyDescent="0.3">
      <c r="A216" s="118" t="s">
        <v>343</v>
      </c>
      <c r="B216" s="118" t="s">
        <v>329</v>
      </c>
      <c r="C216" s="118" t="s">
        <v>241</v>
      </c>
      <c r="D216" s="118">
        <v>10</v>
      </c>
      <c r="E216" s="118">
        <v>1002</v>
      </c>
      <c r="F216" s="118" t="s">
        <v>446</v>
      </c>
      <c r="G216" s="118" t="s">
        <v>447</v>
      </c>
      <c r="H216" s="120">
        <v>2850</v>
      </c>
      <c r="I216" s="118" t="s">
        <v>56</v>
      </c>
      <c r="J216" s="118">
        <v>1</v>
      </c>
      <c r="K216" s="118" t="s">
        <v>313</v>
      </c>
      <c r="L216" s="118">
        <v>2027</v>
      </c>
      <c r="M216" s="154" t="s">
        <v>443</v>
      </c>
      <c r="N216" s="119" t="s">
        <v>443</v>
      </c>
      <c r="O216" s="119" t="s">
        <v>443</v>
      </c>
      <c r="P216" s="119" t="s">
        <v>443</v>
      </c>
      <c r="Q216" s="119" t="s">
        <v>443</v>
      </c>
      <c r="R216" s="115">
        <v>27419.375714456524</v>
      </c>
      <c r="S216" s="150">
        <f>COUNTIF(M216:Q216,"=x")</f>
        <v>5</v>
      </c>
    </row>
    <row r="217" spans="1:19" hidden="1" x14ac:dyDescent="0.3">
      <c r="A217" s="118" t="s">
        <v>343</v>
      </c>
      <c r="B217" s="118" t="s">
        <v>329</v>
      </c>
      <c r="C217" s="118" t="s">
        <v>172</v>
      </c>
      <c r="D217" s="118">
        <v>10</v>
      </c>
      <c r="E217" s="118">
        <v>1000</v>
      </c>
      <c r="F217" s="118" t="s">
        <v>446</v>
      </c>
      <c r="G217" s="118" t="s">
        <v>447</v>
      </c>
      <c r="H217" s="120">
        <v>3720</v>
      </c>
      <c r="I217" s="118" t="s">
        <v>56</v>
      </c>
      <c r="J217" s="118">
        <v>1</v>
      </c>
      <c r="K217" s="118" t="s">
        <v>313</v>
      </c>
      <c r="L217" s="118">
        <v>2027</v>
      </c>
      <c r="M217" s="119" t="s">
        <v>443</v>
      </c>
      <c r="N217" s="119" t="s">
        <v>443</v>
      </c>
      <c r="O217" s="119" t="s">
        <v>443</v>
      </c>
      <c r="P217" s="154" t="s">
        <v>443</v>
      </c>
      <c r="Q217" s="119" t="s">
        <v>443</v>
      </c>
      <c r="R217" s="115">
        <v>34233.392513579391</v>
      </c>
      <c r="S217" s="150">
        <f>COUNTIF(M217:Q217,"=x")</f>
        <v>5</v>
      </c>
    </row>
    <row r="218" spans="1:19" hidden="1" x14ac:dyDescent="0.3">
      <c r="A218" s="118" t="s">
        <v>343</v>
      </c>
      <c r="B218" s="118" t="s">
        <v>329</v>
      </c>
      <c r="C218" s="118" t="s">
        <v>241</v>
      </c>
      <c r="D218" s="118">
        <v>64</v>
      </c>
      <c r="E218" s="118">
        <v>6422</v>
      </c>
      <c r="F218" s="118" t="s">
        <v>479</v>
      </c>
      <c r="G218" s="118" t="s">
        <v>480</v>
      </c>
      <c r="H218" s="120">
        <v>1</v>
      </c>
      <c r="I218" s="118" t="s">
        <v>34</v>
      </c>
      <c r="J218" s="118">
        <v>1</v>
      </c>
      <c r="K218" s="118" t="s">
        <v>313</v>
      </c>
      <c r="L218" s="118">
        <v>2027</v>
      </c>
      <c r="M218" s="154" t="s">
        <v>443</v>
      </c>
      <c r="N218" s="119" t="s">
        <v>443</v>
      </c>
      <c r="O218" s="119" t="s">
        <v>443</v>
      </c>
      <c r="P218" s="154" t="s">
        <v>443</v>
      </c>
      <c r="Q218" s="119" t="s">
        <v>443</v>
      </c>
      <c r="R218" s="115">
        <v>733.85123187176691</v>
      </c>
      <c r="S218" s="150">
        <f>COUNTIF(M218:Q218,"=x")</f>
        <v>5</v>
      </c>
    </row>
    <row r="219" spans="1:19" hidden="1" x14ac:dyDescent="0.3">
      <c r="A219" s="118" t="s">
        <v>343</v>
      </c>
      <c r="B219" s="118" t="s">
        <v>329</v>
      </c>
      <c r="C219" s="118" t="s">
        <v>241</v>
      </c>
      <c r="D219" s="118">
        <v>65</v>
      </c>
      <c r="E219" s="118">
        <v>6513</v>
      </c>
      <c r="F219" s="118" t="s">
        <v>92</v>
      </c>
      <c r="G219" s="118" t="s">
        <v>483</v>
      </c>
      <c r="H219" s="120">
        <v>21</v>
      </c>
      <c r="I219" s="118" t="s">
        <v>34</v>
      </c>
      <c r="J219" s="118">
        <v>1</v>
      </c>
      <c r="K219" s="118" t="s">
        <v>313</v>
      </c>
      <c r="L219" s="118">
        <v>2027</v>
      </c>
      <c r="M219" s="154" t="s">
        <v>443</v>
      </c>
      <c r="N219" s="119" t="s">
        <v>443</v>
      </c>
      <c r="O219" s="119" t="s">
        <v>443</v>
      </c>
      <c r="P219" s="119" t="s">
        <v>443</v>
      </c>
      <c r="Q219" s="119" t="s">
        <v>443</v>
      </c>
      <c r="R219" s="115">
        <v>15411.083289101301</v>
      </c>
      <c r="S219" s="150">
        <f>COUNTIF(M219:Q219,"=x")</f>
        <v>5</v>
      </c>
    </row>
    <row r="220" spans="1:19" hidden="1" x14ac:dyDescent="0.3">
      <c r="A220" s="118" t="s">
        <v>343</v>
      </c>
      <c r="B220" s="118" t="s">
        <v>329</v>
      </c>
      <c r="C220" s="118" t="s">
        <v>15</v>
      </c>
      <c r="D220" s="118">
        <v>61</v>
      </c>
      <c r="E220" s="118">
        <v>6150</v>
      </c>
      <c r="F220" s="118" t="s">
        <v>461</v>
      </c>
      <c r="G220" s="118" t="s">
        <v>462</v>
      </c>
      <c r="H220" s="120">
        <v>1</v>
      </c>
      <c r="I220" s="118" t="s">
        <v>34</v>
      </c>
      <c r="J220" s="118">
        <v>1</v>
      </c>
      <c r="K220" s="118" t="s">
        <v>313</v>
      </c>
      <c r="L220" s="118">
        <v>2027</v>
      </c>
      <c r="M220" s="119" t="s">
        <v>443</v>
      </c>
      <c r="N220" s="119" t="s">
        <v>443</v>
      </c>
      <c r="O220" s="154" t="s">
        <v>443</v>
      </c>
      <c r="P220" s="154" t="s">
        <v>443</v>
      </c>
      <c r="Q220" s="119" t="s">
        <v>443</v>
      </c>
      <c r="R220" s="115">
        <v>6208.8349795851273</v>
      </c>
      <c r="S220" s="150">
        <f>COUNTIF(M220:Q220,"=x")</f>
        <v>5</v>
      </c>
    </row>
    <row r="221" spans="1:19" hidden="1" x14ac:dyDescent="0.3">
      <c r="A221" s="118" t="s">
        <v>343</v>
      </c>
      <c r="B221" s="118" t="s">
        <v>329</v>
      </c>
      <c r="C221" s="118" t="s">
        <v>257</v>
      </c>
      <c r="D221" s="118">
        <v>61</v>
      </c>
      <c r="E221" s="118">
        <v>6150</v>
      </c>
      <c r="F221" s="118" t="s">
        <v>461</v>
      </c>
      <c r="G221" s="118" t="s">
        <v>462</v>
      </c>
      <c r="H221" s="120">
        <v>1</v>
      </c>
      <c r="I221" s="118" t="s">
        <v>34</v>
      </c>
      <c r="J221" s="118">
        <v>1</v>
      </c>
      <c r="K221" s="118" t="s">
        <v>313</v>
      </c>
      <c r="L221" s="118">
        <v>2027</v>
      </c>
      <c r="M221" s="154" t="s">
        <v>443</v>
      </c>
      <c r="N221" s="119" t="s">
        <v>443</v>
      </c>
      <c r="O221" s="119" t="s">
        <v>443</v>
      </c>
      <c r="P221" s="154" t="s">
        <v>443</v>
      </c>
      <c r="Q221" s="119" t="s">
        <v>443</v>
      </c>
      <c r="R221" s="115">
        <v>10380.531020422397</v>
      </c>
      <c r="S221" s="150">
        <f>COUNTIF(M221:Q221,"=x")</f>
        <v>5</v>
      </c>
    </row>
    <row r="222" spans="1:19" hidden="1" x14ac:dyDescent="0.3">
      <c r="A222" s="118" t="s">
        <v>343</v>
      </c>
      <c r="B222" s="118" t="s">
        <v>329</v>
      </c>
      <c r="C222" s="118" t="s">
        <v>172</v>
      </c>
      <c r="D222" s="118">
        <v>61</v>
      </c>
      <c r="E222" s="118">
        <v>6150</v>
      </c>
      <c r="F222" s="118" t="s">
        <v>505</v>
      </c>
      <c r="G222" s="118" t="s">
        <v>506</v>
      </c>
      <c r="H222" s="120">
        <v>1</v>
      </c>
      <c r="I222" s="118" t="s">
        <v>34</v>
      </c>
      <c r="J222" s="118">
        <v>1</v>
      </c>
      <c r="K222" s="118" t="s">
        <v>313</v>
      </c>
      <c r="L222" s="118">
        <v>2027</v>
      </c>
      <c r="M222" s="154" t="s">
        <v>443</v>
      </c>
      <c r="N222" s="119" t="s">
        <v>443</v>
      </c>
      <c r="O222" s="119" t="s">
        <v>443</v>
      </c>
      <c r="P222" s="154" t="s">
        <v>443</v>
      </c>
      <c r="Q222" s="119" t="s">
        <v>443</v>
      </c>
      <c r="R222" s="115">
        <v>17754.581263879289</v>
      </c>
      <c r="S222" s="150">
        <f>COUNTIF(M222:Q222,"=x")</f>
        <v>5</v>
      </c>
    </row>
    <row r="223" spans="1:19" hidden="1" x14ac:dyDescent="0.3">
      <c r="A223" s="118" t="s">
        <v>343</v>
      </c>
      <c r="B223" s="118" t="s">
        <v>329</v>
      </c>
      <c r="C223" s="118" t="s">
        <v>15</v>
      </c>
      <c r="D223" s="118">
        <v>99</v>
      </c>
      <c r="E223" s="118">
        <v>9999</v>
      </c>
      <c r="F223" s="118" t="s">
        <v>469</v>
      </c>
      <c r="G223" s="118" t="s">
        <v>470</v>
      </c>
      <c r="H223" s="120">
        <v>315</v>
      </c>
      <c r="I223" s="118" t="s">
        <v>20</v>
      </c>
      <c r="J223" s="118">
        <v>1</v>
      </c>
      <c r="K223" s="118" t="s">
        <v>313</v>
      </c>
      <c r="L223" s="118">
        <v>2027</v>
      </c>
      <c r="M223" s="154" t="s">
        <v>443</v>
      </c>
      <c r="N223" s="119" t="s">
        <v>443</v>
      </c>
      <c r="O223" s="154" t="s">
        <v>443</v>
      </c>
      <c r="P223" s="154" t="s">
        <v>443</v>
      </c>
      <c r="Q223" s="119" t="s">
        <v>443</v>
      </c>
      <c r="R223" s="115">
        <v>4269.1142041788316</v>
      </c>
      <c r="S223" s="150">
        <f>COUNTIF(M223:Q223,"=x")</f>
        <v>5</v>
      </c>
    </row>
    <row r="224" spans="1:19" hidden="1" x14ac:dyDescent="0.3">
      <c r="A224" s="118" t="s">
        <v>343</v>
      </c>
      <c r="B224" s="118" t="s">
        <v>329</v>
      </c>
      <c r="C224" s="118" t="s">
        <v>241</v>
      </c>
      <c r="D224" s="118">
        <v>99</v>
      </c>
      <c r="E224" s="118">
        <v>9999</v>
      </c>
      <c r="F224" s="118" t="s">
        <v>469</v>
      </c>
      <c r="G224" s="118" t="s">
        <v>470</v>
      </c>
      <c r="H224" s="120">
        <v>464</v>
      </c>
      <c r="I224" s="118" t="s">
        <v>20</v>
      </c>
      <c r="J224" s="118">
        <v>1</v>
      </c>
      <c r="K224" s="118" t="s">
        <v>313</v>
      </c>
      <c r="L224" s="118">
        <v>2027</v>
      </c>
      <c r="M224" s="154" t="s">
        <v>443</v>
      </c>
      <c r="N224" s="119" t="s">
        <v>443</v>
      </c>
      <c r="O224" s="119" t="s">
        <v>443</v>
      </c>
      <c r="P224" s="154" t="s">
        <v>443</v>
      </c>
      <c r="Q224" s="119" t="s">
        <v>443</v>
      </c>
      <c r="R224" s="115">
        <v>6288.4841805570768</v>
      </c>
      <c r="S224" s="150">
        <f>COUNTIF(M224:Q224,"=x")</f>
        <v>5</v>
      </c>
    </row>
    <row r="225" spans="1:19" hidden="1" x14ac:dyDescent="0.3">
      <c r="A225" s="118" t="s">
        <v>343</v>
      </c>
      <c r="B225" s="118" t="s">
        <v>329</v>
      </c>
      <c r="C225" s="118" t="s">
        <v>257</v>
      </c>
      <c r="D225" s="118">
        <v>99</v>
      </c>
      <c r="E225" s="118">
        <v>9999</v>
      </c>
      <c r="F225" s="118" t="s">
        <v>469</v>
      </c>
      <c r="G225" s="118" t="s">
        <v>470</v>
      </c>
      <c r="H225" s="120">
        <v>420</v>
      </c>
      <c r="I225" s="118" t="s">
        <v>20</v>
      </c>
      <c r="J225" s="118">
        <v>1</v>
      </c>
      <c r="K225" s="118" t="s">
        <v>313</v>
      </c>
      <c r="L225" s="118">
        <v>2027</v>
      </c>
      <c r="M225" s="154" t="s">
        <v>443</v>
      </c>
      <c r="N225" s="119" t="s">
        <v>443</v>
      </c>
      <c r="O225" s="119" t="s">
        <v>443</v>
      </c>
      <c r="P225" s="154" t="s">
        <v>443</v>
      </c>
      <c r="Q225" s="119" t="s">
        <v>443</v>
      </c>
      <c r="R225" s="115">
        <v>7027.3826274209896</v>
      </c>
      <c r="S225" s="150">
        <f>COUNTIF(M225:Q225,"=x")</f>
        <v>5</v>
      </c>
    </row>
    <row r="226" spans="1:19" ht="12.75" hidden="1" x14ac:dyDescent="0.3">
      <c r="A226" s="118" t="s">
        <v>343</v>
      </c>
      <c r="B226" s="118" t="s">
        <v>331</v>
      </c>
      <c r="C226" s="148" t="s">
        <v>172</v>
      </c>
      <c r="D226" s="148" t="s">
        <v>139</v>
      </c>
      <c r="E226" s="148" t="s">
        <v>199</v>
      </c>
      <c r="F226" s="148" t="s">
        <v>200</v>
      </c>
      <c r="G226" s="148" t="s">
        <v>201</v>
      </c>
      <c r="H226" s="150">
        <v>1</v>
      </c>
      <c r="I226" s="148" t="s">
        <v>26</v>
      </c>
      <c r="J226" s="151">
        <v>3</v>
      </c>
      <c r="K226" s="152" t="s">
        <v>21</v>
      </c>
      <c r="L226" s="153">
        <v>2027</v>
      </c>
      <c r="M226" s="119" t="s">
        <v>443</v>
      </c>
      <c r="N226" s="154"/>
      <c r="O226" s="154"/>
      <c r="P226" s="154" t="s">
        <v>443</v>
      </c>
      <c r="Q226" s="154"/>
      <c r="R226" s="155">
        <v>10187.06</v>
      </c>
      <c r="S226" s="150">
        <f>COUNTIF(M226:Q226,"=x")</f>
        <v>2</v>
      </c>
    </row>
    <row r="227" spans="1:19" ht="12.75" hidden="1" x14ac:dyDescent="0.3">
      <c r="A227" s="118" t="s">
        <v>343</v>
      </c>
      <c r="B227" s="118" t="s">
        <v>331</v>
      </c>
      <c r="C227" s="148" t="s">
        <v>298</v>
      </c>
      <c r="D227" s="148" t="s">
        <v>21</v>
      </c>
      <c r="E227" s="148" t="s">
        <v>299</v>
      </c>
      <c r="F227" s="148" t="s">
        <v>174</v>
      </c>
      <c r="G227" s="148" t="s">
        <v>174</v>
      </c>
      <c r="H227" s="150">
        <v>1930</v>
      </c>
      <c r="I227" s="148" t="s">
        <v>56</v>
      </c>
      <c r="J227" s="151">
        <v>3</v>
      </c>
      <c r="K227" s="152" t="s">
        <v>21</v>
      </c>
      <c r="L227" s="153">
        <v>2027</v>
      </c>
      <c r="M227" s="154" t="s">
        <v>443</v>
      </c>
      <c r="N227" s="154"/>
      <c r="O227" s="154"/>
      <c r="P227" s="154"/>
      <c r="Q227" s="154"/>
      <c r="R227" s="155">
        <v>1751.48</v>
      </c>
      <c r="S227" s="150">
        <f>COUNTIF(M227:Q227,"=x")</f>
        <v>1</v>
      </c>
    </row>
    <row r="228" spans="1:19" ht="12.75" hidden="1" x14ac:dyDescent="0.3">
      <c r="A228" s="118" t="s">
        <v>343</v>
      </c>
      <c r="B228" s="118" t="s">
        <v>331</v>
      </c>
      <c r="C228" s="148" t="s">
        <v>298</v>
      </c>
      <c r="D228" s="148" t="s">
        <v>94</v>
      </c>
      <c r="E228" s="148" t="s">
        <v>95</v>
      </c>
      <c r="F228" s="148" t="s">
        <v>169</v>
      </c>
      <c r="G228" s="148" t="s">
        <v>146</v>
      </c>
      <c r="H228" s="150">
        <v>1</v>
      </c>
      <c r="I228" s="148" t="s">
        <v>26</v>
      </c>
      <c r="J228" s="151">
        <v>12</v>
      </c>
      <c r="K228" s="152" t="s">
        <v>21</v>
      </c>
      <c r="L228" s="153">
        <v>2027</v>
      </c>
      <c r="M228" s="154" t="s">
        <v>443</v>
      </c>
      <c r="N228" s="154"/>
      <c r="O228" s="154"/>
      <c r="P228" s="154"/>
      <c r="Q228" s="154"/>
      <c r="R228" s="155">
        <v>9680</v>
      </c>
      <c r="S228" s="150">
        <f>COUNTIF(M228:Q228,"=x")</f>
        <v>1</v>
      </c>
    </row>
    <row r="229" spans="1:19" ht="12.75" hidden="1" x14ac:dyDescent="0.3">
      <c r="A229" s="118" t="s">
        <v>343</v>
      </c>
      <c r="B229" s="118" t="s">
        <v>331</v>
      </c>
      <c r="C229" s="148" t="s">
        <v>298</v>
      </c>
      <c r="D229" s="148" t="s">
        <v>94</v>
      </c>
      <c r="E229" s="148" t="s">
        <v>95</v>
      </c>
      <c r="F229" s="148" t="s">
        <v>169</v>
      </c>
      <c r="G229" s="148" t="s">
        <v>147</v>
      </c>
      <c r="H229" s="150">
        <v>1</v>
      </c>
      <c r="I229" s="148" t="s">
        <v>26</v>
      </c>
      <c r="J229" s="151">
        <v>12</v>
      </c>
      <c r="K229" s="152" t="s">
        <v>21</v>
      </c>
      <c r="L229" s="153">
        <v>2027</v>
      </c>
      <c r="M229" s="154" t="s">
        <v>443</v>
      </c>
      <c r="N229" s="154"/>
      <c r="O229" s="154"/>
      <c r="P229" s="154"/>
      <c r="Q229" s="154"/>
      <c r="R229" s="155">
        <v>3630</v>
      </c>
      <c r="S229" s="150">
        <f>COUNTIF(M229:Q229,"=x")</f>
        <v>1</v>
      </c>
    </row>
    <row r="230" spans="1:19" ht="12.75" hidden="1" x14ac:dyDescent="0.3">
      <c r="A230" s="118" t="s">
        <v>343</v>
      </c>
      <c r="B230" s="118" t="s">
        <v>331</v>
      </c>
      <c r="C230" s="148" t="s">
        <v>298</v>
      </c>
      <c r="D230" s="148" t="s">
        <v>94</v>
      </c>
      <c r="E230" s="148" t="s">
        <v>95</v>
      </c>
      <c r="F230" s="148" t="s">
        <v>169</v>
      </c>
      <c r="G230" s="148" t="s">
        <v>102</v>
      </c>
      <c r="H230" s="150">
        <v>1</v>
      </c>
      <c r="I230" s="148" t="s">
        <v>26</v>
      </c>
      <c r="J230" s="151">
        <v>12</v>
      </c>
      <c r="K230" s="152" t="s">
        <v>21</v>
      </c>
      <c r="L230" s="153">
        <v>2027</v>
      </c>
      <c r="M230" s="154" t="s">
        <v>443</v>
      </c>
      <c r="N230" s="154"/>
      <c r="O230" s="154"/>
      <c r="P230" s="154"/>
      <c r="Q230" s="154"/>
      <c r="R230" s="155">
        <v>6050</v>
      </c>
      <c r="S230" s="150">
        <f>COUNTIF(M230:Q230,"=x")</f>
        <v>1</v>
      </c>
    </row>
    <row r="231" spans="1:19" ht="12.75" hidden="1" x14ac:dyDescent="0.3">
      <c r="A231" s="118" t="s">
        <v>343</v>
      </c>
      <c r="B231" s="118" t="s">
        <v>331</v>
      </c>
      <c r="C231" s="148" t="s">
        <v>278</v>
      </c>
      <c r="D231" s="148" t="s">
        <v>285</v>
      </c>
      <c r="E231" s="148" t="s">
        <v>290</v>
      </c>
      <c r="F231" s="148" t="s">
        <v>287</v>
      </c>
      <c r="G231" s="148" t="s">
        <v>97</v>
      </c>
      <c r="H231" s="150">
        <v>1</v>
      </c>
      <c r="I231" s="148" t="s">
        <v>34</v>
      </c>
      <c r="J231" s="151">
        <v>10</v>
      </c>
      <c r="K231" s="152" t="s">
        <v>21</v>
      </c>
      <c r="L231" s="153">
        <v>2027</v>
      </c>
      <c r="M231" s="119" t="s">
        <v>443</v>
      </c>
      <c r="N231" s="154"/>
      <c r="O231" s="154"/>
      <c r="P231" s="154"/>
      <c r="Q231" s="154"/>
      <c r="R231" s="155">
        <v>1908.44</v>
      </c>
      <c r="S231" s="150">
        <f>COUNTIF(M231:Q231,"=x")</f>
        <v>1</v>
      </c>
    </row>
    <row r="232" spans="1:19" ht="12.75" hidden="1" x14ac:dyDescent="0.3">
      <c r="A232" s="118" t="s">
        <v>343</v>
      </c>
      <c r="B232" s="118" t="s">
        <v>331</v>
      </c>
      <c r="C232" s="148" t="s">
        <v>278</v>
      </c>
      <c r="D232" s="148" t="s">
        <v>285</v>
      </c>
      <c r="E232" s="148" t="s">
        <v>286</v>
      </c>
      <c r="F232" s="148" t="s">
        <v>287</v>
      </c>
      <c r="G232" s="148" t="s">
        <v>97</v>
      </c>
      <c r="H232" s="150">
        <v>1</v>
      </c>
      <c r="I232" s="148" t="s">
        <v>34</v>
      </c>
      <c r="J232" s="151">
        <v>10</v>
      </c>
      <c r="K232" s="152" t="s">
        <v>21</v>
      </c>
      <c r="L232" s="153">
        <v>2027</v>
      </c>
      <c r="M232" s="119" t="s">
        <v>443</v>
      </c>
      <c r="N232" s="154"/>
      <c r="O232" s="154"/>
      <c r="P232" s="154"/>
      <c r="Q232" s="154"/>
      <c r="R232" s="155">
        <v>3816.87</v>
      </c>
      <c r="S232" s="150">
        <f>COUNTIF(M232:Q232,"=x")</f>
        <v>1</v>
      </c>
    </row>
    <row r="233" spans="1:19" ht="12.75" hidden="1" x14ac:dyDescent="0.3">
      <c r="A233" s="118" t="s">
        <v>343</v>
      </c>
      <c r="B233" s="118" t="s">
        <v>331</v>
      </c>
      <c r="C233" s="148" t="s">
        <v>241</v>
      </c>
      <c r="D233" s="148" t="s">
        <v>76</v>
      </c>
      <c r="E233" s="148" t="s">
        <v>80</v>
      </c>
      <c r="F233" s="148" t="s">
        <v>81</v>
      </c>
      <c r="G233" s="148" t="s">
        <v>82</v>
      </c>
      <c r="H233" s="150">
        <v>2850</v>
      </c>
      <c r="I233" s="148" t="s">
        <v>56</v>
      </c>
      <c r="J233" s="151">
        <v>4</v>
      </c>
      <c r="K233" s="152" t="s">
        <v>21</v>
      </c>
      <c r="L233" s="153">
        <v>2028</v>
      </c>
      <c r="M233" s="154"/>
      <c r="N233" s="119" t="s">
        <v>443</v>
      </c>
      <c r="O233" s="154"/>
      <c r="P233" s="154"/>
      <c r="Q233" s="154"/>
      <c r="R233" s="155">
        <v>14085.4</v>
      </c>
      <c r="S233" s="150">
        <f>COUNTIF(M233:Q233,"=x")</f>
        <v>1</v>
      </c>
    </row>
    <row r="234" spans="1:19" ht="12.75" hidden="1" x14ac:dyDescent="0.3">
      <c r="A234" s="118" t="s">
        <v>343</v>
      </c>
      <c r="B234" s="118" t="s">
        <v>331</v>
      </c>
      <c r="C234" s="148" t="s">
        <v>172</v>
      </c>
      <c r="D234" s="148" t="s">
        <v>76</v>
      </c>
      <c r="E234" s="148" t="s">
        <v>80</v>
      </c>
      <c r="F234" s="148" t="s">
        <v>81</v>
      </c>
      <c r="G234" s="148" t="s">
        <v>82</v>
      </c>
      <c r="H234" s="150">
        <v>3720</v>
      </c>
      <c r="I234" s="148" t="s">
        <v>56</v>
      </c>
      <c r="J234" s="151">
        <v>4</v>
      </c>
      <c r="K234" s="152" t="s">
        <v>21</v>
      </c>
      <c r="L234" s="153">
        <v>2028</v>
      </c>
      <c r="M234" s="154"/>
      <c r="N234" s="119" t="s">
        <v>443</v>
      </c>
      <c r="O234" s="154"/>
      <c r="P234" s="154"/>
      <c r="Q234" s="154"/>
      <c r="R234" s="155">
        <v>18385.150000000001</v>
      </c>
      <c r="S234" s="150">
        <f>COUNTIF(M234:Q234,"=x")</f>
        <v>1</v>
      </c>
    </row>
    <row r="235" spans="1:19" ht="12.75" hidden="1" x14ac:dyDescent="0.3">
      <c r="A235" s="118" t="s">
        <v>343</v>
      </c>
      <c r="B235" s="118" t="s">
        <v>331</v>
      </c>
      <c r="C235" s="148" t="s">
        <v>298</v>
      </c>
      <c r="D235" s="148" t="s">
        <v>94</v>
      </c>
      <c r="E235" s="148" t="s">
        <v>95</v>
      </c>
      <c r="F235" s="148" t="s">
        <v>169</v>
      </c>
      <c r="G235" s="148" t="s">
        <v>170</v>
      </c>
      <c r="H235" s="150">
        <v>1</v>
      </c>
      <c r="I235" s="148" t="s">
        <v>26</v>
      </c>
      <c r="J235" s="151">
        <v>16</v>
      </c>
      <c r="K235" s="152" t="s">
        <v>21</v>
      </c>
      <c r="L235" s="153">
        <v>2028</v>
      </c>
      <c r="M235" s="154"/>
      <c r="N235" s="119" t="s">
        <v>443</v>
      </c>
      <c r="O235" s="154"/>
      <c r="P235" s="154"/>
      <c r="Q235" s="154"/>
      <c r="R235" s="155">
        <v>2904</v>
      </c>
      <c r="S235" s="150">
        <f>COUNTIF(M235:Q235,"=x")</f>
        <v>1</v>
      </c>
    </row>
    <row r="236" spans="1:19" ht="12.75" hidden="1" x14ac:dyDescent="0.3">
      <c r="A236" s="118" t="s">
        <v>343</v>
      </c>
      <c r="B236" s="118" t="s">
        <v>331</v>
      </c>
      <c r="C236" s="148" t="s">
        <v>15</v>
      </c>
      <c r="D236" s="148" t="s">
        <v>94</v>
      </c>
      <c r="E236" s="148" t="s">
        <v>95</v>
      </c>
      <c r="F236" s="148" t="s">
        <v>96</v>
      </c>
      <c r="G236" s="148" t="s">
        <v>97</v>
      </c>
      <c r="H236" s="150">
        <v>1</v>
      </c>
      <c r="I236" s="148" t="s">
        <v>26</v>
      </c>
      <c r="J236" s="151">
        <v>8</v>
      </c>
      <c r="K236" s="152" t="s">
        <v>21</v>
      </c>
      <c r="L236" s="153">
        <v>2028</v>
      </c>
      <c r="M236" s="154"/>
      <c r="N236" s="119" t="s">
        <v>443</v>
      </c>
      <c r="O236" s="154"/>
      <c r="P236" s="154"/>
      <c r="Q236" s="154"/>
      <c r="R236" s="155">
        <v>1753.96</v>
      </c>
      <c r="S236" s="150">
        <f>COUNTIF(M236:Q236,"=x")</f>
        <v>1</v>
      </c>
    </row>
    <row r="237" spans="1:19" ht="12.75" hidden="1" x14ac:dyDescent="0.3">
      <c r="A237" s="118" t="s">
        <v>343</v>
      </c>
      <c r="B237" s="118" t="s">
        <v>331</v>
      </c>
      <c r="C237" s="148" t="s">
        <v>15</v>
      </c>
      <c r="D237" s="148" t="s">
        <v>94</v>
      </c>
      <c r="E237" s="148" t="s">
        <v>95</v>
      </c>
      <c r="F237" s="148" t="s">
        <v>96</v>
      </c>
      <c r="G237" s="148" t="s">
        <v>100</v>
      </c>
      <c r="H237" s="150">
        <v>1</v>
      </c>
      <c r="I237" s="148" t="s">
        <v>26</v>
      </c>
      <c r="J237" s="151">
        <v>8</v>
      </c>
      <c r="K237" s="152" t="s">
        <v>21</v>
      </c>
      <c r="L237" s="153">
        <v>2028</v>
      </c>
      <c r="M237" s="154"/>
      <c r="N237" s="119" t="s">
        <v>443</v>
      </c>
      <c r="O237" s="154"/>
      <c r="P237" s="154"/>
      <c r="Q237" s="154"/>
      <c r="R237" s="155">
        <v>1815</v>
      </c>
      <c r="S237" s="150">
        <f>COUNTIF(M237:Q237,"=x")</f>
        <v>1</v>
      </c>
    </row>
    <row r="238" spans="1:19" ht="12.75" hidden="1" x14ac:dyDescent="0.3">
      <c r="A238" s="118" t="s">
        <v>343</v>
      </c>
      <c r="B238" s="118" t="s">
        <v>331</v>
      </c>
      <c r="C238" s="148" t="s">
        <v>298</v>
      </c>
      <c r="D238" s="148" t="s">
        <v>94</v>
      </c>
      <c r="E238" s="148" t="s">
        <v>95</v>
      </c>
      <c r="F238" s="148" t="s">
        <v>96</v>
      </c>
      <c r="G238" s="148" t="s">
        <v>100</v>
      </c>
      <c r="H238" s="150">
        <v>1</v>
      </c>
      <c r="I238" s="148" t="s">
        <v>26</v>
      </c>
      <c r="J238" s="151">
        <v>8</v>
      </c>
      <c r="K238" s="152" t="s">
        <v>21</v>
      </c>
      <c r="L238" s="153">
        <v>2028</v>
      </c>
      <c r="M238" s="154"/>
      <c r="N238" s="119" t="s">
        <v>443</v>
      </c>
      <c r="O238" s="154"/>
      <c r="P238" s="154"/>
      <c r="Q238" s="154"/>
      <c r="R238" s="155">
        <v>1815</v>
      </c>
      <c r="S238" s="150">
        <f>COUNTIF(M238:Q238,"=x")</f>
        <v>1</v>
      </c>
    </row>
    <row r="239" spans="1:19" ht="12.75" hidden="1" x14ac:dyDescent="0.3">
      <c r="A239" s="118" t="s">
        <v>343</v>
      </c>
      <c r="B239" s="118" t="s">
        <v>331</v>
      </c>
      <c r="C239" s="148" t="s">
        <v>15</v>
      </c>
      <c r="D239" s="148" t="s">
        <v>94</v>
      </c>
      <c r="E239" s="148" t="s">
        <v>95</v>
      </c>
      <c r="F239" s="148" t="s">
        <v>96</v>
      </c>
      <c r="G239" s="148" t="s">
        <v>101</v>
      </c>
      <c r="H239" s="150">
        <v>1</v>
      </c>
      <c r="I239" s="148" t="s">
        <v>26</v>
      </c>
      <c r="J239" s="151">
        <v>8</v>
      </c>
      <c r="K239" s="152" t="s">
        <v>21</v>
      </c>
      <c r="L239" s="153">
        <v>2028</v>
      </c>
      <c r="M239" s="154"/>
      <c r="N239" s="119" t="s">
        <v>443</v>
      </c>
      <c r="O239" s="154"/>
      <c r="P239" s="154"/>
      <c r="Q239" s="154"/>
      <c r="R239" s="155">
        <v>242</v>
      </c>
      <c r="S239" s="150">
        <f>COUNTIF(M239:Q239,"=x")</f>
        <v>1</v>
      </c>
    </row>
    <row r="240" spans="1:19" ht="12.75" hidden="1" x14ac:dyDescent="0.3">
      <c r="A240" s="118" t="s">
        <v>343</v>
      </c>
      <c r="B240" s="118" t="s">
        <v>331</v>
      </c>
      <c r="C240" s="148" t="s">
        <v>298</v>
      </c>
      <c r="D240" s="148" t="s">
        <v>94</v>
      </c>
      <c r="E240" s="148" t="s">
        <v>95</v>
      </c>
      <c r="F240" s="148" t="s">
        <v>254</v>
      </c>
      <c r="G240" s="148" t="s">
        <v>311</v>
      </c>
      <c r="H240" s="150">
        <v>1</v>
      </c>
      <c r="I240" s="148" t="s">
        <v>26</v>
      </c>
      <c r="J240" s="151">
        <v>8</v>
      </c>
      <c r="K240" s="152" t="s">
        <v>21</v>
      </c>
      <c r="L240" s="153">
        <v>2028</v>
      </c>
      <c r="M240" s="154"/>
      <c r="N240" s="119" t="s">
        <v>443</v>
      </c>
      <c r="O240" s="154"/>
      <c r="P240" s="154"/>
      <c r="Q240" s="154"/>
      <c r="R240" s="155">
        <v>5445</v>
      </c>
      <c r="S240" s="150">
        <f>COUNTIF(M240:Q240,"=x")</f>
        <v>1</v>
      </c>
    </row>
    <row r="241" spans="1:19" ht="12.75" hidden="1" x14ac:dyDescent="0.3">
      <c r="A241" s="118" t="s">
        <v>343</v>
      </c>
      <c r="B241" s="118" t="s">
        <v>331</v>
      </c>
      <c r="C241" s="148" t="s">
        <v>298</v>
      </c>
      <c r="D241" s="148" t="s">
        <v>94</v>
      </c>
      <c r="E241" s="148" t="s">
        <v>95</v>
      </c>
      <c r="F241" s="148" t="s">
        <v>254</v>
      </c>
      <c r="G241" s="148" t="s">
        <v>312</v>
      </c>
      <c r="H241" s="150">
        <v>1</v>
      </c>
      <c r="I241" s="148" t="s">
        <v>26</v>
      </c>
      <c r="J241" s="151">
        <v>8</v>
      </c>
      <c r="K241" s="152" t="s">
        <v>21</v>
      </c>
      <c r="L241" s="153">
        <v>2028</v>
      </c>
      <c r="M241" s="154"/>
      <c r="N241" s="119" t="s">
        <v>443</v>
      </c>
      <c r="O241" s="154"/>
      <c r="P241" s="154"/>
      <c r="Q241" s="154"/>
      <c r="R241" s="155">
        <v>605</v>
      </c>
      <c r="S241" s="150">
        <f>COUNTIF(M241:Q241,"=x")</f>
        <v>1</v>
      </c>
    </row>
    <row r="242" spans="1:19" ht="12.75" hidden="1" x14ac:dyDescent="0.3">
      <c r="A242" s="118" t="s">
        <v>343</v>
      </c>
      <c r="B242" s="118" t="s">
        <v>331</v>
      </c>
      <c r="C242" s="148" t="s">
        <v>15</v>
      </c>
      <c r="D242" s="148" t="s">
        <v>76</v>
      </c>
      <c r="E242" s="148" t="s">
        <v>77</v>
      </c>
      <c r="F242" s="148" t="s">
        <v>78</v>
      </c>
      <c r="G242" s="148" t="s">
        <v>79</v>
      </c>
      <c r="H242" s="150">
        <v>1100</v>
      </c>
      <c r="I242" s="148" t="s">
        <v>56</v>
      </c>
      <c r="J242" s="151">
        <v>30</v>
      </c>
      <c r="K242" s="152" t="s">
        <v>21</v>
      </c>
      <c r="L242" s="153">
        <v>2028</v>
      </c>
      <c r="M242" s="154"/>
      <c r="N242" s="119" t="s">
        <v>443</v>
      </c>
      <c r="O242" s="154"/>
      <c r="P242" s="154"/>
      <c r="Q242" s="154"/>
      <c r="R242" s="155">
        <v>11686.18</v>
      </c>
      <c r="S242" s="150">
        <f>COUNTIF(M242:Q242,"=x")</f>
        <v>1</v>
      </c>
    </row>
    <row r="243" spans="1:19" ht="12.75" hidden="1" x14ac:dyDescent="0.3">
      <c r="A243" s="118" t="s">
        <v>343</v>
      </c>
      <c r="B243" s="118" t="s">
        <v>331</v>
      </c>
      <c r="C243" s="148" t="s">
        <v>15</v>
      </c>
      <c r="D243" s="148" t="s">
        <v>112</v>
      </c>
      <c r="E243" s="148" t="s">
        <v>125</v>
      </c>
      <c r="F243" s="148" t="s">
        <v>126</v>
      </c>
      <c r="G243" s="148" t="s">
        <v>127</v>
      </c>
      <c r="H243" s="150">
        <v>9</v>
      </c>
      <c r="I243" s="148" t="s">
        <v>34</v>
      </c>
      <c r="J243" s="151">
        <v>18</v>
      </c>
      <c r="K243" s="152" t="s">
        <v>21</v>
      </c>
      <c r="L243" s="153">
        <v>2028</v>
      </c>
      <c r="M243" s="154"/>
      <c r="N243" s="119" t="s">
        <v>443</v>
      </c>
      <c r="O243" s="154"/>
      <c r="P243" s="154"/>
      <c r="Q243" s="154"/>
      <c r="R243" s="155">
        <v>1205.0899999999999</v>
      </c>
      <c r="S243" s="150">
        <f>COUNTIF(M243:Q243,"=x")</f>
        <v>1</v>
      </c>
    </row>
    <row r="244" spans="1:19" ht="12.75" hidden="1" x14ac:dyDescent="0.3">
      <c r="A244" s="118" t="s">
        <v>343</v>
      </c>
      <c r="B244" s="118" t="s">
        <v>331</v>
      </c>
      <c r="C244" s="148" t="s">
        <v>257</v>
      </c>
      <c r="D244" s="148" t="s">
        <v>76</v>
      </c>
      <c r="E244" s="148" t="s">
        <v>80</v>
      </c>
      <c r="F244" s="148" t="s">
        <v>81</v>
      </c>
      <c r="G244" s="148" t="s">
        <v>145</v>
      </c>
      <c r="H244" s="150">
        <v>1135</v>
      </c>
      <c r="I244" s="148" t="s">
        <v>56</v>
      </c>
      <c r="J244" s="151">
        <v>16</v>
      </c>
      <c r="K244" s="152" t="s">
        <v>21</v>
      </c>
      <c r="L244" s="153">
        <v>2029</v>
      </c>
      <c r="M244" s="154"/>
      <c r="N244" s="154"/>
      <c r="O244" s="119" t="s">
        <v>443</v>
      </c>
      <c r="P244" s="154"/>
      <c r="Q244" s="154"/>
      <c r="R244" s="155">
        <v>13880.72</v>
      </c>
      <c r="S244" s="150">
        <f>COUNTIF(M244:Q244,"=x")</f>
        <v>1</v>
      </c>
    </row>
    <row r="245" spans="1:19" ht="12.75" hidden="1" x14ac:dyDescent="0.3">
      <c r="A245" s="118" t="s">
        <v>343</v>
      </c>
      <c r="B245" s="118" t="s">
        <v>331</v>
      </c>
      <c r="C245" s="148" t="s">
        <v>257</v>
      </c>
      <c r="D245" s="148" t="s">
        <v>76</v>
      </c>
      <c r="E245" s="148" t="s">
        <v>268</v>
      </c>
      <c r="F245" s="148" t="s">
        <v>269</v>
      </c>
      <c r="G245" s="148" t="s">
        <v>270</v>
      </c>
      <c r="H245" s="150">
        <v>1135</v>
      </c>
      <c r="I245" s="148" t="s">
        <v>56</v>
      </c>
      <c r="J245" s="151">
        <v>20</v>
      </c>
      <c r="K245" s="152" t="s">
        <v>21</v>
      </c>
      <c r="L245" s="153">
        <v>2029</v>
      </c>
      <c r="M245" s="154"/>
      <c r="N245" s="154"/>
      <c r="O245" s="119" t="s">
        <v>443</v>
      </c>
      <c r="P245" s="154"/>
      <c r="Q245" s="154"/>
      <c r="R245" s="155">
        <v>20600.25</v>
      </c>
      <c r="S245" s="150">
        <f>COUNTIF(M245:Q245,"=x")</f>
        <v>1</v>
      </c>
    </row>
    <row r="246" spans="1:19" ht="12.75" hidden="1" x14ac:dyDescent="0.3">
      <c r="A246" s="118" t="s">
        <v>343</v>
      </c>
      <c r="B246" s="118" t="s">
        <v>331</v>
      </c>
      <c r="C246" s="148" t="s">
        <v>172</v>
      </c>
      <c r="D246" s="148" t="s">
        <v>63</v>
      </c>
      <c r="E246" s="148" t="s">
        <v>69</v>
      </c>
      <c r="F246" s="148" t="s">
        <v>205</v>
      </c>
      <c r="G246" s="148" t="s">
        <v>206</v>
      </c>
      <c r="H246" s="150">
        <v>1</v>
      </c>
      <c r="I246" s="148" t="s">
        <v>34</v>
      </c>
      <c r="J246" s="151">
        <v>24</v>
      </c>
      <c r="K246" s="152" t="s">
        <v>21</v>
      </c>
      <c r="L246" s="153">
        <v>2030</v>
      </c>
      <c r="M246" s="154"/>
      <c r="N246" s="154"/>
      <c r="O246" s="154"/>
      <c r="P246" s="119" t="s">
        <v>443</v>
      </c>
      <c r="Q246" s="154"/>
      <c r="R246" s="155">
        <v>171.03</v>
      </c>
      <c r="S246" s="150">
        <f>COUNTIF(M246:Q246,"=x")</f>
        <v>1</v>
      </c>
    </row>
    <row r="247" spans="1:19" ht="12.75" hidden="1" x14ac:dyDescent="0.3">
      <c r="A247" s="118" t="s">
        <v>343</v>
      </c>
      <c r="B247" s="118" t="s">
        <v>331</v>
      </c>
      <c r="C247" s="148" t="s">
        <v>15</v>
      </c>
      <c r="D247" s="148" t="s">
        <v>76</v>
      </c>
      <c r="E247" s="148" t="s">
        <v>80</v>
      </c>
      <c r="F247" s="148" t="s">
        <v>81</v>
      </c>
      <c r="G247" s="148" t="s">
        <v>82</v>
      </c>
      <c r="H247" s="150">
        <v>1100</v>
      </c>
      <c r="I247" s="148" t="s">
        <v>56</v>
      </c>
      <c r="J247" s="151">
        <v>4</v>
      </c>
      <c r="K247" s="152" t="s">
        <v>21</v>
      </c>
      <c r="L247" s="153">
        <v>2030</v>
      </c>
      <c r="M247" s="154"/>
      <c r="N247" s="154"/>
      <c r="O247" s="154"/>
      <c r="P247" s="154" t="s">
        <v>443</v>
      </c>
      <c r="Q247" s="154"/>
      <c r="R247" s="155">
        <v>5436.47</v>
      </c>
      <c r="S247" s="150">
        <f>COUNTIF(M247:Q247,"=x")</f>
        <v>1</v>
      </c>
    </row>
    <row r="248" spans="1:19" ht="12.75" hidden="1" x14ac:dyDescent="0.3">
      <c r="A248" s="118" t="s">
        <v>343</v>
      </c>
      <c r="B248" s="118" t="s">
        <v>331</v>
      </c>
      <c r="C248" s="148" t="s">
        <v>172</v>
      </c>
      <c r="D248" s="148" t="s">
        <v>76</v>
      </c>
      <c r="E248" s="148" t="s">
        <v>80</v>
      </c>
      <c r="F248" s="148" t="s">
        <v>81</v>
      </c>
      <c r="G248" s="148" t="s">
        <v>145</v>
      </c>
      <c r="H248" s="150">
        <v>3720</v>
      </c>
      <c r="I248" s="148" t="s">
        <v>56</v>
      </c>
      <c r="J248" s="151">
        <v>15</v>
      </c>
      <c r="K248" s="152" t="s">
        <v>21</v>
      </c>
      <c r="L248" s="153">
        <v>2030</v>
      </c>
      <c r="M248" s="154"/>
      <c r="N248" s="154"/>
      <c r="O248" s="154"/>
      <c r="P248" s="154" t="s">
        <v>443</v>
      </c>
      <c r="Q248" s="154"/>
      <c r="R248" s="155">
        <v>22747.26</v>
      </c>
      <c r="S248" s="150">
        <f>COUNTIF(M248:Q248,"=x")</f>
        <v>1</v>
      </c>
    </row>
    <row r="249" spans="1:19" ht="12.75" hidden="1" x14ac:dyDescent="0.3">
      <c r="A249" s="118" t="s">
        <v>343</v>
      </c>
      <c r="B249" s="118" t="s">
        <v>331</v>
      </c>
      <c r="C249" s="148" t="s">
        <v>172</v>
      </c>
      <c r="D249" s="148" t="s">
        <v>83</v>
      </c>
      <c r="E249" s="148" t="s">
        <v>208</v>
      </c>
      <c r="F249" s="148" t="s">
        <v>209</v>
      </c>
      <c r="G249" s="148" t="s">
        <v>210</v>
      </c>
      <c r="H249" s="150">
        <v>1</v>
      </c>
      <c r="I249" s="148" t="s">
        <v>34</v>
      </c>
      <c r="J249" s="151">
        <v>12</v>
      </c>
      <c r="K249" s="152" t="s">
        <v>21</v>
      </c>
      <c r="L249" s="153">
        <v>2030</v>
      </c>
      <c r="M249" s="154"/>
      <c r="N249" s="154"/>
      <c r="O249" s="154"/>
      <c r="P249" s="154" t="s">
        <v>443</v>
      </c>
      <c r="Q249" s="154"/>
      <c r="R249" s="155">
        <v>16609.29</v>
      </c>
      <c r="S249" s="150">
        <f>COUNTIF(M249:Q249,"=x")</f>
        <v>1</v>
      </c>
    </row>
    <row r="250" spans="1:19" ht="12.75" hidden="1" x14ac:dyDescent="0.3">
      <c r="A250" s="118" t="s">
        <v>343</v>
      </c>
      <c r="B250" s="118" t="s">
        <v>331</v>
      </c>
      <c r="C250" s="148" t="s">
        <v>172</v>
      </c>
      <c r="D250" s="148" t="s">
        <v>83</v>
      </c>
      <c r="E250" s="148" t="s">
        <v>208</v>
      </c>
      <c r="F250" s="148" t="s">
        <v>209</v>
      </c>
      <c r="G250" s="148" t="s">
        <v>211</v>
      </c>
      <c r="H250" s="150">
        <v>1</v>
      </c>
      <c r="I250" s="148" t="s">
        <v>34</v>
      </c>
      <c r="J250" s="151">
        <v>12</v>
      </c>
      <c r="K250" s="152" t="s">
        <v>21</v>
      </c>
      <c r="L250" s="153">
        <v>2030</v>
      </c>
      <c r="M250" s="154"/>
      <c r="N250" s="154"/>
      <c r="O250" s="154"/>
      <c r="P250" s="154" t="s">
        <v>443</v>
      </c>
      <c r="Q250" s="154"/>
      <c r="R250" s="155">
        <v>4747.8100000000004</v>
      </c>
      <c r="S250" s="150">
        <f>COUNTIF(M250:Q250,"=x")</f>
        <v>1</v>
      </c>
    </row>
    <row r="251" spans="1:19" ht="12.75" hidden="1" x14ac:dyDescent="0.3">
      <c r="A251" s="118" t="s">
        <v>343</v>
      </c>
      <c r="B251" s="118" t="s">
        <v>331</v>
      </c>
      <c r="C251" s="148" t="s">
        <v>172</v>
      </c>
      <c r="D251" s="148" t="s">
        <v>83</v>
      </c>
      <c r="E251" s="148" t="s">
        <v>208</v>
      </c>
      <c r="F251" s="148" t="s">
        <v>209</v>
      </c>
      <c r="G251" s="148" t="s">
        <v>212</v>
      </c>
      <c r="H251" s="150">
        <v>1</v>
      </c>
      <c r="I251" s="148" t="s">
        <v>34</v>
      </c>
      <c r="J251" s="151">
        <v>12</v>
      </c>
      <c r="K251" s="152" t="s">
        <v>21</v>
      </c>
      <c r="L251" s="153">
        <v>2030</v>
      </c>
      <c r="M251" s="154"/>
      <c r="N251" s="154"/>
      <c r="O251" s="154"/>
      <c r="P251" s="154" t="s">
        <v>443</v>
      </c>
      <c r="Q251" s="154"/>
      <c r="R251" s="155">
        <v>3165.19</v>
      </c>
      <c r="S251" s="150">
        <f>COUNTIF(M251:Q251,"=x")</f>
        <v>1</v>
      </c>
    </row>
    <row r="252" spans="1:19" ht="12.75" hidden="1" x14ac:dyDescent="0.3">
      <c r="A252" s="118" t="s">
        <v>343</v>
      </c>
      <c r="B252" s="118" t="s">
        <v>331</v>
      </c>
      <c r="C252" s="148" t="s">
        <v>172</v>
      </c>
      <c r="D252" s="148" t="s">
        <v>83</v>
      </c>
      <c r="E252" s="148" t="s">
        <v>208</v>
      </c>
      <c r="F252" s="148" t="s">
        <v>209</v>
      </c>
      <c r="G252" s="148" t="s">
        <v>213</v>
      </c>
      <c r="H252" s="150">
        <v>1</v>
      </c>
      <c r="I252" s="148" t="s">
        <v>34</v>
      </c>
      <c r="J252" s="151">
        <v>12</v>
      </c>
      <c r="K252" s="152" t="s">
        <v>21</v>
      </c>
      <c r="L252" s="153">
        <v>2030</v>
      </c>
      <c r="M252" s="154"/>
      <c r="N252" s="154"/>
      <c r="O252" s="154"/>
      <c r="P252" s="154" t="s">
        <v>443</v>
      </c>
      <c r="Q252" s="154"/>
      <c r="R252" s="155">
        <v>1374.78</v>
      </c>
      <c r="S252" s="150">
        <f>COUNTIF(M252:Q252,"=x")</f>
        <v>1</v>
      </c>
    </row>
    <row r="253" spans="1:19" ht="12.75" hidden="1" x14ac:dyDescent="0.3">
      <c r="A253" s="118" t="s">
        <v>343</v>
      </c>
      <c r="B253" s="118" t="s">
        <v>331</v>
      </c>
      <c r="C253" s="148" t="s">
        <v>172</v>
      </c>
      <c r="D253" s="148" t="s">
        <v>83</v>
      </c>
      <c r="E253" s="148" t="s">
        <v>208</v>
      </c>
      <c r="F253" s="148" t="s">
        <v>209</v>
      </c>
      <c r="G253" s="148" t="s">
        <v>214</v>
      </c>
      <c r="H253" s="150">
        <v>1</v>
      </c>
      <c r="I253" s="148" t="s">
        <v>34</v>
      </c>
      <c r="J253" s="151">
        <v>12</v>
      </c>
      <c r="K253" s="152" t="s">
        <v>21</v>
      </c>
      <c r="L253" s="153">
        <v>2030</v>
      </c>
      <c r="M253" s="154"/>
      <c r="N253" s="154"/>
      <c r="O253" s="154"/>
      <c r="P253" s="119" t="s">
        <v>443</v>
      </c>
      <c r="Q253" s="154"/>
      <c r="R253" s="155">
        <v>4907.66</v>
      </c>
      <c r="S253" s="150">
        <f>COUNTIF(M253:Q253,"=x")</f>
        <v>1</v>
      </c>
    </row>
    <row r="254" spans="1:19" ht="12.75" hidden="1" x14ac:dyDescent="0.3">
      <c r="A254" s="118" t="s">
        <v>343</v>
      </c>
      <c r="B254" s="118" t="s">
        <v>331</v>
      </c>
      <c r="C254" s="148" t="s">
        <v>257</v>
      </c>
      <c r="D254" s="148" t="s">
        <v>83</v>
      </c>
      <c r="E254" s="148" t="s">
        <v>271</v>
      </c>
      <c r="F254" s="148" t="s">
        <v>272</v>
      </c>
      <c r="G254" s="148" t="s">
        <v>273</v>
      </c>
      <c r="H254" s="150">
        <v>1</v>
      </c>
      <c r="I254" s="148" t="s">
        <v>34</v>
      </c>
      <c r="J254" s="151">
        <v>20</v>
      </c>
      <c r="K254" s="152" t="s">
        <v>21</v>
      </c>
      <c r="L254" s="153">
        <v>2030</v>
      </c>
      <c r="M254" s="154"/>
      <c r="N254" s="154"/>
      <c r="O254" s="154"/>
      <c r="P254" s="119" t="s">
        <v>443</v>
      </c>
      <c r="Q254" s="154"/>
      <c r="R254" s="155">
        <v>109.8</v>
      </c>
      <c r="S254" s="150">
        <f>COUNTIF(M254:Q254,"=x")</f>
        <v>1</v>
      </c>
    </row>
    <row r="255" spans="1:19" ht="12.75" hidden="1" x14ac:dyDescent="0.3">
      <c r="A255" s="118" t="s">
        <v>343</v>
      </c>
      <c r="B255" s="118" t="s">
        <v>331</v>
      </c>
      <c r="C255" s="148" t="s">
        <v>15</v>
      </c>
      <c r="D255" s="148" t="s">
        <v>83</v>
      </c>
      <c r="E255" s="148" t="s">
        <v>84</v>
      </c>
      <c r="F255" s="148" t="s">
        <v>85</v>
      </c>
      <c r="G255" s="148" t="s">
        <v>86</v>
      </c>
      <c r="H255" s="150">
        <v>1100</v>
      </c>
      <c r="I255" s="148" t="s">
        <v>56</v>
      </c>
      <c r="J255" s="151">
        <v>10</v>
      </c>
      <c r="K255" s="152" t="s">
        <v>21</v>
      </c>
      <c r="L255" s="153">
        <v>2030</v>
      </c>
      <c r="M255" s="154"/>
      <c r="N255" s="154"/>
      <c r="O255" s="154"/>
      <c r="P255" s="154" t="s">
        <v>443</v>
      </c>
      <c r="Q255" s="154"/>
      <c r="R255" s="155">
        <v>13234.7</v>
      </c>
      <c r="S255" s="150">
        <f>COUNTIF(M255:Q255,"=x")</f>
        <v>1</v>
      </c>
    </row>
    <row r="256" spans="1:19" ht="12.75" hidden="1" x14ac:dyDescent="0.3">
      <c r="A256" s="118" t="s">
        <v>343</v>
      </c>
      <c r="B256" s="118" t="s">
        <v>331</v>
      </c>
      <c r="C256" s="148" t="s">
        <v>15</v>
      </c>
      <c r="D256" s="148" t="s">
        <v>83</v>
      </c>
      <c r="E256" s="148" t="s">
        <v>84</v>
      </c>
      <c r="F256" s="148" t="s">
        <v>85</v>
      </c>
      <c r="G256" s="148" t="s">
        <v>87</v>
      </c>
      <c r="H256" s="150">
        <v>1100</v>
      </c>
      <c r="I256" s="148" t="s">
        <v>56</v>
      </c>
      <c r="J256" s="151">
        <v>10</v>
      </c>
      <c r="K256" s="152" t="s">
        <v>21</v>
      </c>
      <c r="L256" s="153">
        <v>2030</v>
      </c>
      <c r="M256" s="154"/>
      <c r="N256" s="154"/>
      <c r="O256" s="154"/>
      <c r="P256" s="154" t="s">
        <v>443</v>
      </c>
      <c r="Q256" s="154"/>
      <c r="R256" s="155">
        <v>41327.550000000003</v>
      </c>
      <c r="S256" s="150">
        <f>COUNTIF(M256:Q256,"=x")</f>
        <v>1</v>
      </c>
    </row>
    <row r="257" spans="1:19" ht="12.75" hidden="1" x14ac:dyDescent="0.3">
      <c r="A257" s="118" t="s">
        <v>343</v>
      </c>
      <c r="B257" s="118" t="s">
        <v>331</v>
      </c>
      <c r="C257" s="148" t="s">
        <v>15</v>
      </c>
      <c r="D257" s="148" t="s">
        <v>83</v>
      </c>
      <c r="E257" s="148" t="s">
        <v>84</v>
      </c>
      <c r="F257" s="148" t="s">
        <v>85</v>
      </c>
      <c r="G257" s="148" t="s">
        <v>88</v>
      </c>
      <c r="H257" s="150">
        <v>1100</v>
      </c>
      <c r="I257" s="148" t="s">
        <v>56</v>
      </c>
      <c r="J257" s="151">
        <v>10</v>
      </c>
      <c r="K257" s="152" t="s">
        <v>21</v>
      </c>
      <c r="L257" s="153">
        <v>2030</v>
      </c>
      <c r="M257" s="154"/>
      <c r="N257" s="154"/>
      <c r="O257" s="154"/>
      <c r="P257" s="119" t="s">
        <v>443</v>
      </c>
      <c r="Q257" s="154"/>
      <c r="R257" s="155">
        <v>271.75</v>
      </c>
      <c r="S257" s="150">
        <f>COUNTIF(M257:Q257,"=x")</f>
        <v>1</v>
      </c>
    </row>
    <row r="258" spans="1:19" ht="12.75" hidden="1" x14ac:dyDescent="0.3">
      <c r="A258" s="118" t="s">
        <v>343</v>
      </c>
      <c r="B258" s="118" t="s">
        <v>331</v>
      </c>
      <c r="C258" s="148" t="s">
        <v>15</v>
      </c>
      <c r="D258" s="148" t="s">
        <v>83</v>
      </c>
      <c r="E258" s="148" t="s">
        <v>84</v>
      </c>
      <c r="F258" s="148" t="s">
        <v>85</v>
      </c>
      <c r="G258" s="148" t="s">
        <v>89</v>
      </c>
      <c r="H258" s="150">
        <v>1100</v>
      </c>
      <c r="I258" s="148" t="s">
        <v>56</v>
      </c>
      <c r="J258" s="151">
        <v>10</v>
      </c>
      <c r="K258" s="152" t="s">
        <v>21</v>
      </c>
      <c r="L258" s="153">
        <v>2030</v>
      </c>
      <c r="M258" s="154"/>
      <c r="N258" s="154"/>
      <c r="O258" s="154"/>
      <c r="P258" s="154" t="s">
        <v>443</v>
      </c>
      <c r="Q258" s="154"/>
      <c r="R258" s="155">
        <v>175.84</v>
      </c>
      <c r="S258" s="150">
        <f>COUNTIF(M258:Q258,"=x")</f>
        <v>1</v>
      </c>
    </row>
    <row r="259" spans="1:19" ht="12.75" hidden="1" x14ac:dyDescent="0.3">
      <c r="A259" s="118" t="s">
        <v>343</v>
      </c>
      <c r="B259" s="118" t="s">
        <v>331</v>
      </c>
      <c r="C259" s="148" t="s">
        <v>172</v>
      </c>
      <c r="D259" s="148" t="s">
        <v>94</v>
      </c>
      <c r="E259" s="148" t="s">
        <v>95</v>
      </c>
      <c r="F259" s="148" t="s">
        <v>233</v>
      </c>
      <c r="G259" s="148" t="s">
        <v>234</v>
      </c>
      <c r="H259" s="150">
        <v>1</v>
      </c>
      <c r="I259" s="148" t="s">
        <v>26</v>
      </c>
      <c r="J259" s="151">
        <v>24</v>
      </c>
      <c r="K259" s="152" t="s">
        <v>21</v>
      </c>
      <c r="L259" s="153">
        <v>2030</v>
      </c>
      <c r="M259" s="154"/>
      <c r="N259" s="154"/>
      <c r="O259" s="154"/>
      <c r="P259" s="119" t="s">
        <v>443</v>
      </c>
      <c r="Q259" s="154"/>
      <c r="R259" s="155">
        <v>66550</v>
      </c>
      <c r="S259" s="150">
        <f>COUNTIF(M259:Q259,"=x")</f>
        <v>1</v>
      </c>
    </row>
    <row r="260" spans="1:19" ht="12.75" hidden="1" x14ac:dyDescent="0.3">
      <c r="A260" s="118" t="s">
        <v>343</v>
      </c>
      <c r="B260" s="118" t="s">
        <v>331</v>
      </c>
      <c r="C260" s="148" t="s">
        <v>15</v>
      </c>
      <c r="D260" s="148" t="s">
        <v>94</v>
      </c>
      <c r="E260" s="148" t="s">
        <v>95</v>
      </c>
      <c r="F260" s="148" t="s">
        <v>96</v>
      </c>
      <c r="G260" s="148" t="s">
        <v>98</v>
      </c>
      <c r="H260" s="150">
        <v>1</v>
      </c>
      <c r="I260" s="148" t="s">
        <v>26</v>
      </c>
      <c r="J260" s="151">
        <v>12</v>
      </c>
      <c r="K260" s="152" t="s">
        <v>21</v>
      </c>
      <c r="L260" s="153">
        <v>2030</v>
      </c>
      <c r="M260" s="154"/>
      <c r="N260" s="154"/>
      <c r="O260" s="154"/>
      <c r="P260" s="119" t="s">
        <v>443</v>
      </c>
      <c r="Q260" s="154"/>
      <c r="R260" s="155">
        <v>423.5</v>
      </c>
      <c r="S260" s="150">
        <f>COUNTIF(M260:Q260,"=x")</f>
        <v>1</v>
      </c>
    </row>
    <row r="261" spans="1:19" ht="12.75" hidden="1" x14ac:dyDescent="0.3">
      <c r="A261" s="118" t="s">
        <v>343</v>
      </c>
      <c r="B261" s="118" t="s">
        <v>331</v>
      </c>
      <c r="C261" s="148" t="s">
        <v>15</v>
      </c>
      <c r="D261" s="148" t="s">
        <v>94</v>
      </c>
      <c r="E261" s="148" t="s">
        <v>95</v>
      </c>
      <c r="F261" s="148" t="s">
        <v>96</v>
      </c>
      <c r="G261" s="148" t="s">
        <v>99</v>
      </c>
      <c r="H261" s="150">
        <v>1</v>
      </c>
      <c r="I261" s="148" t="s">
        <v>26</v>
      </c>
      <c r="J261" s="151">
        <v>12</v>
      </c>
      <c r="K261" s="152" t="s">
        <v>21</v>
      </c>
      <c r="L261" s="153">
        <v>2030</v>
      </c>
      <c r="M261" s="154"/>
      <c r="N261" s="154"/>
      <c r="O261" s="154"/>
      <c r="P261" s="154" t="s">
        <v>443</v>
      </c>
      <c r="Q261" s="154"/>
      <c r="R261" s="155">
        <v>2420</v>
      </c>
      <c r="S261" s="150">
        <f>COUNTIF(M261:Q261,"=x")</f>
        <v>1</v>
      </c>
    </row>
    <row r="262" spans="1:19" ht="12.75" hidden="1" x14ac:dyDescent="0.3">
      <c r="A262" s="118" t="s">
        <v>343</v>
      </c>
      <c r="B262" s="118" t="s">
        <v>331</v>
      </c>
      <c r="C262" s="148" t="s">
        <v>15</v>
      </c>
      <c r="D262" s="148" t="s">
        <v>94</v>
      </c>
      <c r="E262" s="148" t="s">
        <v>95</v>
      </c>
      <c r="F262" s="148" t="s">
        <v>96</v>
      </c>
      <c r="G262" s="148" t="s">
        <v>102</v>
      </c>
      <c r="H262" s="150">
        <v>1</v>
      </c>
      <c r="I262" s="148" t="s">
        <v>26</v>
      </c>
      <c r="J262" s="151">
        <v>12</v>
      </c>
      <c r="K262" s="152" t="s">
        <v>21</v>
      </c>
      <c r="L262" s="153">
        <v>2030</v>
      </c>
      <c r="M262" s="154"/>
      <c r="N262" s="154"/>
      <c r="O262" s="154"/>
      <c r="P262" s="119" t="s">
        <v>443</v>
      </c>
      <c r="Q262" s="154"/>
      <c r="R262" s="155">
        <v>2420</v>
      </c>
      <c r="S262" s="150">
        <f>COUNTIF(M262:Q262,"=x")</f>
        <v>1</v>
      </c>
    </row>
    <row r="263" spans="1:19" ht="12.75" hidden="1" x14ac:dyDescent="0.3">
      <c r="A263" s="118" t="s">
        <v>343</v>
      </c>
      <c r="B263" s="118" t="s">
        <v>331</v>
      </c>
      <c r="C263" s="148" t="s">
        <v>172</v>
      </c>
      <c r="D263" s="148" t="s">
        <v>94</v>
      </c>
      <c r="E263" s="148" t="s">
        <v>95</v>
      </c>
      <c r="F263" s="148" t="s">
        <v>235</v>
      </c>
      <c r="G263" s="148" t="s">
        <v>234</v>
      </c>
      <c r="H263" s="150">
        <v>1</v>
      </c>
      <c r="I263" s="148" t="s">
        <v>26</v>
      </c>
      <c r="J263" s="151">
        <v>12</v>
      </c>
      <c r="K263" s="152" t="s">
        <v>21</v>
      </c>
      <c r="L263" s="153">
        <v>2030</v>
      </c>
      <c r="M263" s="154"/>
      <c r="N263" s="154"/>
      <c r="O263" s="154"/>
      <c r="P263" s="154" t="s">
        <v>443</v>
      </c>
      <c r="Q263" s="154"/>
      <c r="R263" s="155">
        <v>9075</v>
      </c>
      <c r="S263" s="150">
        <f>COUNTIF(M263:Q263,"=x")</f>
        <v>1</v>
      </c>
    </row>
    <row r="264" spans="1:19" ht="12.75" hidden="1" x14ac:dyDescent="0.3">
      <c r="A264" s="118" t="s">
        <v>343</v>
      </c>
      <c r="B264" s="118" t="s">
        <v>331</v>
      </c>
      <c r="C264" s="148" t="s">
        <v>172</v>
      </c>
      <c r="D264" s="148" t="s">
        <v>94</v>
      </c>
      <c r="E264" s="148" t="s">
        <v>95</v>
      </c>
      <c r="F264" s="148" t="s">
        <v>236</v>
      </c>
      <c r="G264" s="148" t="s">
        <v>234</v>
      </c>
      <c r="H264" s="150">
        <v>1</v>
      </c>
      <c r="I264" s="148" t="s">
        <v>26</v>
      </c>
      <c r="J264" s="151">
        <v>12</v>
      </c>
      <c r="K264" s="152" t="s">
        <v>21</v>
      </c>
      <c r="L264" s="153">
        <v>2030</v>
      </c>
      <c r="M264" s="154"/>
      <c r="N264" s="154"/>
      <c r="O264" s="154"/>
      <c r="P264" s="154" t="s">
        <v>443</v>
      </c>
      <c r="Q264" s="154"/>
      <c r="R264" s="155">
        <v>6050</v>
      </c>
      <c r="S264" s="150">
        <f>COUNTIF(M264:Q264,"=x")</f>
        <v>1</v>
      </c>
    </row>
    <row r="265" spans="1:19" ht="12.75" hidden="1" x14ac:dyDescent="0.3">
      <c r="A265" s="118" t="s">
        <v>343</v>
      </c>
      <c r="B265" s="118" t="s">
        <v>331</v>
      </c>
      <c r="C265" s="148" t="s">
        <v>172</v>
      </c>
      <c r="D265" s="148" t="s">
        <v>94</v>
      </c>
      <c r="E265" s="148" t="s">
        <v>95</v>
      </c>
      <c r="F265" s="148" t="s">
        <v>104</v>
      </c>
      <c r="G265" s="148" t="s">
        <v>237</v>
      </c>
      <c r="H265" s="150">
        <v>24</v>
      </c>
      <c r="I265" s="148" t="s">
        <v>34</v>
      </c>
      <c r="J265" s="151">
        <v>12</v>
      </c>
      <c r="K265" s="152" t="s">
        <v>21</v>
      </c>
      <c r="L265" s="153">
        <v>2030</v>
      </c>
      <c r="M265" s="154"/>
      <c r="N265" s="154"/>
      <c r="O265" s="154"/>
      <c r="P265" s="154" t="s">
        <v>443</v>
      </c>
      <c r="Q265" s="154"/>
      <c r="R265" s="155">
        <v>72600</v>
      </c>
      <c r="S265" s="150">
        <f>COUNTIF(M265:Q265,"=x")</f>
        <v>1</v>
      </c>
    </row>
    <row r="266" spans="1:19" ht="12.75" hidden="1" x14ac:dyDescent="0.3">
      <c r="A266" s="118" t="s">
        <v>343</v>
      </c>
      <c r="B266" s="118" t="s">
        <v>331</v>
      </c>
      <c r="C266" s="148" t="s">
        <v>278</v>
      </c>
      <c r="D266" s="148" t="s">
        <v>281</v>
      </c>
      <c r="E266" s="148" t="s">
        <v>282</v>
      </c>
      <c r="F266" s="148" t="s">
        <v>283</v>
      </c>
      <c r="G266" s="148" t="s">
        <v>284</v>
      </c>
      <c r="H266" s="150">
        <v>2</v>
      </c>
      <c r="I266" s="148" t="s">
        <v>34</v>
      </c>
      <c r="J266" s="151">
        <v>12</v>
      </c>
      <c r="K266" s="152" t="s">
        <v>21</v>
      </c>
      <c r="L266" s="153">
        <v>2030</v>
      </c>
      <c r="M266" s="154"/>
      <c r="N266" s="154"/>
      <c r="O266" s="154"/>
      <c r="P266" s="154" t="s">
        <v>443</v>
      </c>
      <c r="Q266" s="154"/>
      <c r="R266" s="155">
        <v>26037.68</v>
      </c>
      <c r="S266" s="150">
        <f>COUNTIF(M266:Q266,"=x")</f>
        <v>1</v>
      </c>
    </row>
    <row r="267" spans="1:19" ht="12.75" hidden="1" x14ac:dyDescent="0.3">
      <c r="A267" s="118" t="s">
        <v>343</v>
      </c>
      <c r="B267" s="118" t="s">
        <v>331</v>
      </c>
      <c r="C267" s="148" t="s">
        <v>15</v>
      </c>
      <c r="D267" s="148" t="s">
        <v>90</v>
      </c>
      <c r="E267" s="148" t="s">
        <v>91</v>
      </c>
      <c r="F267" s="148" t="s">
        <v>92</v>
      </c>
      <c r="G267" s="148" t="s">
        <v>93</v>
      </c>
      <c r="H267" s="150">
        <v>7</v>
      </c>
      <c r="I267" s="148" t="s">
        <v>34</v>
      </c>
      <c r="J267" s="151">
        <v>12</v>
      </c>
      <c r="K267" s="152" t="s">
        <v>21</v>
      </c>
      <c r="L267" s="153">
        <v>2030</v>
      </c>
      <c r="M267" s="154"/>
      <c r="N267" s="154"/>
      <c r="O267" s="154"/>
      <c r="P267" s="119" t="s">
        <v>443</v>
      </c>
      <c r="Q267" s="154"/>
      <c r="R267" s="155">
        <v>3695.21</v>
      </c>
      <c r="S267" s="150">
        <f>COUNTIF(M267:Q267,"=x")</f>
        <v>1</v>
      </c>
    </row>
    <row r="268" spans="1:19" ht="12.75" hidden="1" x14ac:dyDescent="0.3">
      <c r="A268" s="118" t="s">
        <v>343</v>
      </c>
      <c r="B268" s="118" t="s">
        <v>331</v>
      </c>
      <c r="C268" s="148" t="s">
        <v>172</v>
      </c>
      <c r="D268" s="148" t="s">
        <v>90</v>
      </c>
      <c r="E268" s="148" t="s">
        <v>91</v>
      </c>
      <c r="F268" s="148" t="s">
        <v>92</v>
      </c>
      <c r="G268" s="148" t="s">
        <v>93</v>
      </c>
      <c r="H268" s="150">
        <v>8</v>
      </c>
      <c r="I268" s="148" t="s">
        <v>34</v>
      </c>
      <c r="J268" s="151">
        <v>12</v>
      </c>
      <c r="K268" s="152" t="s">
        <v>21</v>
      </c>
      <c r="L268" s="153">
        <v>2030</v>
      </c>
      <c r="M268" s="154"/>
      <c r="N268" s="154"/>
      <c r="O268" s="154"/>
      <c r="P268" s="119" t="s">
        <v>443</v>
      </c>
      <c r="Q268" s="154"/>
      <c r="R268" s="155">
        <v>4223.09</v>
      </c>
      <c r="S268" s="150">
        <f>COUNTIF(M268:Q268,"=x")</f>
        <v>1</v>
      </c>
    </row>
    <row r="269" spans="1:19" ht="12.75" hidden="1" x14ac:dyDescent="0.3">
      <c r="A269" s="118" t="s">
        <v>343</v>
      </c>
      <c r="B269" s="118" t="s">
        <v>331</v>
      </c>
      <c r="C269" s="148" t="s">
        <v>172</v>
      </c>
      <c r="D269" s="148" t="s">
        <v>72</v>
      </c>
      <c r="E269" s="148" t="s">
        <v>73</v>
      </c>
      <c r="F269" s="148" t="s">
        <v>141</v>
      </c>
      <c r="G269" s="148" t="s">
        <v>142</v>
      </c>
      <c r="H269" s="150">
        <v>1</v>
      </c>
      <c r="I269" s="148" t="s">
        <v>34</v>
      </c>
      <c r="J269" s="151">
        <v>20</v>
      </c>
      <c r="K269" s="152" t="s">
        <v>21</v>
      </c>
      <c r="L269" s="153">
        <v>2030</v>
      </c>
      <c r="M269" s="154"/>
      <c r="N269" s="154"/>
      <c r="O269" s="154"/>
      <c r="P269" s="154" t="s">
        <v>443</v>
      </c>
      <c r="Q269" s="154"/>
      <c r="R269" s="155">
        <v>3612.82</v>
      </c>
      <c r="S269" s="150">
        <f>COUNTIF(M269:Q269,"=x")</f>
        <v>1</v>
      </c>
    </row>
    <row r="270" spans="1:19" ht="12.75" hidden="1" x14ac:dyDescent="0.3">
      <c r="A270" s="118" t="s">
        <v>343</v>
      </c>
      <c r="B270" s="118" t="s">
        <v>331</v>
      </c>
      <c r="C270" s="148" t="s">
        <v>172</v>
      </c>
      <c r="D270" s="148" t="s">
        <v>105</v>
      </c>
      <c r="E270" s="148" t="s">
        <v>106</v>
      </c>
      <c r="F270" s="148" t="s">
        <v>238</v>
      </c>
      <c r="G270" s="148" t="s">
        <v>239</v>
      </c>
      <c r="H270" s="150">
        <v>5</v>
      </c>
      <c r="I270" s="148" t="s">
        <v>34</v>
      </c>
      <c r="J270" s="151">
        <v>48</v>
      </c>
      <c r="K270" s="152" t="s">
        <v>21</v>
      </c>
      <c r="L270" s="153">
        <v>2030</v>
      </c>
      <c r="M270" s="154"/>
      <c r="N270" s="154"/>
      <c r="O270" s="154"/>
      <c r="P270" s="119" t="s">
        <v>443</v>
      </c>
      <c r="Q270" s="154"/>
      <c r="R270" s="155">
        <v>90750</v>
      </c>
      <c r="S270" s="150">
        <f>COUNTIF(M270:Q270,"=x")</f>
        <v>1</v>
      </c>
    </row>
    <row r="271" spans="1:19" ht="12.75" hidden="1" x14ac:dyDescent="0.3">
      <c r="A271" s="118" t="s">
        <v>343</v>
      </c>
      <c r="B271" s="118" t="s">
        <v>331</v>
      </c>
      <c r="C271" s="148" t="s">
        <v>257</v>
      </c>
      <c r="D271" s="148" t="s">
        <v>112</v>
      </c>
      <c r="E271" s="148" t="s">
        <v>150</v>
      </c>
      <c r="F271" s="148" t="s">
        <v>276</v>
      </c>
      <c r="G271" s="148" t="s">
        <v>277</v>
      </c>
      <c r="H271" s="150">
        <v>1</v>
      </c>
      <c r="I271" s="148" t="s">
        <v>26</v>
      </c>
      <c r="J271" s="151">
        <v>20</v>
      </c>
      <c r="K271" s="152" t="s">
        <v>21</v>
      </c>
      <c r="L271" s="153">
        <v>2030</v>
      </c>
      <c r="M271" s="154"/>
      <c r="N271" s="154"/>
      <c r="O271" s="154"/>
      <c r="P271" s="154" t="s">
        <v>443</v>
      </c>
      <c r="Q271" s="154"/>
      <c r="R271" s="155">
        <v>18150</v>
      </c>
      <c r="S271" s="150">
        <f>COUNTIF(M271:Q271,"=x")</f>
        <v>1</v>
      </c>
    </row>
    <row r="272" spans="1:19" ht="12.75" hidden="1" x14ac:dyDescent="0.3">
      <c r="A272" s="118" t="s">
        <v>343</v>
      </c>
      <c r="B272" s="118" t="s">
        <v>331</v>
      </c>
      <c r="C272" s="148" t="s">
        <v>172</v>
      </c>
      <c r="D272" s="148" t="s">
        <v>21</v>
      </c>
      <c r="E272" s="148" t="s">
        <v>173</v>
      </c>
      <c r="F272" s="148" t="s">
        <v>174</v>
      </c>
      <c r="G272" s="148" t="s">
        <v>175</v>
      </c>
      <c r="H272" s="150">
        <v>3720</v>
      </c>
      <c r="I272" s="148" t="s">
        <v>56</v>
      </c>
      <c r="J272" s="151">
        <v>3</v>
      </c>
      <c r="K272" s="152" t="s">
        <v>21</v>
      </c>
      <c r="L272" s="153">
        <v>2027</v>
      </c>
      <c r="M272" s="154" t="s">
        <v>443</v>
      </c>
      <c r="N272" s="154"/>
      <c r="O272" s="154"/>
      <c r="P272" s="154" t="s">
        <v>443</v>
      </c>
      <c r="Q272" s="154"/>
      <c r="R272" s="155">
        <v>6841.82</v>
      </c>
      <c r="S272" s="150">
        <f>COUNTIF(M272:Q272,"=x")</f>
        <v>2</v>
      </c>
    </row>
  </sheetData>
  <sheetProtection algorithmName="SHA-512" hashValue="dUfHKnYwYSUjpqxwId1aDjUjroC/AAwzlmD1UYZG1gE5T5btF2/EOg8EhEDgCb5zreFyyrRFta1wGE9YgO1zzA==" saltValue="j3vwoVKTQcfC37NcbvcXHg==" spinCount="100000" sheet="1" objects="1" scenarios="1"/>
  <autoFilter ref="A1:S272" xr:uid="{05EC23A6-D3B6-4D6B-92E8-9AA24CE4F377}">
    <filterColumn colId="0">
      <colorFilter dxfId="0"/>
    </filterColumn>
    <sortState xmlns:xlrd2="http://schemas.microsoft.com/office/spreadsheetml/2017/richdata2" ref="A2:S272">
      <sortCondition sortBy="cellColor" ref="A1:A272" dxfId="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1A63A97D9E8A46891D321ED92E4998" ma:contentTypeVersion="11" ma:contentTypeDescription="Een nieuw document maken." ma:contentTypeScope="" ma:versionID="52546c3e48168ef896ccb5ea6a83b95e">
  <xsd:schema xmlns:xsd="http://www.w3.org/2001/XMLSchema" xmlns:xs="http://www.w3.org/2001/XMLSchema" xmlns:p="http://schemas.microsoft.com/office/2006/metadata/properties" xmlns:ns2="a7c6341d-d295-448a-8d33-8d421b72208e" xmlns:ns3="f27fc1aa-2cd6-4878-9e2f-05ddd721f248" targetNamespace="http://schemas.microsoft.com/office/2006/metadata/properties" ma:root="true" ma:fieldsID="b1bc829602343e8c7a1c55b6c339590e" ns2:_="" ns3:_="">
    <xsd:import namespace="a7c6341d-d295-448a-8d33-8d421b72208e"/>
    <xsd:import namespace="f27fc1aa-2cd6-4878-9e2f-05ddd721f2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6341d-d295-448a-8d33-8d421b7220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displayName="Afbeeldingtags_0" ma:hidden="true" ma:internalName="lcf76f155ced4ddcb4097134ff3c332f">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7fc1aa-2cd6-4878-9e2f-05ddd721f2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c97cb1a-aa7e-4651-bf6a-486722a78a92}" ma:internalName="TaxCatchAll" ma:showField="CatchAllData" ma:web="f27fc1aa-2cd6-4878-9e2f-05ddd721f2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c6341d-d295-448a-8d33-8d421b72208e" xsi:nil="true"/>
    <TaxCatchAll xmlns="f27fc1aa-2cd6-4878-9e2f-05ddd721f248" xsi:nil="true"/>
  </documentManagement>
</p:properties>
</file>

<file path=customXml/itemProps1.xml><?xml version="1.0" encoding="utf-8"?>
<ds:datastoreItem xmlns:ds="http://schemas.openxmlformats.org/officeDocument/2006/customXml" ds:itemID="{70AFD4A3-4199-435B-90E7-CEF7F1A2C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6341d-d295-448a-8d33-8d421b72208e"/>
    <ds:schemaRef ds:uri="f27fc1aa-2cd6-4878-9e2f-05ddd721f2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8D3047-AEC8-4852-9AB1-208F7B9050E1}">
  <ds:schemaRefs>
    <ds:schemaRef ds:uri="http://schemas.microsoft.com/sharepoint/v3/contenttype/forms"/>
  </ds:schemaRefs>
</ds:datastoreItem>
</file>

<file path=customXml/itemProps3.xml><?xml version="1.0" encoding="utf-8"?>
<ds:datastoreItem xmlns:ds="http://schemas.openxmlformats.org/officeDocument/2006/customXml" ds:itemID="{7B89A923-75DF-46AF-9774-E4899B1EE4E5}">
  <ds:schemaRefs>
    <ds:schemaRef ds:uri="http://schemas.microsoft.com/office/2006/documentManagement/types"/>
    <ds:schemaRef ds:uri="http://purl.org/dc/terms/"/>
    <ds:schemaRef ds:uri="http://schemas.openxmlformats.org/package/2006/metadata/core-properties"/>
    <ds:schemaRef ds:uri="a7c6341d-d295-448a-8d33-8d421b72208e"/>
    <ds:schemaRef ds:uri="http://www.w3.org/XML/1998/namespace"/>
    <ds:schemaRef ds:uri="http://schemas.microsoft.com/office/2006/metadata/properties"/>
    <ds:schemaRef ds:uri="f27fc1aa-2cd6-4878-9e2f-05ddd721f248"/>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P1 - Bouwkundig</vt:lpstr>
      <vt:lpstr>P2 - E &amp; W</vt:lpstr>
      <vt:lpstr>Werkomschrijvingen</vt:lpstr>
      <vt:lpstr>MJOP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Ilse Leegwater | Younggroup</cp:lastModifiedBy>
  <cp:revision/>
  <dcterms:created xsi:type="dcterms:W3CDTF">2026-05-28T10:00:01Z</dcterms:created>
  <dcterms:modified xsi:type="dcterms:W3CDTF">2026-08-28T09:21:42Z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0x010100EF1A63A97D9E8A46891D321ED92E4998</vt:lpwstr>
  </property>
</Properties>
</file>