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noordbrabant.sharepoint.com/sites/TeamInkoop/Gedeelde documenten/General/Aanbestedingen/Ceylan Tasli/Aanbesteding Carpoolapp/Aanbestedingsdocumenten/"/>
    </mc:Choice>
  </mc:AlternateContent>
  <xr:revisionPtr revIDLastSave="539" documentId="8_{A53E397B-D360-4987-9C4D-A342AB0E662D}" xr6:coauthVersionLast="47" xr6:coauthVersionMax="47" xr10:uidLastSave="{5192786A-136E-4830-897A-DEDB60C45BAB}"/>
  <bookViews>
    <workbookView xWindow="28680" yWindow="-120" windowWidth="29040" windowHeight="15720" xr2:uid="{EAF02C34-5B69-42DA-AD18-F13B60ED5977}"/>
  </bookViews>
  <sheets>
    <sheet name="Inschrijfprijs" sheetId="1" r:id="rId1"/>
    <sheet name="Inschrijfprijs v2" sheetId="4" state="hidden" r:id="rId2"/>
    <sheet name="Voorbeeld UvA" sheetId="2" state="hidden" r:id="rId3"/>
    <sheet name="Voorbeeld gem. Rotterdam"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H35" i="1"/>
  <c r="H36" i="1"/>
  <c r="K15" i="1"/>
  <c r="K6" i="1"/>
  <c r="K5" i="1"/>
  <c r="H37" i="1"/>
  <c r="H38" i="1"/>
  <c r="H39" i="1"/>
  <c r="H32" i="1"/>
  <c r="K11" i="1"/>
  <c r="K12" i="1"/>
  <c r="K13" i="1"/>
  <c r="K14" i="1"/>
  <c r="K10" i="1" l="1"/>
  <c r="J18" i="1"/>
  <c r="I18" i="1"/>
  <c r="K7" i="1"/>
  <c r="K16" i="1"/>
  <c r="H40" i="1"/>
  <c r="E20" i="4"/>
  <c r="E17" i="4"/>
  <c r="K19" i="1" l="1"/>
  <c r="K21" i="1" s="1"/>
  <c r="K22" i="1"/>
  <c r="C14" i="3"/>
  <c r="G13" i="3"/>
  <c r="G12" i="3"/>
  <c r="G11" i="3"/>
  <c r="G10" i="3"/>
  <c r="G9" i="3"/>
  <c r="B15" i="2" l="1"/>
  <c r="D13" i="2"/>
  <c r="E13" i="2" s="1"/>
  <c r="E17" i="2" s="1"/>
  <c r="B19" i="2" s="1"/>
  <c r="B10" i="2"/>
  <c r="E8" i="2"/>
</calcChain>
</file>

<file path=xl/sharedStrings.xml><?xml version="1.0" encoding="utf-8"?>
<sst xmlns="http://schemas.openxmlformats.org/spreadsheetml/2006/main" count="108" uniqueCount="95">
  <si>
    <t>Bijlage 2: Prijzenblad Carpool app Zuid-Nederland</t>
  </si>
  <si>
    <t>Eenheid</t>
  </si>
  <si>
    <t>Aantal</t>
  </si>
  <si>
    <t>Uw tarief per stuk</t>
  </si>
  <si>
    <t>Drempelbedrag</t>
  </si>
  <si>
    <t>Plafondbedrag</t>
  </si>
  <si>
    <t>Subtotaal</t>
  </si>
  <si>
    <t>Prijsaanbod gegarandeerde afname Brainport Bereikbaar</t>
  </si>
  <si>
    <t xml:space="preserve"> </t>
  </si>
  <si>
    <r>
      <rPr>
        <b/>
        <sz val="11"/>
        <color rgb="FF000000"/>
        <rFont val="Calibri"/>
      </rPr>
      <t xml:space="preserve">Eenmalige implementatiekosten (volledige looptijd)
</t>
    </r>
    <r>
      <rPr>
        <sz val="11"/>
        <color rgb="FF000000"/>
        <rFont val="Aptos Narrow"/>
        <scheme val="minor"/>
      </rPr>
      <t>Eenmalige implementatiekosten voor Brainport Bereikbaar. All-in kosten voor de eerste inrichting, implementatie en opstart van de carpoolapp en de dienstverlening incl. licentiekosten vanaf de ingangsdatum van de overeenkomst op 23 november 2026 tot en met 31 december 2026.  Voor toetredende uitvoeringsorganisaties worden geen implementatiekosten in rekening gebracht.</t>
    </r>
  </si>
  <si>
    <t>eenmalig</t>
  </si>
  <si>
    <r>
      <rPr>
        <b/>
        <sz val="11"/>
        <color rgb="FF000000"/>
        <rFont val="Aptos Narrow"/>
        <scheme val="minor"/>
      </rPr>
      <t xml:space="preserve">Licentiekosten per jaar
</t>
    </r>
    <r>
      <rPr>
        <sz val="11"/>
        <color rgb="FF000000"/>
        <rFont val="Aptos Narrow"/>
        <scheme val="minor"/>
      </rPr>
      <t>All-in kosten voor de beschikbaarheid, exploitatie, het beheer en de basisdienstverlening van de carpoolapp en het carpoolnetwerk, inclusief alle kosten voor het gebruik van het platform. De licentiekosten zijn verschuldigd vanaf 1 januari 2027.</t>
    </r>
  </si>
  <si>
    <t>per jaar</t>
  </si>
  <si>
    <t>Subtotaal gegarandeerde afname Brainport Bereikbaar</t>
  </si>
  <si>
    <t>Prijsaanbod potentiele afname werkgevers</t>
  </si>
  <si>
    <t>Aantal*</t>
  </si>
  <si>
    <t>Uurtarief implementatie/accountondersteuning</t>
  </si>
  <si>
    <t>per uur</t>
  </si>
  <si>
    <t>Activatie op locatie (door 1 medewerker à 4 uur)</t>
  </si>
  <si>
    <t>per activatie</t>
  </si>
  <si>
    <t>Aanmaken bedrijfsomgeving in de applicatie</t>
  </si>
  <si>
    <t>Inrichten online dashboard</t>
  </si>
  <si>
    <t>Aanmaken challenge in de applicatie</t>
  </si>
  <si>
    <t>per challenge</t>
  </si>
  <si>
    <t>Tarief per passagiersrit (variabele component)</t>
  </si>
  <si>
    <t>per passagiersrit</t>
  </si>
  <si>
    <t>Subtotaal werkgevers</t>
  </si>
  <si>
    <t>* Aantallen zijn fictief en uitsluitend bedoeld voor het vergelijken van inschrijfprijzen.</t>
  </si>
  <si>
    <t>Totaal</t>
  </si>
  <si>
    <t>Instructie: De benoemde punten uit het programma van eisen dienen direct geïmplementeerd te worden bij start van de opdracht en dienen te worden meegenomen in de prijs. De wensen waarvan is aangegeven dat deze bij implementatie gerealiseerd dienen te zijn, dienen in uw prijs te zijn inbegrepen.</t>
  </si>
  <si>
    <t>Uw totale inschrijfprijs</t>
  </si>
  <si>
    <t>Prijspunten (worden automatisch berekend na invullen van de gele cellen)</t>
  </si>
  <si>
    <t>Inschrijvingen waarbij de prijsopgave niet volledig is ingevuld en/of rechtsgeldig getekend zijn, zijn ongeldig en komen niet voor verdere beoordeling in aanmerking</t>
  </si>
  <si>
    <t>Afgeleide licentiekosten uitvoeringsorganisaties</t>
  </si>
  <si>
    <t>Inschrijver vult uitsluitend in cel H6 de licentiekosten per jaar voor Brainport Bereikbaar in. De licentiekosten voor de overige uitvoeringsorganisaties worden automatisch van dit bedrag afgeleid op basis van de relatieve aandelen in de tabel. Deze afgeleide tarieven worden niet afzonderlijk ingevuld of beoordeeld, maar maken deel uit van het aanbod indien de betreffende uitvoeringsorganisatie binnen de raamovereenkomst deelneemt. De relatieve aandelen dienen uitsluitend voor deze prijsafleiding, vormen geen raming van de totale opdrachtwaarde en bieden geen garantie dat alle uitvoeringsorganisaties zullen deelnemen.</t>
  </si>
  <si>
    <t>Uitvoeringsorganisatie</t>
  </si>
  <si>
    <t>Relatief aandeel</t>
  </si>
  <si>
    <t>Licentiekosten per jaar</t>
  </si>
  <si>
    <t>Brainport Bereikbaar</t>
  </si>
  <si>
    <t>Brabant Bereikbaar</t>
  </si>
  <si>
    <t>1.	Stedelijke Regio West Brabant</t>
  </si>
  <si>
    <t>2.	Stedelijke Regio Breda Tilburg</t>
  </si>
  <si>
    <t>3. Regio Noord Oost Brabant</t>
  </si>
  <si>
    <t>Trendsportal / Noord-Limburg</t>
  </si>
  <si>
    <t>Midden-Limburg Bereikbaar</t>
  </si>
  <si>
    <t>Zuid-Limburg Bereikbaar</t>
  </si>
  <si>
    <t>Totaal bij deelname alle uitvoeringsorganisaties</t>
  </si>
  <si>
    <t>BIJLAGE X: Prijzenblad Online Leerplatform</t>
  </si>
  <si>
    <t>EENMALIGE KOSTEN</t>
  </si>
  <si>
    <t>Prijs in Euro excl. btw</t>
  </si>
  <si>
    <t>PERIODIEKE KOSTEN</t>
  </si>
  <si>
    <t>Licentiekosten per jaar excl. BTW</t>
  </si>
  <si>
    <t>Aantal jaren</t>
  </si>
  <si>
    <t>Totale periodieke kosten</t>
  </si>
  <si>
    <t>Totale kosten (eenmalige kosten + periodieke kosten</t>
  </si>
  <si>
    <t>Getekend voor akkoord</t>
  </si>
  <si>
    <t>Inschrijver</t>
  </si>
  <si>
    <t>Naam rechtsgeldig vertegenwoordiger</t>
  </si>
  <si>
    <t>Functie</t>
  </si>
  <si>
    <t>Datum</t>
  </si>
  <si>
    <t>Handtekening</t>
  </si>
  <si>
    <t>Inschrijvingen waarbij de prijsopgave niet volledig is ingevuld en rechtsgeldig getekend, zijn ongeldig en komen niet voor verdere beoordeling in aanmerking</t>
  </si>
  <si>
    <t>BIJLAGE 
Prijsformulier MLMS</t>
  </si>
  <si>
    <r>
      <t xml:space="preserve">Gelieve de </t>
    </r>
    <r>
      <rPr>
        <u/>
        <sz val="12"/>
        <rFont val="Aptos Narrow"/>
        <family val="2"/>
        <scheme val="minor"/>
      </rPr>
      <t>gele</t>
    </r>
    <r>
      <rPr>
        <sz val="12"/>
        <rFont val="Aptos Narrow"/>
        <family val="2"/>
        <scheme val="minor"/>
      </rPr>
      <t xml:space="preserve"> cellen in te vullen. Op dit Prijsformulier zijn alle uitgangspunten en voorwaarden van toepassing zoals beschreven in de offerteaanvraag en de bijbehorende bijlagen.</t>
    </r>
  </si>
  <si>
    <t xml:space="preserve">Kosten implementatie waaronder: projectmanagement, inrichting applicatie, advies over optimale (doelstellingsgerichte) inrichting van applicatie, data migratie (van huidige opslag naar nieuwe applicatie), inrichten en openstellen van Applicatie en Productieomgevingen, passende  -API- , koppeling/interface met applicaties zoals aangegeven in architectuurbijlage, training van de lokaal en centraal functioneel beheerders, ontwikkelen van training en naslagmateriaal en andere werkzaamheden rondom de inrichting en ingebruikname van de applicatie </t>
  </si>
  <si>
    <t>Totale eenmalige kosten voor functies zoals aangegeven onder scope</t>
  </si>
  <si>
    <t>Minimumprijs: 50.000</t>
  </si>
  <si>
    <t>Licentieprijs per jaar excl. BTW</t>
  </si>
  <si>
    <t>Plafondprijs: 50.000</t>
  </si>
  <si>
    <r>
      <t xml:space="preserve">TOTAL COST OF OWNERSHIP = </t>
    </r>
    <r>
      <rPr>
        <sz val="12"/>
        <color rgb="FF000000"/>
        <rFont val="Calibri"/>
        <family val="2"/>
      </rPr>
      <t xml:space="preserve">eenmalige kosten + (periodieke kosten x 4 jaar). </t>
    </r>
  </si>
  <si>
    <t xml:space="preserve">TCO plafondprijs: € 300.000 </t>
  </si>
  <si>
    <t>AANGEBODEN MODULES (indien van toepassing)</t>
  </si>
  <si>
    <r>
      <t xml:space="preserve">De applicatie die wordt aangeboden </t>
    </r>
    <r>
      <rPr>
        <b/>
        <sz val="12"/>
        <color theme="1"/>
        <rFont val="Aptos Narrow"/>
        <family val="2"/>
        <scheme val="minor"/>
      </rPr>
      <t>binnen</t>
    </r>
    <r>
      <rPr>
        <sz val="12"/>
        <color theme="1"/>
        <rFont val="Aptos Narrow"/>
        <family val="2"/>
        <scheme val="minor"/>
      </rPr>
      <t xml:space="preserve"> de TCO bevat de volgende modules:  </t>
    </r>
  </si>
  <si>
    <t>OPTIONELE MODULES/DIENSTVERLENING (indien van toepassing)</t>
  </si>
  <si>
    <t>Totale kosten modules/dienstverlening</t>
  </si>
  <si>
    <r>
      <t xml:space="preserve">Inschrijver biedt de Opdrachtgever onderstaande modules/dienstverlening aan </t>
    </r>
    <r>
      <rPr>
        <b/>
        <sz val="12"/>
        <color theme="1"/>
        <rFont val="Aptos Narrow"/>
        <family val="2"/>
        <scheme val="minor"/>
      </rPr>
      <t>buiten</t>
    </r>
    <r>
      <rPr>
        <sz val="12"/>
        <color theme="1"/>
        <rFont val="Aptos Narrow"/>
        <family val="2"/>
        <scheme val="minor"/>
      </rPr>
      <t xml:space="preserve"> Inschrijving en bijbehorende TCO:</t>
    </r>
  </si>
  <si>
    <r>
      <rPr>
        <b/>
        <sz val="14"/>
        <color rgb="FF000000"/>
        <rFont val="Bolder Light"/>
      </rPr>
      <t>Bijlage 7 Prijzenformulier</t>
    </r>
    <r>
      <rPr>
        <b/>
        <sz val="10"/>
        <color rgb="FF000000"/>
        <rFont val="Bolder Light"/>
      </rPr>
      <t xml:space="preserve"> - Leerplatform en Scholings- en opleidingsmakelaar: partner bij het inkopen van leer- en ontwikkelactiviteiten.</t>
    </r>
  </si>
  <si>
    <t>1. Vergoeding implementatie &amp; migratie</t>
  </si>
  <si>
    <t>All-in éénmalige implementatie- en migratiekosten van het leerplatform incl. realisatie alle benodigde koppelingen, en het naar wensen gemeente Rotterdam inrichten en vullen van het leerplatform en portalen conform het Beschrijvend document en Programma van Eisen.(De vergoeding voor implementatie en migratie maakt geen deel uit van de inschrijfprijs en dient niet als basis voor de beoordeling, maar het is wel belangrijk dat deze informatie wordt ingevuld)</t>
  </si>
  <si>
    <t>Bandbreedte: tussen € 25.000 en € 50.000</t>
  </si>
  <si>
    <t xml:space="preserve">2. Kosten voor het gebruik van het leerplatform </t>
  </si>
  <si>
    <t>All-in kosten per jaar voor dienstverlening leerplatform inclusief correspondentie/administratie en financiële afhandeling + hosting, instandhouding, beheer en updaten van het leerplatform en de benodigde koppelingen bij externe opleiders en relevante systemen van Opdrachtgever (zie Bijlage 18 Architectuurplaat) conform het Beschrijvend document en Programma van Eisen.</t>
  </si>
  <si>
    <t>Bandbreedte: tussen € 200.000 en € 400.000</t>
  </si>
  <si>
    <t xml:space="preserve">3. Het leveren van een Scholings- en opleidingsmakelaar, businesspartner Inkoop </t>
  </si>
  <si>
    <r>
      <rPr>
        <sz val="10"/>
        <color rgb="FF000000"/>
        <rFont val="Bolder Light"/>
      </rPr>
      <t xml:space="preserve">De velden die geel zijn gearceerd per type dienstverlening dienen te worden ingevuld met </t>
    </r>
    <r>
      <rPr>
        <b/>
        <sz val="10"/>
        <color rgb="FF000000"/>
        <rFont val="Bolder Light"/>
      </rPr>
      <t>stuksprijzen</t>
    </r>
    <r>
      <rPr>
        <sz val="10"/>
        <color rgb="FF000000"/>
        <rFont val="Bolder Light"/>
      </rPr>
      <t xml:space="preserve">. Deze prijzen worden automatisch vermenigvuldigd met de aantallen uit de tabel van </t>
    </r>
    <r>
      <rPr>
        <b/>
        <sz val="10"/>
        <color rgb="FF000000"/>
        <rFont val="Bolder Light"/>
      </rPr>
      <t>(tabblad2023)</t>
    </r>
    <r>
      <rPr>
        <sz val="10"/>
        <color rgb="FF000000"/>
        <rFont val="Bolder Light"/>
      </rPr>
      <t>. De genoemde aantallen zijn indicatief voor 2023, per type aanvraag, en hieraan kunnen geen rechten worden ontleend.</t>
    </r>
  </si>
  <si>
    <t>1. Open aanbod Opleidingscatalogus</t>
  </si>
  <si>
    <t>Bandbreedte: tussen € 0 en € 50</t>
  </si>
  <si>
    <t>2. Vrije keuze buiten Opleidingscatalogus individueel</t>
  </si>
  <si>
    <t>Bandbreedte: tussen € 75 en € 150</t>
  </si>
  <si>
    <t>3. Maatwerk aanvraag (light) zoals bschreven in paragraaf 2.1.3 Scope van de opdracht.</t>
  </si>
  <si>
    <t>4. Maatwerk aanvraag groep type 4A en 4B zoals beschreven in paragraaf 2.1.3 Scope van de opdracht.</t>
  </si>
  <si>
    <t>Bandbreedte: tussen € 250 en € 850</t>
  </si>
  <si>
    <t xml:space="preserve">5. Aanvullende uitvoering naar aanleiding van Maatwerk aanvraag groep type 4A en 4B </t>
  </si>
  <si>
    <t>Bandbreedte: tussen € 150 en € 300</t>
  </si>
  <si>
    <t>Inschrijfprijs (grondslag voor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</si>
</sst>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quot;€&quot;\ #,##0"/>
    <numFmt numFmtId="166" formatCode="_ &quot;€&quot;\ * #,##0_ ;_ &quot;€&quot;\ * \-#,##0_ ;_ &quot;€&quot;\ * &quot;-&quot;??_ ;_ @_ "/>
    <numFmt numFmtId="167" formatCode="\€\ #,##0"/>
    <numFmt numFmtId="168" formatCode="\€\ #,##0.00"/>
  </numFmts>
  <fonts count="40">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12"/>
      <color theme="1"/>
      <name val="Arial"/>
      <family val="2"/>
    </font>
    <font>
      <sz val="12"/>
      <color rgb="FFFF0000"/>
      <name val="Aptos Narrow"/>
      <family val="2"/>
      <scheme val="minor"/>
    </font>
    <font>
      <sz val="12"/>
      <name val="Aptos Narrow"/>
      <family val="2"/>
      <scheme val="minor"/>
    </font>
    <font>
      <b/>
      <sz val="16"/>
      <color theme="1"/>
      <name val="Aptos Narrow"/>
      <family val="2"/>
      <scheme val="minor"/>
    </font>
    <font>
      <i/>
      <sz val="12"/>
      <name val="Aptos Narrow"/>
      <family val="2"/>
      <scheme val="minor"/>
    </font>
    <font>
      <sz val="12"/>
      <name val="Arial"/>
      <family val="2"/>
    </font>
    <font>
      <b/>
      <sz val="14"/>
      <color theme="1"/>
      <name val="Aptos Narrow"/>
      <family val="2"/>
      <scheme val="minor"/>
    </font>
    <font>
      <b/>
      <sz val="12"/>
      <color rgb="FFFF0000"/>
      <name val="Aptos Narrow"/>
      <family val="2"/>
      <scheme val="minor"/>
    </font>
    <font>
      <sz val="12"/>
      <color rgb="FF000000"/>
      <name val="Calibri"/>
      <family val="2"/>
    </font>
    <font>
      <b/>
      <sz val="12"/>
      <color rgb="FF000000"/>
      <name val="Calibri"/>
      <family val="2"/>
    </font>
    <font>
      <b/>
      <sz val="11"/>
      <color rgb="FFFF0000"/>
      <name val="Aptos Narrow"/>
      <family val="2"/>
      <scheme val="minor"/>
    </font>
    <font>
      <u/>
      <sz val="12"/>
      <name val="Aptos Narrow"/>
      <family val="2"/>
      <scheme val="minor"/>
    </font>
    <font>
      <b/>
      <sz val="10"/>
      <color rgb="FF000000"/>
      <name val="Bolder Light"/>
    </font>
    <font>
      <b/>
      <sz val="14"/>
      <color rgb="FF000000"/>
      <name val="Bolder Light"/>
    </font>
    <font>
      <sz val="10"/>
      <color theme="1"/>
      <name val="Bolder Light"/>
    </font>
    <font>
      <sz val="10"/>
      <color rgb="FF000000"/>
      <name val="Bolder Light"/>
    </font>
    <font>
      <b/>
      <sz val="10"/>
      <name val="Bolder Light"/>
    </font>
    <font>
      <b/>
      <sz val="10"/>
      <color theme="1"/>
      <name val="Bolder Light"/>
    </font>
    <font>
      <b/>
      <i/>
      <sz val="10"/>
      <color rgb="FFFF0000"/>
      <name val="Bolder Light"/>
    </font>
    <font>
      <b/>
      <sz val="11"/>
      <color theme="1"/>
      <name val="Calibri"/>
      <family val="2"/>
    </font>
    <font>
      <sz val="11"/>
      <color theme="1"/>
      <name val="Calibri"/>
      <family val="2"/>
    </font>
    <font>
      <b/>
      <sz val="11"/>
      <color rgb="FF000000"/>
      <name val="Calibri"/>
      <family val="2"/>
    </font>
    <font>
      <sz val="11"/>
      <color rgb="FF000000"/>
      <name val="Calibri"/>
      <family val="2"/>
    </font>
    <font>
      <b/>
      <sz val="10"/>
      <color theme="1"/>
      <name val="Calibri"/>
      <family val="2"/>
    </font>
    <font>
      <b/>
      <sz val="16"/>
      <color theme="1"/>
      <name val="Calibri"/>
      <family val="2"/>
    </font>
    <font>
      <sz val="11"/>
      <name val="Calibri"/>
      <family val="2"/>
    </font>
    <font>
      <b/>
      <sz val="11"/>
      <color rgb="FF000000"/>
      <name val="Aptos Narrow"/>
      <family val="2"/>
      <scheme val="minor"/>
    </font>
    <font>
      <b/>
      <sz val="11"/>
      <color rgb="FFFFFFFF"/>
      <name val="Calibri"/>
      <family val="2"/>
    </font>
    <font>
      <i/>
      <sz val="9"/>
      <color rgb="FF666666"/>
      <name val="Aptos Narrow"/>
      <family val="2"/>
      <scheme val="minor"/>
    </font>
    <font>
      <sz val="10"/>
      <color rgb="FF000000"/>
      <name val="Calibri"/>
      <family val="2"/>
    </font>
    <font>
      <i/>
      <sz val="11"/>
      <color rgb="FF000000"/>
      <name val="Calibri"/>
      <family val="2"/>
    </font>
    <font>
      <b/>
      <sz val="11"/>
      <color rgb="FFFF0000"/>
      <name val="Calibri"/>
      <family val="2"/>
    </font>
    <font>
      <b/>
      <sz val="11"/>
      <color rgb="FF000000"/>
      <name val="Calibri"/>
    </font>
    <font>
      <sz val="11"/>
      <color rgb="FF000000"/>
      <name val="Aptos Narrow"/>
      <scheme val="minor"/>
    </font>
    <font>
      <b/>
      <sz val="11"/>
      <color rgb="FF000000"/>
      <name val="Aptos Narrow"/>
      <scheme val="minor"/>
    </font>
  </fonts>
  <fills count="2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BDD7EE"/>
        <bgColor indexed="64"/>
      </patternFill>
    </fill>
    <fill>
      <patternFill patternType="solid">
        <fgColor theme="7"/>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BD"/>
        <bgColor indexed="64"/>
      </patternFill>
    </fill>
    <fill>
      <patternFill patternType="solid">
        <fgColor rgb="FF1F4E78"/>
        <bgColor indexed="64"/>
      </patternFill>
    </fill>
    <fill>
      <patternFill patternType="solid">
        <fgColor rgb="FFD9EAF7"/>
        <bgColor indexed="64"/>
      </patternFill>
    </fill>
    <fill>
      <patternFill patternType="solid">
        <fgColor rgb="FFF2F2F2"/>
        <bgColor indexed="64"/>
      </patternFill>
    </fill>
    <fill>
      <patternFill patternType="solid">
        <fgColor rgb="FFE7E6E6"/>
        <bgColor indexed="64"/>
      </patternFill>
    </fill>
    <fill>
      <patternFill patternType="solid">
        <fgColor rgb="FFFFFFFF"/>
        <bgColor indexed="64"/>
      </patternFill>
    </fill>
  </fills>
  <borders count="8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auto="1"/>
      </bottom>
      <diagonal/>
    </border>
    <border>
      <left/>
      <right/>
      <top/>
      <bottom style="thin">
        <color theme="0" tint="-0.499984740745262"/>
      </bottom>
      <diagonal/>
    </border>
    <border>
      <left style="thin">
        <color indexed="64"/>
      </left>
      <right style="thin">
        <color indexed="64"/>
      </right>
      <top style="medium">
        <color indexed="64"/>
      </top>
      <bottom/>
      <diagonal/>
    </border>
    <border>
      <left style="medium">
        <color indexed="64"/>
      </left>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theme="0" tint="-0.499984740745262"/>
      </bottom>
      <diagonal/>
    </border>
    <border>
      <left style="thin">
        <color indexed="64"/>
      </left>
      <right/>
      <top style="medium">
        <color indexed="64"/>
      </top>
      <bottom style="thin">
        <color indexed="64"/>
      </bottom>
      <diagonal/>
    </border>
    <border>
      <left style="medium">
        <color indexed="64"/>
      </left>
      <right style="thin">
        <color theme="0" tint="-0.499984740745262"/>
      </right>
      <top style="medium">
        <color indexed="64"/>
      </top>
      <bottom/>
      <diagonal/>
    </border>
    <border>
      <left style="medium">
        <color theme="0" tint="-0.499984740745262"/>
      </left>
      <right/>
      <top style="medium">
        <color indexed="64"/>
      </top>
      <bottom/>
      <diagonal/>
    </border>
    <border>
      <left style="medium">
        <color indexed="64"/>
      </left>
      <right style="thin">
        <color theme="0" tint="-0.499984740745262"/>
      </right>
      <top/>
      <bottom style="thin">
        <color theme="0" tint="-0.499984740745262"/>
      </bottom>
      <diagonal/>
    </border>
    <border>
      <left style="thin">
        <color indexed="64"/>
      </left>
      <right style="medium">
        <color indexed="64"/>
      </right>
      <top/>
      <bottom/>
      <diagonal/>
    </border>
    <border>
      <left style="medium">
        <color theme="0" tint="-0.499984740745262"/>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theme="0" tint="-0.499984740745262"/>
      </bottom>
      <diagonal/>
    </border>
    <border>
      <left style="thin">
        <color indexed="64"/>
      </left>
      <right style="medium">
        <color indexed="64"/>
      </right>
      <top style="thin">
        <color indexed="64"/>
      </top>
      <bottom/>
      <diagonal/>
    </border>
    <border>
      <left/>
      <right style="thin">
        <color theme="0" tint="-0.499984740745262"/>
      </right>
      <top style="thin">
        <color theme="0" tint="-0.499984740745262"/>
      </top>
      <bottom/>
      <diagonal/>
    </border>
    <border>
      <left style="thin">
        <color theme="0" tint="-0.499984740745262"/>
      </left>
      <right style="medium">
        <color indexed="64"/>
      </right>
      <top/>
      <bottom/>
      <diagonal/>
    </border>
    <border>
      <left style="medium">
        <color indexed="64"/>
      </left>
      <right/>
      <top style="thin">
        <color theme="0" tint="-0.499984740745262"/>
      </top>
      <bottom/>
      <diagonal/>
    </border>
    <border>
      <left/>
      <right/>
      <top style="thin">
        <color theme="0" tint="-0.49998474074526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medium">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medium">
        <color rgb="FF808080"/>
      </right>
      <top style="thin">
        <color rgb="FF808080"/>
      </top>
      <bottom/>
      <diagonal/>
    </border>
    <border>
      <left style="thin">
        <color indexed="64"/>
      </left>
      <right style="medium">
        <color indexed="64"/>
      </right>
      <top/>
      <bottom style="thin">
        <color indexed="64"/>
      </bottom>
      <diagonal/>
    </border>
    <border>
      <left style="medium">
        <color rgb="FF808080"/>
      </left>
      <right style="thin">
        <color rgb="FF808080"/>
      </right>
      <top/>
      <bottom/>
      <diagonal/>
    </border>
    <border>
      <left style="thin">
        <color rgb="FF808080"/>
      </left>
      <right style="thin">
        <color rgb="FF808080"/>
      </right>
      <top/>
      <bottom/>
      <diagonal/>
    </border>
    <border>
      <left/>
      <right style="thin">
        <color rgb="FF80808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808080"/>
      </left>
      <right style="medium">
        <color rgb="FF808080"/>
      </right>
      <top/>
      <bottom/>
      <diagonal/>
    </border>
    <border>
      <left/>
      <right style="thin">
        <color rgb="FF808080"/>
      </right>
      <top style="medium">
        <color indexed="64"/>
      </top>
      <bottom/>
      <diagonal/>
    </border>
    <border>
      <left/>
      <right style="thin">
        <color rgb="FF808080"/>
      </right>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92">
    <xf numFmtId="0" fontId="0" fillId="0" borderId="0" xfId="0"/>
    <xf numFmtId="0" fontId="4" fillId="0" borderId="0" xfId="0" applyFont="1" applyAlignment="1" applyProtection="1">
      <alignment horizontal="left"/>
      <protection locked="0"/>
    </xf>
    <xf numFmtId="0" fontId="4" fillId="0" borderId="0" xfId="0" applyFont="1" applyAlignment="1" applyProtection="1">
      <alignment horizontal="left" wrapText="1"/>
      <protection locked="0"/>
    </xf>
    <xf numFmtId="0" fontId="3" fillId="2" borderId="0" xfId="0" applyFont="1" applyFill="1" applyAlignment="1">
      <alignment horizontal="left" wrapText="1"/>
    </xf>
    <xf numFmtId="0" fontId="4" fillId="2" borderId="0" xfId="0" applyFont="1" applyFill="1" applyAlignment="1">
      <alignment horizontal="left"/>
    </xf>
    <xf numFmtId="0" fontId="7" fillId="2" borderId="14" xfId="0" applyFont="1" applyFill="1" applyBorder="1" applyAlignment="1">
      <alignment horizontal="left"/>
    </xf>
    <xf numFmtId="0" fontId="4" fillId="2" borderId="15" xfId="0" applyFont="1" applyFill="1" applyBorder="1" applyAlignment="1">
      <alignment horizontal="left"/>
    </xf>
    <xf numFmtId="0" fontId="7" fillId="2" borderId="4" xfId="0" applyFont="1" applyFill="1" applyBorder="1" applyAlignment="1">
      <alignment horizontal="left" vertical="center"/>
    </xf>
    <xf numFmtId="0" fontId="7" fillId="2" borderId="4" xfId="0" applyFont="1" applyFill="1" applyBorder="1" applyAlignment="1">
      <alignment horizontal="left"/>
    </xf>
    <xf numFmtId="0" fontId="4" fillId="2" borderId="0" xfId="0" applyFont="1" applyFill="1" applyAlignment="1">
      <alignment horizontal="left" wrapText="1"/>
    </xf>
    <xf numFmtId="0" fontId="10" fillId="2" borderId="4" xfId="0" applyFont="1" applyFill="1" applyBorder="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left" vertical="top" wrapText="1"/>
    </xf>
    <xf numFmtId="0" fontId="7" fillId="2" borderId="4" xfId="0" applyFont="1" applyFill="1" applyBorder="1" applyAlignment="1">
      <alignment horizontal="left" wrapText="1"/>
    </xf>
    <xf numFmtId="0" fontId="6" fillId="2" borderId="0" xfId="0" applyFont="1" applyFill="1" applyAlignment="1">
      <alignment horizontal="left"/>
    </xf>
    <xf numFmtId="0" fontId="4" fillId="2" borderId="0" xfId="0" applyFont="1" applyFill="1" applyAlignment="1" applyProtection="1">
      <alignment horizontal="left"/>
      <protection locked="0"/>
    </xf>
    <xf numFmtId="0" fontId="9" fillId="2" borderId="4" xfId="0" applyFont="1" applyFill="1" applyBorder="1" applyAlignment="1">
      <alignment horizontal="left" vertical="top"/>
    </xf>
    <xf numFmtId="0" fontId="4" fillId="4" borderId="24" xfId="0" applyFont="1" applyFill="1" applyBorder="1" applyAlignment="1" applyProtection="1">
      <alignment vertical="center" wrapText="1"/>
      <protection locked="0"/>
    </xf>
    <xf numFmtId="0" fontId="4" fillId="4" borderId="26" xfId="0" applyFont="1" applyFill="1" applyBorder="1" applyAlignment="1" applyProtection="1">
      <alignment vertical="center" wrapText="1"/>
      <protection locked="0"/>
    </xf>
    <xf numFmtId="0" fontId="3" fillId="0" borderId="14" xfId="0" applyFont="1" applyBorder="1" applyAlignment="1">
      <alignment vertical="top" wrapText="1"/>
    </xf>
    <xf numFmtId="0" fontId="4" fillId="0" borderId="17" xfId="0" applyFont="1" applyBorder="1" applyAlignment="1">
      <alignment wrapText="1"/>
    </xf>
    <xf numFmtId="0" fontId="3" fillId="0" borderId="14" xfId="0" applyFont="1" applyBorder="1" applyAlignment="1" applyProtection="1">
      <alignment horizontal="left" vertical="top"/>
      <protection locked="0"/>
    </xf>
    <xf numFmtId="0" fontId="3" fillId="0" borderId="30" xfId="0" applyFont="1" applyBorder="1" applyAlignment="1">
      <alignment horizontal="right" vertical="top"/>
    </xf>
    <xf numFmtId="0" fontId="3" fillId="0" borderId="15" xfId="0" applyFont="1" applyBorder="1" applyAlignment="1">
      <alignment vertical="center"/>
    </xf>
    <xf numFmtId="0" fontId="3" fillId="0" borderId="18" xfId="0" applyFont="1" applyBorder="1" applyAlignment="1">
      <alignment vertical="center"/>
    </xf>
    <xf numFmtId="0" fontId="12" fillId="2" borderId="0" xfId="0" applyFont="1" applyFill="1" applyAlignment="1">
      <alignment horizontal="left"/>
    </xf>
    <xf numFmtId="0" fontId="3" fillId="6" borderId="28" xfId="0" applyFont="1" applyFill="1" applyBorder="1" applyAlignment="1">
      <alignment horizontal="center" vertical="top" wrapText="1"/>
    </xf>
    <xf numFmtId="0" fontId="3" fillId="6" borderId="22" xfId="0" applyFont="1" applyFill="1" applyBorder="1" applyAlignment="1">
      <alignment horizontal="center" vertical="top" wrapText="1"/>
    </xf>
    <xf numFmtId="165" fontId="3" fillId="4" borderId="7" xfId="0" applyNumberFormat="1" applyFont="1" applyFill="1" applyBorder="1" applyAlignment="1" applyProtection="1">
      <alignment horizontal="right" indent="1"/>
      <protection locked="0"/>
    </xf>
    <xf numFmtId="166" fontId="3" fillId="5" borderId="25" xfId="0" applyNumberFormat="1" applyFont="1" applyFill="1" applyBorder="1" applyAlignment="1" applyProtection="1">
      <alignment horizontal="left" vertical="center" wrapText="1"/>
      <protection locked="0"/>
    </xf>
    <xf numFmtId="166" fontId="3" fillId="5" borderId="27" xfId="0" applyNumberFormat="1" applyFont="1" applyFill="1" applyBorder="1" applyAlignment="1" applyProtection="1">
      <alignment horizontal="left" vertical="center" wrapText="1"/>
      <protection locked="0"/>
    </xf>
    <xf numFmtId="0" fontId="4" fillId="0" borderId="0" xfId="0" applyFont="1" applyAlignment="1">
      <alignment horizontal="left"/>
    </xf>
    <xf numFmtId="0" fontId="14" fillId="0" borderId="14" xfId="0" applyFont="1" applyBorder="1" applyAlignment="1">
      <alignment vertical="center"/>
    </xf>
    <xf numFmtId="0" fontId="4" fillId="0" borderId="4" xfId="0" applyFont="1" applyBorder="1" applyAlignment="1">
      <alignment vertical="center" wrapText="1"/>
    </xf>
    <xf numFmtId="166" fontId="3" fillId="8" borderId="39" xfId="0" applyNumberFormat="1" applyFont="1" applyFill="1" applyBorder="1" applyAlignment="1">
      <alignment horizontal="left" vertical="center" wrapText="1" indent="1"/>
    </xf>
    <xf numFmtId="0" fontId="5" fillId="3" borderId="18" xfId="0" applyFont="1" applyFill="1" applyBorder="1" applyAlignment="1">
      <alignment horizontal="left" vertical="center"/>
    </xf>
    <xf numFmtId="0" fontId="5" fillId="3" borderId="19" xfId="0" applyFont="1" applyFill="1" applyBorder="1" applyAlignment="1">
      <alignment horizontal="left" vertical="center"/>
    </xf>
    <xf numFmtId="165" fontId="3" fillId="7" borderId="41" xfId="0" applyNumberFormat="1" applyFont="1" applyFill="1" applyBorder="1" applyAlignment="1">
      <alignment horizontal="right" indent="1"/>
    </xf>
    <xf numFmtId="1" fontId="4" fillId="6" borderId="7" xfId="0" applyNumberFormat="1" applyFont="1" applyFill="1" applyBorder="1" applyAlignment="1">
      <alignment horizontal="center" vertical="center" wrapText="1"/>
    </xf>
    <xf numFmtId="0" fontId="15" fillId="0" borderId="17" xfId="0" applyFont="1" applyBorder="1" applyAlignment="1">
      <alignment vertical="center"/>
    </xf>
    <xf numFmtId="0" fontId="19" fillId="0" borderId="0" xfId="0" applyFont="1"/>
    <xf numFmtId="164" fontId="17" fillId="6" borderId="0" xfId="0" applyNumberFormat="1" applyFont="1" applyFill="1" applyAlignment="1">
      <alignment horizontal="left" wrapText="1"/>
    </xf>
    <xf numFmtId="164" fontId="17" fillId="11" borderId="0" xfId="0" applyNumberFormat="1" applyFont="1" applyFill="1" applyAlignment="1">
      <alignment horizontal="left" vertical="center" wrapText="1"/>
    </xf>
    <xf numFmtId="164" fontId="17" fillId="6" borderId="0" xfId="0" applyNumberFormat="1" applyFont="1" applyFill="1" applyAlignment="1">
      <alignment horizontal="left" vertical="top" wrapText="1"/>
    </xf>
    <xf numFmtId="0" fontId="21" fillId="12" borderId="0" xfId="0" applyFont="1" applyFill="1"/>
    <xf numFmtId="0" fontId="17" fillId="6" borderId="0" xfId="0" applyFont="1" applyFill="1" applyAlignment="1">
      <alignment horizontal="left" vertical="center" wrapText="1"/>
    </xf>
    <xf numFmtId="0" fontId="20" fillId="6" borderId="0" xfId="0" applyFont="1" applyFill="1" applyAlignment="1">
      <alignment horizontal="left" vertical="center" wrapText="1"/>
    </xf>
    <xf numFmtId="164" fontId="19" fillId="13" borderId="0" xfId="0" applyNumberFormat="1" applyFont="1" applyFill="1"/>
    <xf numFmtId="164" fontId="19" fillId="0" borderId="0" xfId="0" applyNumberFormat="1" applyFont="1"/>
    <xf numFmtId="0" fontId="0" fillId="2" borderId="0" xfId="0" applyFill="1"/>
    <xf numFmtId="0" fontId="3" fillId="0" borderId="7" xfId="0" applyFont="1" applyBorder="1" applyAlignment="1">
      <alignment horizontal="center" vertical="top" wrapText="1"/>
    </xf>
    <xf numFmtId="0" fontId="22" fillId="0" borderId="0" xfId="0" applyFont="1" applyAlignment="1">
      <alignment vertical="top"/>
    </xf>
    <xf numFmtId="0" fontId="0" fillId="2" borderId="14" xfId="0" applyFill="1" applyBorder="1"/>
    <xf numFmtId="0" fontId="0" fillId="2" borderId="16" xfId="0" applyFill="1" applyBorder="1"/>
    <xf numFmtId="0" fontId="0" fillId="2" borderId="4" xfId="0" applyFill="1" applyBorder="1"/>
    <xf numFmtId="0" fontId="0" fillId="2" borderId="49" xfId="0" applyFill="1" applyBorder="1"/>
    <xf numFmtId="0" fontId="22" fillId="2" borderId="49" xfId="0" applyFont="1" applyFill="1" applyBorder="1" applyAlignment="1">
      <alignment vertical="top"/>
    </xf>
    <xf numFmtId="0" fontId="0" fillId="2" borderId="17" xfId="0" applyFill="1" applyBorder="1"/>
    <xf numFmtId="0" fontId="0" fillId="2" borderId="18" xfId="0" applyFill="1" applyBorder="1"/>
    <xf numFmtId="0" fontId="0" fillId="2" borderId="19" xfId="0" applyFill="1" applyBorder="1"/>
    <xf numFmtId="164" fontId="3" fillId="2" borderId="0" xfId="0" applyNumberFormat="1" applyFont="1" applyFill="1" applyAlignment="1">
      <alignment horizontal="center" vertical="center"/>
    </xf>
    <xf numFmtId="0" fontId="1" fillId="2" borderId="49" xfId="0" applyFont="1" applyFill="1" applyBorder="1" applyProtection="1">
      <protection locked="0"/>
    </xf>
    <xf numFmtId="0" fontId="1" fillId="0" borderId="0" xfId="0" applyFont="1" applyProtection="1">
      <protection locked="0"/>
    </xf>
    <xf numFmtId="0" fontId="25" fillId="0" borderId="7" xfId="0" applyFont="1" applyBorder="1" applyAlignment="1">
      <alignment horizontal="left"/>
    </xf>
    <xf numFmtId="0" fontId="25" fillId="0" borderId="7" xfId="0" applyFont="1" applyBorder="1"/>
    <xf numFmtId="0" fontId="25" fillId="0" borderId="14" xfId="0" applyFont="1" applyBorder="1"/>
    <xf numFmtId="0" fontId="25" fillId="0" borderId="4" xfId="0" applyFont="1" applyBorder="1"/>
    <xf numFmtId="3" fontId="0" fillId="0" borderId="0" xfId="0" applyNumberFormat="1"/>
    <xf numFmtId="44" fontId="25" fillId="0" borderId="7" xfId="0" applyNumberFormat="1" applyFont="1" applyBorder="1"/>
    <xf numFmtId="44" fontId="25" fillId="0" borderId="7" xfId="0" applyNumberFormat="1" applyFont="1" applyBorder="1" applyAlignment="1">
      <alignment wrapText="1"/>
    </xf>
    <xf numFmtId="0" fontId="30" fillId="0" borderId="4" xfId="0" applyFont="1" applyBorder="1" applyAlignment="1">
      <alignment horizontal="left" vertical="top" wrapText="1"/>
    </xf>
    <xf numFmtId="0" fontId="30" fillId="0" borderId="0" xfId="0" applyFont="1" applyAlignment="1">
      <alignment horizontal="left" vertical="top" wrapText="1"/>
    </xf>
    <xf numFmtId="3" fontId="25" fillId="0" borderId="7" xfId="0" applyNumberFormat="1" applyFont="1" applyBorder="1" applyAlignment="1">
      <alignment horizontal="right"/>
    </xf>
    <xf numFmtId="44" fontId="25" fillId="0" borderId="7" xfId="0" applyNumberFormat="1" applyFont="1" applyBorder="1" applyAlignment="1">
      <alignment horizontal="right"/>
    </xf>
    <xf numFmtId="168" fontId="25" fillId="0" borderId="56" xfId="3" applyNumberFormat="1" applyFont="1" applyBorder="1" applyAlignment="1">
      <alignment horizontal="right"/>
    </xf>
    <xf numFmtId="44" fontId="25" fillId="0" borderId="7" xfId="3" applyFont="1" applyBorder="1" applyAlignment="1">
      <alignment horizontal="right"/>
    </xf>
    <xf numFmtId="168" fontId="25" fillId="0" borderId="56" xfId="3" applyNumberFormat="1" applyFont="1" applyFill="1" applyBorder="1" applyAlignment="1">
      <alignment horizontal="right"/>
    </xf>
    <xf numFmtId="44" fontId="26" fillId="19" borderId="7" xfId="0" applyNumberFormat="1" applyFont="1" applyFill="1" applyBorder="1" applyAlignment="1">
      <alignment horizontal="right"/>
    </xf>
    <xf numFmtId="168" fontId="26" fillId="19" borderId="56" xfId="3" applyNumberFormat="1" applyFont="1" applyFill="1" applyBorder="1" applyAlignment="1">
      <alignment horizontal="right"/>
    </xf>
    <xf numFmtId="168" fontId="0" fillId="0" borderId="0" xfId="0" applyNumberFormat="1"/>
    <xf numFmtId="2" fontId="25" fillId="14" borderId="64" xfId="0" applyNumberFormat="1" applyFont="1" applyFill="1" applyBorder="1" applyAlignment="1">
      <alignment wrapText="1"/>
    </xf>
    <xf numFmtId="0" fontId="28" fillId="0" borderId="0" xfId="0" applyFont="1" applyAlignment="1">
      <alignment horizontal="center"/>
    </xf>
    <xf numFmtId="0" fontId="25" fillId="0" borderId="0" xfId="0" applyFont="1"/>
    <xf numFmtId="168" fontId="25" fillId="0" borderId="0" xfId="0" applyNumberFormat="1" applyFont="1"/>
    <xf numFmtId="0" fontId="25" fillId="2" borderId="69" xfId="0" applyFont="1" applyFill="1" applyBorder="1"/>
    <xf numFmtId="164" fontId="25" fillId="2" borderId="69" xfId="0" applyNumberFormat="1" applyFont="1" applyFill="1" applyBorder="1"/>
    <xf numFmtId="168" fontId="25" fillId="2" borderId="70" xfId="0" applyNumberFormat="1" applyFont="1" applyFill="1" applyBorder="1"/>
    <xf numFmtId="44" fontId="24" fillId="0" borderId="58" xfId="3" applyFont="1" applyFill="1" applyBorder="1"/>
    <xf numFmtId="168" fontId="24" fillId="14" borderId="72" xfId="3" applyNumberFormat="1" applyFont="1" applyFill="1" applyBorder="1"/>
    <xf numFmtId="168" fontId="24" fillId="14" borderId="70" xfId="3" applyNumberFormat="1" applyFont="1" applyFill="1" applyBorder="1" applyAlignment="1">
      <alignment wrapText="1"/>
    </xf>
    <xf numFmtId="0" fontId="25" fillId="14" borderId="76" xfId="0" applyFont="1" applyFill="1" applyBorder="1" applyAlignment="1">
      <alignment horizontal="center"/>
    </xf>
    <xf numFmtId="2" fontId="25" fillId="14" borderId="77" xfId="0" applyNumberFormat="1" applyFont="1" applyFill="1" applyBorder="1"/>
    <xf numFmtId="168" fontId="25" fillId="15" borderId="7" xfId="3" applyNumberFormat="1" applyFont="1" applyFill="1" applyBorder="1" applyProtection="1">
      <protection locked="0"/>
    </xf>
    <xf numFmtId="168" fontId="27" fillId="15" borderId="7" xfId="3" applyNumberFormat="1" applyFont="1" applyFill="1" applyBorder="1" applyProtection="1">
      <protection locked="0"/>
    </xf>
    <xf numFmtId="168" fontId="25" fillId="15" borderId="7" xfId="0" applyNumberFormat="1" applyFont="1" applyFill="1" applyBorder="1"/>
    <xf numFmtId="0" fontId="24" fillId="2" borderId="15" xfId="0" applyFont="1" applyFill="1" applyBorder="1"/>
    <xf numFmtId="0" fontId="24" fillId="2" borderId="15" xfId="0" applyFont="1" applyFill="1" applyBorder="1" applyAlignment="1">
      <alignment wrapText="1"/>
    </xf>
    <xf numFmtId="0" fontId="24" fillId="2" borderId="16" xfId="0" applyFont="1" applyFill="1" applyBorder="1"/>
    <xf numFmtId="3" fontId="27" fillId="0" borderId="7" xfId="0" applyNumberFormat="1" applyFont="1" applyBorder="1" applyAlignment="1">
      <alignment horizontal="right"/>
    </xf>
    <xf numFmtId="0" fontId="26" fillId="17" borderId="79" xfId="0" applyFont="1" applyFill="1" applyBorder="1"/>
    <xf numFmtId="3" fontId="26" fillId="17" borderId="79" xfId="0" applyNumberFormat="1" applyFont="1" applyFill="1" applyBorder="1"/>
    <xf numFmtId="168" fontId="26" fillId="17" borderId="79" xfId="0" applyNumberFormat="1" applyFont="1" applyFill="1" applyBorder="1"/>
    <xf numFmtId="0" fontId="26" fillId="17" borderId="79" xfId="0" applyFont="1" applyFill="1" applyBorder="1" applyAlignment="1">
      <alignment wrapText="1"/>
    </xf>
    <xf numFmtId="168" fontId="26" fillId="17" borderId="80" xfId="0" applyNumberFormat="1" applyFont="1" applyFill="1" applyBorder="1"/>
    <xf numFmtId="168" fontId="25" fillId="0" borderId="82" xfId="0" applyNumberFormat="1" applyFont="1" applyBorder="1"/>
    <xf numFmtId="44" fontId="26" fillId="19" borderId="84" xfId="0" applyNumberFormat="1" applyFont="1" applyFill="1" applyBorder="1" applyAlignment="1">
      <alignment wrapText="1"/>
    </xf>
    <xf numFmtId="44" fontId="26" fillId="19" borderId="84" xfId="0" applyNumberFormat="1" applyFont="1" applyFill="1" applyBorder="1"/>
    <xf numFmtId="168" fontId="26" fillId="19" borderId="85" xfId="0" applyNumberFormat="1" applyFont="1" applyFill="1" applyBorder="1"/>
    <xf numFmtId="0" fontId="34" fillId="18" borderId="0" xfId="0" applyFont="1" applyFill="1" applyAlignment="1">
      <alignment horizontal="left" vertical="top" wrapText="1"/>
    </xf>
    <xf numFmtId="0" fontId="27" fillId="0" borderId="0" xfId="0" applyFont="1" applyAlignment="1">
      <alignment vertical="top"/>
    </xf>
    <xf numFmtId="0" fontId="26" fillId="0" borderId="0" xfId="0" applyFont="1" applyAlignment="1">
      <alignment vertical="center"/>
    </xf>
    <xf numFmtId="0" fontId="26" fillId="0" borderId="0" xfId="0" applyFont="1" applyAlignment="1">
      <alignment horizontal="center" vertical="center"/>
    </xf>
    <xf numFmtId="0" fontId="35" fillId="0" borderId="0" xfId="0" applyFont="1" applyAlignment="1">
      <alignment vertical="top"/>
    </xf>
    <xf numFmtId="1" fontId="35" fillId="0" borderId="0" xfId="0" applyNumberFormat="1" applyFont="1" applyAlignment="1">
      <alignment vertical="top"/>
    </xf>
    <xf numFmtId="168" fontId="35" fillId="0" borderId="0" xfId="0" applyNumberFormat="1" applyFont="1" applyAlignment="1">
      <alignment vertical="top"/>
    </xf>
    <xf numFmtId="1" fontId="27" fillId="0" borderId="0" xfId="0" applyNumberFormat="1" applyFont="1" applyAlignment="1">
      <alignment vertical="top"/>
    </xf>
    <xf numFmtId="168" fontId="27" fillId="0" borderId="0" xfId="0" applyNumberFormat="1" applyFont="1" applyAlignment="1">
      <alignment vertical="top"/>
    </xf>
    <xf numFmtId="164" fontId="24" fillId="2" borderId="69" xfId="0" applyNumberFormat="1" applyFont="1" applyFill="1" applyBorder="1"/>
    <xf numFmtId="0" fontId="25" fillId="0" borderId="0" xfId="0" applyFont="1" applyAlignment="1">
      <alignment horizontal="center"/>
    </xf>
    <xf numFmtId="2" fontId="25" fillId="0" borderId="49" xfId="0" applyNumberFormat="1" applyFont="1" applyBorder="1"/>
    <xf numFmtId="0" fontId="25" fillId="2" borderId="68" xfId="0" applyFont="1" applyFill="1" applyBorder="1" applyAlignment="1">
      <alignment horizontal="left"/>
    </xf>
    <xf numFmtId="0" fontId="25" fillId="2" borderId="69" xfId="0" applyFont="1" applyFill="1" applyBorder="1" applyAlignment="1">
      <alignment horizontal="left"/>
    </xf>
    <xf numFmtId="0" fontId="24" fillId="0" borderId="71" xfId="0" applyFont="1" applyBorder="1" applyAlignment="1">
      <alignment horizontal="left"/>
    </xf>
    <xf numFmtId="0" fontId="24" fillId="0" borderId="58" xfId="0" applyFont="1" applyBorder="1" applyAlignment="1">
      <alignment horizontal="left"/>
    </xf>
    <xf numFmtId="0" fontId="38" fillId="0" borderId="57" xfId="0" applyFont="1" applyBorder="1" applyAlignment="1">
      <alignment horizontal="left" vertical="top" wrapText="1"/>
    </xf>
    <xf numFmtId="0" fontId="27" fillId="0" borderId="7" xfId="0" applyFont="1" applyBorder="1" applyAlignment="1">
      <alignment horizontal="left" vertical="top" wrapText="1"/>
    </xf>
    <xf numFmtId="0" fontId="24" fillId="0" borderId="58" xfId="0" applyFont="1" applyBorder="1" applyAlignment="1">
      <alignment horizontal="center"/>
    </xf>
    <xf numFmtId="0" fontId="25" fillId="2" borderId="14" xfId="0" applyFont="1" applyFill="1" applyBorder="1" applyAlignment="1">
      <alignment horizontal="center"/>
    </xf>
    <xf numFmtId="0" fontId="25" fillId="2" borderId="15" xfId="0" applyFont="1" applyFill="1" applyBorder="1" applyAlignment="1">
      <alignment horizontal="center"/>
    </xf>
    <xf numFmtId="0" fontId="25" fillId="2" borderId="48" xfId="0" applyFont="1" applyFill="1" applyBorder="1" applyAlignment="1">
      <alignment horizontal="center"/>
    </xf>
    <xf numFmtId="0" fontId="29" fillId="14" borderId="50" xfId="0" applyFont="1" applyFill="1" applyBorder="1" applyAlignment="1">
      <alignment horizontal="center" vertical="center"/>
    </xf>
    <xf numFmtId="0" fontId="29" fillId="14" borderId="51" xfId="0" applyFont="1" applyFill="1" applyBorder="1" applyAlignment="1">
      <alignment horizontal="center" vertical="center"/>
    </xf>
    <xf numFmtId="0" fontId="29" fillId="14" borderId="52" xfId="0" applyFont="1" applyFill="1" applyBorder="1" applyAlignment="1">
      <alignment horizontal="center" vertical="center"/>
    </xf>
    <xf numFmtId="0" fontId="29" fillId="14" borderId="53" xfId="0" applyFont="1" applyFill="1" applyBorder="1" applyAlignment="1">
      <alignment horizontal="center" vertical="center"/>
    </xf>
    <xf numFmtId="0" fontId="29" fillId="14" borderId="0" xfId="0" applyFont="1" applyFill="1" applyAlignment="1">
      <alignment horizontal="center" vertical="center"/>
    </xf>
    <xf numFmtId="0" fontId="29" fillId="14" borderId="54" xfId="0" applyFont="1" applyFill="1" applyBorder="1" applyAlignment="1">
      <alignment horizontal="center" vertical="center"/>
    </xf>
    <xf numFmtId="0" fontId="26" fillId="17" borderId="78" xfId="0" applyFont="1" applyFill="1" applyBorder="1" applyAlignment="1">
      <alignment horizontal="center"/>
    </xf>
    <xf numFmtId="0" fontId="26" fillId="17" borderId="79" xfId="0" applyFont="1" applyFill="1" applyBorder="1" applyAlignment="1">
      <alignment horizontal="center"/>
    </xf>
    <xf numFmtId="0" fontId="24" fillId="0" borderId="81" xfId="0" applyFont="1" applyBorder="1" applyAlignment="1">
      <alignment horizontal="left" vertical="top" wrapText="1"/>
    </xf>
    <xf numFmtId="0" fontId="24" fillId="0" borderId="7" xfId="0" applyFont="1" applyBorder="1" applyAlignment="1">
      <alignment horizontal="left" vertical="top" wrapText="1"/>
    </xf>
    <xf numFmtId="0" fontId="26" fillId="17" borderId="57" xfId="0" applyFont="1" applyFill="1" applyBorder="1" applyAlignment="1">
      <alignment horizontal="center"/>
    </xf>
    <xf numFmtId="0" fontId="26" fillId="17" borderId="7" xfId="0" applyFont="1" applyFill="1" applyBorder="1" applyAlignment="1">
      <alignment horizontal="center"/>
    </xf>
    <xf numFmtId="0" fontId="26" fillId="17" borderId="56" xfId="0" applyFont="1" applyFill="1" applyBorder="1" applyAlignment="1">
      <alignment horizontal="center"/>
    </xf>
    <xf numFmtId="0" fontId="27" fillId="0" borderId="57" xfId="0" applyFont="1" applyBorder="1" applyAlignment="1">
      <alignment horizontal="left" vertical="top" wrapText="1"/>
    </xf>
    <xf numFmtId="0" fontId="25" fillId="0" borderId="7" xfId="0" applyFont="1" applyBorder="1" applyAlignment="1">
      <alignment horizontal="left" vertical="top" wrapText="1"/>
    </xf>
    <xf numFmtId="0" fontId="26" fillId="17" borderId="60" xfId="0" applyFont="1" applyFill="1" applyBorder="1" applyAlignment="1">
      <alignment horizontal="left" vertical="center"/>
    </xf>
    <xf numFmtId="0" fontId="26" fillId="14" borderId="55" xfId="0" applyFont="1" applyFill="1" applyBorder="1" applyAlignment="1">
      <alignment horizontal="center" wrapText="1"/>
    </xf>
    <xf numFmtId="0" fontId="26" fillId="14" borderId="69" xfId="0" applyFont="1" applyFill="1" applyBorder="1" applyAlignment="1">
      <alignment horizontal="center" wrapText="1"/>
    </xf>
    <xf numFmtId="0" fontId="26" fillId="17" borderId="62" xfId="0" applyFont="1" applyFill="1" applyBorder="1" applyAlignment="1">
      <alignment horizontal="center" vertical="center" wrapText="1"/>
    </xf>
    <xf numFmtId="0" fontId="26" fillId="17" borderId="63" xfId="0" applyFont="1" applyFill="1" applyBorder="1" applyAlignment="1">
      <alignment horizontal="center" vertical="center" wrapText="1"/>
    </xf>
    <xf numFmtId="0" fontId="27" fillId="20" borderId="60" xfId="0" applyFont="1" applyFill="1" applyBorder="1" applyAlignment="1">
      <alignment horizontal="left" vertical="center"/>
    </xf>
    <xf numFmtId="10" fontId="27" fillId="20" borderId="60" xfId="0" applyNumberFormat="1" applyFont="1" applyFill="1" applyBorder="1" applyAlignment="1">
      <alignment horizontal="right" vertical="center"/>
    </xf>
    <xf numFmtId="0" fontId="27" fillId="20" borderId="60" xfId="0" applyFont="1" applyFill="1" applyBorder="1" applyAlignment="1">
      <alignment horizontal="right" vertical="center"/>
    </xf>
    <xf numFmtId="167" fontId="27" fillId="19" borderId="60" xfId="0" applyNumberFormat="1" applyFont="1" applyFill="1" applyBorder="1" applyAlignment="1">
      <alignment horizontal="right" vertical="center"/>
    </xf>
    <xf numFmtId="0" fontId="27" fillId="19" borderId="60" xfId="0" applyFont="1" applyFill="1" applyBorder="1" applyAlignment="1">
      <alignment horizontal="right" vertical="center"/>
    </xf>
    <xf numFmtId="0" fontId="27" fillId="19" borderId="61" xfId="0" applyFont="1" applyFill="1" applyBorder="1" applyAlignment="1">
      <alignment horizontal="right" vertical="center"/>
    </xf>
    <xf numFmtId="0" fontId="32" fillId="16" borderId="65" xfId="0" applyFont="1" applyFill="1" applyBorder="1" applyAlignment="1">
      <alignment horizontal="left" vertical="center"/>
    </xf>
    <xf numFmtId="0" fontId="32" fillId="16" borderId="66" xfId="0" applyFont="1" applyFill="1" applyBorder="1" applyAlignment="1">
      <alignment horizontal="left" vertical="center"/>
    </xf>
    <xf numFmtId="0" fontId="32" fillId="16" borderId="73" xfId="0" applyFont="1" applyFill="1" applyBorder="1" applyAlignment="1">
      <alignment horizontal="left" vertical="center"/>
    </xf>
    <xf numFmtId="0" fontId="27" fillId="18" borderId="59" xfId="0" applyFont="1" applyFill="1" applyBorder="1" applyAlignment="1">
      <alignment vertical="top" wrapText="1"/>
    </xf>
    <xf numFmtId="0" fontId="27" fillId="18" borderId="60" xfId="0" applyFont="1" applyFill="1" applyBorder="1" applyAlignment="1">
      <alignment vertical="top" wrapText="1"/>
    </xf>
    <xf numFmtId="0" fontId="27" fillId="18" borderId="61" xfId="0" applyFont="1" applyFill="1" applyBorder="1" applyAlignment="1">
      <alignment vertical="top" wrapText="1"/>
    </xf>
    <xf numFmtId="10" fontId="26" fillId="17" borderId="60" xfId="0" applyNumberFormat="1" applyFont="1" applyFill="1" applyBorder="1" applyAlignment="1">
      <alignment horizontal="right" vertical="center"/>
    </xf>
    <xf numFmtId="0" fontId="26" fillId="17" borderId="60" xfId="0" applyFont="1" applyFill="1" applyBorder="1" applyAlignment="1">
      <alignment horizontal="right" vertical="center"/>
    </xf>
    <xf numFmtId="167" fontId="26" fillId="17" borderId="60" xfId="0" applyNumberFormat="1" applyFont="1" applyFill="1" applyBorder="1" applyAlignment="1">
      <alignment horizontal="right" vertical="center"/>
    </xf>
    <xf numFmtId="0" fontId="26" fillId="17" borderId="61" xfId="0" applyFont="1" applyFill="1" applyBorder="1" applyAlignment="1">
      <alignment horizontal="right" vertical="center"/>
    </xf>
    <xf numFmtId="0" fontId="26" fillId="0" borderId="0" xfId="0" applyFont="1" applyAlignment="1">
      <alignment horizontal="left"/>
    </xf>
    <xf numFmtId="0" fontId="25" fillId="14" borderId="1" xfId="0" applyFont="1" applyFill="1" applyBorder="1" applyAlignment="1">
      <alignment horizontal="center" wrapText="1"/>
    </xf>
    <xf numFmtId="0" fontId="25" fillId="14" borderId="10" xfId="0" applyFont="1" applyFill="1" applyBorder="1" applyAlignment="1">
      <alignment horizontal="center" wrapText="1"/>
    </xf>
    <xf numFmtId="0" fontId="36" fillId="18" borderId="15" xfId="0" applyFont="1" applyFill="1" applyBorder="1" applyAlignment="1">
      <alignment horizontal="center" vertical="top" wrapText="1"/>
    </xf>
    <xf numFmtId="0" fontId="34" fillId="18" borderId="15" xfId="0" applyFont="1" applyFill="1" applyBorder="1" applyAlignment="1">
      <alignment horizontal="center" vertical="top" wrapText="1"/>
    </xf>
    <xf numFmtId="0" fontId="34" fillId="18" borderId="0" xfId="0" applyFont="1" applyFill="1" applyAlignment="1">
      <alignment horizontal="center" vertical="top" wrapText="1"/>
    </xf>
    <xf numFmtId="0" fontId="33" fillId="20" borderId="0" xfId="0" applyFont="1" applyFill="1" applyAlignment="1">
      <alignment wrapText="1"/>
    </xf>
    <xf numFmtId="0" fontId="34" fillId="18" borderId="14" xfId="0" applyFont="1" applyFill="1" applyBorder="1" applyAlignment="1">
      <alignment horizontal="left" vertical="top" wrapText="1"/>
    </xf>
    <xf numFmtId="0" fontId="34" fillId="18" borderId="15" xfId="0" applyFont="1" applyFill="1" applyBorder="1" applyAlignment="1">
      <alignment horizontal="left" vertical="top" wrapText="1"/>
    </xf>
    <xf numFmtId="0" fontId="34" fillId="18" borderId="74" xfId="0" applyFont="1" applyFill="1" applyBorder="1" applyAlignment="1">
      <alignment horizontal="left" vertical="top" wrapText="1"/>
    </xf>
    <xf numFmtId="0" fontId="34" fillId="18" borderId="4" xfId="0" applyFont="1" applyFill="1" applyBorder="1" applyAlignment="1">
      <alignment horizontal="left" vertical="top" wrapText="1"/>
    </xf>
    <xf numFmtId="0" fontId="34" fillId="18" borderId="0" xfId="0" applyFont="1" applyFill="1" applyAlignment="1">
      <alignment horizontal="left" vertical="top" wrapText="1"/>
    </xf>
    <xf numFmtId="0" fontId="34" fillId="18" borderId="67" xfId="0" applyFont="1" applyFill="1" applyBorder="1" applyAlignment="1">
      <alignment horizontal="left" vertical="top" wrapText="1"/>
    </xf>
    <xf numFmtId="0" fontId="34" fillId="18" borderId="17" xfId="0" applyFont="1" applyFill="1" applyBorder="1" applyAlignment="1">
      <alignment horizontal="left" vertical="top" wrapText="1"/>
    </xf>
    <xf numFmtId="0" fontId="34" fillId="18" borderId="18" xfId="0" applyFont="1" applyFill="1" applyBorder="1" applyAlignment="1">
      <alignment horizontal="left" vertical="top" wrapText="1"/>
    </xf>
    <xf numFmtId="0" fontId="34" fillId="18" borderId="75" xfId="0" applyFont="1" applyFill="1" applyBorder="1" applyAlignment="1">
      <alignment horizontal="left" vertical="top" wrapText="1"/>
    </xf>
    <xf numFmtId="0" fontId="27" fillId="20" borderId="86" xfId="0" applyFont="1" applyFill="1" applyBorder="1" applyAlignment="1">
      <alignment horizontal="left" vertical="top"/>
    </xf>
    <xf numFmtId="0" fontId="27" fillId="20" borderId="87" xfId="0" applyFont="1" applyFill="1" applyBorder="1" applyAlignment="1">
      <alignment horizontal="left" vertical="top"/>
    </xf>
    <xf numFmtId="0" fontId="27" fillId="20" borderId="88" xfId="0" applyFont="1" applyFill="1" applyBorder="1" applyAlignment="1">
      <alignment horizontal="left" vertical="top"/>
    </xf>
    <xf numFmtId="10" fontId="27" fillId="20" borderId="86" xfId="0" applyNumberFormat="1" applyFont="1" applyFill="1" applyBorder="1" applyAlignment="1">
      <alignment horizontal="right" vertical="center"/>
    </xf>
    <xf numFmtId="10" fontId="27" fillId="20" borderId="88" xfId="0" applyNumberFormat="1" applyFont="1" applyFill="1" applyBorder="1" applyAlignment="1">
      <alignment horizontal="right" vertical="center"/>
    </xf>
    <xf numFmtId="0" fontId="23" fillId="2" borderId="6" xfId="0" applyFont="1" applyFill="1" applyBorder="1" applyAlignment="1">
      <alignment horizontal="center" vertical="top" wrapText="1"/>
    </xf>
    <xf numFmtId="0" fontId="23" fillId="2" borderId="5" xfId="0" applyFont="1" applyFill="1" applyBorder="1" applyAlignment="1">
      <alignment horizontal="center" vertical="top" wrapText="1"/>
    </xf>
    <xf numFmtId="0" fontId="23" fillId="2" borderId="8" xfId="0" applyFont="1" applyFill="1" applyBorder="1" applyAlignment="1">
      <alignment horizontal="center" vertical="top" wrapText="1"/>
    </xf>
    <xf numFmtId="0" fontId="23" fillId="2" borderId="9" xfId="0" applyFont="1" applyFill="1" applyBorder="1" applyAlignment="1">
      <alignment horizontal="center" vertical="top" wrapText="1"/>
    </xf>
    <xf numFmtId="0" fontId="23" fillId="2" borderId="1" xfId="0" applyFont="1" applyFill="1" applyBorder="1" applyAlignment="1">
      <alignment horizontal="center" vertical="top" wrapText="1"/>
    </xf>
    <xf numFmtId="0" fontId="23" fillId="2" borderId="10" xfId="0" applyFont="1" applyFill="1" applyBorder="1" applyAlignment="1">
      <alignment horizontal="center" vertical="top" wrapText="1"/>
    </xf>
    <xf numFmtId="0" fontId="3" fillId="0" borderId="47" xfId="0" applyFont="1" applyBorder="1" applyAlignment="1">
      <alignment horizontal="center" vertical="center"/>
    </xf>
    <xf numFmtId="0" fontId="3" fillId="0" borderId="15" xfId="0" applyFont="1" applyBorder="1" applyAlignment="1">
      <alignment horizontal="center" vertical="center"/>
    </xf>
    <xf numFmtId="0" fontId="3" fillId="0" borderId="4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0" fillId="0" borderId="6"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164" fontId="3" fillId="0" borderId="44" xfId="0" applyNumberFormat="1" applyFont="1" applyBorder="1" applyAlignment="1">
      <alignment horizontal="center" vertical="center"/>
    </xf>
    <xf numFmtId="0" fontId="3" fillId="0" borderId="46"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164" fontId="2" fillId="0" borderId="44" xfId="0" applyNumberFormat="1" applyFont="1" applyBorder="1" applyAlignment="1">
      <alignment horizontal="center" vertical="center"/>
    </xf>
    <xf numFmtId="164" fontId="2" fillId="0" borderId="46" xfId="0" applyNumberFormat="1" applyFont="1" applyBorder="1" applyAlignment="1">
      <alignment horizontal="center" vertical="center"/>
    </xf>
    <xf numFmtId="164" fontId="3" fillId="5" borderId="6" xfId="0" applyNumberFormat="1" applyFont="1" applyFill="1" applyBorder="1" applyAlignment="1">
      <alignment horizontal="center" vertical="center"/>
    </xf>
    <xf numFmtId="164" fontId="3" fillId="5" borderId="8"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xf>
    <xf numFmtId="164" fontId="3" fillId="5" borderId="10" xfId="0" applyNumberFormat="1" applyFont="1" applyFill="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xf>
    <xf numFmtId="0" fontId="2" fillId="0" borderId="11" xfId="0" applyFont="1" applyBorder="1" applyAlignment="1">
      <alignment horizontal="center"/>
    </xf>
    <xf numFmtId="0" fontId="22" fillId="0" borderId="2" xfId="0" applyFont="1" applyBorder="1" applyAlignment="1">
      <alignment horizontal="center" vertical="top"/>
    </xf>
    <xf numFmtId="0" fontId="22" fillId="0" borderId="11" xfId="0" applyFont="1" applyBorder="1" applyAlignment="1">
      <alignment horizontal="center" vertical="top"/>
    </xf>
    <xf numFmtId="0" fontId="3" fillId="0" borderId="2" xfId="0" applyFont="1" applyBorder="1" applyAlignment="1">
      <alignment horizontal="center" vertical="top"/>
    </xf>
    <xf numFmtId="0" fontId="3" fillId="0" borderId="11" xfId="0" applyFont="1" applyBorder="1" applyAlignment="1">
      <alignment horizontal="center" vertical="top"/>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164" fontId="3" fillId="5" borderId="44" xfId="0" applyNumberFormat="1" applyFont="1" applyFill="1" applyBorder="1" applyAlignment="1">
      <alignment horizontal="center" vertical="center"/>
    </xf>
    <xf numFmtId="164" fontId="3" fillId="5" borderId="45" xfId="0" applyNumberFormat="1" applyFont="1" applyFill="1" applyBorder="1" applyAlignment="1">
      <alignment horizontal="center" vertical="center"/>
    </xf>
    <xf numFmtId="164" fontId="3" fillId="5" borderId="46" xfId="0" applyNumberFormat="1" applyFont="1" applyFill="1" applyBorder="1" applyAlignment="1">
      <alignment horizontal="center" vertical="center"/>
    </xf>
    <xf numFmtId="0" fontId="3" fillId="0" borderId="44" xfId="0" applyFont="1" applyBorder="1" applyAlignment="1">
      <alignment horizontal="center" vertical="center"/>
    </xf>
    <xf numFmtId="0" fontId="8" fillId="2" borderId="15" xfId="0" applyFont="1" applyFill="1" applyBorder="1" applyAlignment="1">
      <alignment horizontal="left" wrapText="1"/>
    </xf>
    <xf numFmtId="0" fontId="3" fillId="0" borderId="32" xfId="0" applyFont="1" applyBorder="1" applyAlignment="1">
      <alignment horizontal="center" vertical="top" wrapText="1"/>
    </xf>
    <xf numFmtId="0" fontId="3" fillId="0" borderId="15" xfId="0" applyFont="1" applyBorder="1" applyAlignment="1">
      <alignment horizontal="center" vertical="top" wrapText="1"/>
    </xf>
    <xf numFmtId="0" fontId="3" fillId="0" borderId="35" xfId="0" applyFont="1" applyBorder="1" applyAlignment="1">
      <alignment horizontal="center" vertical="top" wrapText="1"/>
    </xf>
    <xf numFmtId="0" fontId="3" fillId="0" borderId="1" xfId="0" applyFont="1" applyBorder="1" applyAlignment="1">
      <alignment horizontal="center" vertical="top" wrapText="1"/>
    </xf>
    <xf numFmtId="0" fontId="3" fillId="0" borderId="28" xfId="0" applyFont="1" applyBorder="1" applyAlignment="1">
      <alignment horizontal="center" vertical="top" wrapText="1"/>
    </xf>
    <xf numFmtId="0" fontId="3" fillId="0" borderId="34" xfId="0" applyFont="1" applyBorder="1" applyAlignment="1">
      <alignment horizontal="center" vertical="top" wrapText="1"/>
    </xf>
    <xf numFmtId="0" fontId="3" fillId="0" borderId="29" xfId="0" applyFont="1" applyBorder="1" applyAlignment="1">
      <alignment horizontal="center" vertical="top" wrapText="1"/>
    </xf>
    <xf numFmtId="0" fontId="3" fillId="2" borderId="15" xfId="0" applyFont="1" applyFill="1" applyBorder="1" applyAlignment="1">
      <alignment horizontal="right" vertical="center" wrapText="1"/>
    </xf>
    <xf numFmtId="0" fontId="4" fillId="4" borderId="15" xfId="0" applyFont="1" applyFill="1" applyBorder="1" applyAlignment="1" applyProtection="1">
      <alignment horizontal="center" wrapText="1"/>
      <protection locked="0"/>
    </xf>
    <xf numFmtId="0" fontId="4" fillId="4" borderId="16" xfId="0" applyFont="1" applyFill="1" applyBorder="1" applyAlignment="1" applyProtection="1">
      <alignment horizontal="center" wrapText="1"/>
      <protection locked="0"/>
    </xf>
    <xf numFmtId="0" fontId="4" fillId="4" borderId="18" xfId="0" applyFont="1" applyFill="1" applyBorder="1" applyAlignment="1" applyProtection="1">
      <alignment horizontal="center" wrapText="1"/>
      <protection locked="0"/>
    </xf>
    <xf numFmtId="0" fontId="4" fillId="4" borderId="19" xfId="0" applyFont="1" applyFill="1" applyBorder="1" applyAlignment="1" applyProtection="1">
      <alignment horizontal="center" wrapText="1"/>
      <protection locked="0"/>
    </xf>
    <xf numFmtId="0" fontId="4" fillId="0" borderId="4" xfId="0" applyFont="1" applyBorder="1" applyAlignment="1">
      <alignment horizontal="left" vertical="top" wrapText="1"/>
    </xf>
    <xf numFmtId="0" fontId="4" fillId="0" borderId="23" xfId="0" applyFont="1" applyBorder="1" applyAlignment="1">
      <alignment horizontal="left" vertical="top" wrapText="1"/>
    </xf>
    <xf numFmtId="0" fontId="12" fillId="2" borderId="0" xfId="0" applyFont="1" applyFill="1" applyAlignment="1">
      <alignment horizontal="left" vertical="top" wrapText="1"/>
    </xf>
    <xf numFmtId="0" fontId="3" fillId="6" borderId="16" xfId="0" applyFont="1" applyFill="1" applyBorder="1" applyAlignment="1">
      <alignment horizontal="center"/>
    </xf>
    <xf numFmtId="0" fontId="3" fillId="6" borderId="20" xfId="0" applyFont="1" applyFill="1" applyBorder="1" applyAlignment="1">
      <alignment horizontal="center"/>
    </xf>
    <xf numFmtId="0" fontId="3" fillId="0" borderId="31" xfId="0" applyFont="1" applyBorder="1" applyAlignment="1">
      <alignment horizontal="left" vertical="top" wrapText="1"/>
    </xf>
    <xf numFmtId="0" fontId="3" fillId="0" borderId="33" xfId="0" applyFont="1" applyBorder="1" applyAlignment="1">
      <alignment horizontal="left" vertical="top" wrapText="1"/>
    </xf>
    <xf numFmtId="0" fontId="7" fillId="2" borderId="0" xfId="0" applyFont="1" applyFill="1" applyAlignment="1">
      <alignment horizontal="left" vertical="center" wrapText="1"/>
    </xf>
    <xf numFmtId="0" fontId="4" fillId="0" borderId="23" xfId="0" applyFont="1" applyBorder="1" applyAlignment="1">
      <alignment horizontal="left" vertical="center" wrapText="1"/>
    </xf>
    <xf numFmtId="0" fontId="4" fillId="0" borderId="21" xfId="0" applyFont="1" applyBorder="1" applyAlignment="1">
      <alignment horizontal="left" vertical="center" wrapText="1"/>
    </xf>
    <xf numFmtId="0" fontId="4" fillId="0" borderId="38" xfId="0" applyFont="1" applyBorder="1" applyAlignment="1">
      <alignment horizontal="left" vertical="center" wrapText="1"/>
    </xf>
    <xf numFmtId="166" fontId="11" fillId="8" borderId="36" xfId="0" applyNumberFormat="1" applyFont="1" applyFill="1" applyBorder="1" applyAlignment="1">
      <alignment horizontal="center" vertical="center" wrapText="1"/>
    </xf>
    <xf numFmtId="166" fontId="11" fillId="8" borderId="37" xfId="0" applyNumberFormat="1" applyFont="1" applyFill="1" applyBorder="1" applyAlignment="1">
      <alignment horizontal="center" vertical="center" wrapText="1"/>
    </xf>
    <xf numFmtId="0" fontId="15" fillId="3" borderId="17" xfId="0" applyFont="1" applyFill="1" applyBorder="1" applyAlignment="1">
      <alignment horizontal="left" wrapText="1"/>
    </xf>
    <xf numFmtId="0" fontId="15" fillId="3" borderId="18" xfId="0" applyFont="1" applyFill="1" applyBorder="1" applyAlignment="1">
      <alignment horizontal="left" wrapText="1"/>
    </xf>
    <xf numFmtId="0" fontId="15" fillId="3" borderId="19" xfId="0" applyFont="1" applyFill="1" applyBorder="1" applyAlignment="1">
      <alignment horizontal="left" wrapText="1"/>
    </xf>
    <xf numFmtId="0" fontId="3" fillId="0" borderId="42" xfId="0" applyFont="1" applyBorder="1" applyAlignment="1">
      <alignment horizontal="left" wrapText="1"/>
    </xf>
    <xf numFmtId="0" fontId="3" fillId="0" borderId="43" xfId="0" applyFont="1" applyBorder="1" applyAlignment="1">
      <alignment horizontal="left" wrapText="1"/>
    </xf>
    <xf numFmtId="0" fontId="3" fillId="0" borderId="40" xfId="0" applyFont="1" applyBorder="1" applyAlignment="1">
      <alignment horizontal="left" wrapText="1"/>
    </xf>
    <xf numFmtId="0" fontId="20" fillId="6" borderId="13" xfId="0" applyFont="1" applyFill="1" applyBorder="1" applyAlignment="1">
      <alignment horizontal="left" vertical="top" wrapText="1"/>
    </xf>
    <xf numFmtId="0" fontId="20" fillId="6" borderId="0" xfId="0" applyFont="1" applyFill="1" applyAlignment="1">
      <alignment horizontal="left" vertical="top" wrapText="1"/>
    </xf>
    <xf numFmtId="0" fontId="17" fillId="9" borderId="2"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11" xfId="0" applyFont="1" applyFill="1" applyBorder="1" applyAlignment="1">
      <alignment horizontal="left" vertical="center" wrapText="1"/>
    </xf>
    <xf numFmtId="0" fontId="17" fillId="9" borderId="13" xfId="0" applyFont="1" applyFill="1" applyBorder="1" applyAlignment="1">
      <alignment horizontal="left" vertical="center" wrapText="1"/>
    </xf>
    <xf numFmtId="0" fontId="17" fillId="9" borderId="0" xfId="0" applyFont="1" applyFill="1" applyAlignment="1">
      <alignment horizontal="left" vertical="center" wrapText="1"/>
    </xf>
    <xf numFmtId="0" fontId="17" fillId="10" borderId="13" xfId="0" applyFont="1" applyFill="1" applyBorder="1" applyAlignment="1">
      <alignment horizontal="left" vertical="center" wrapText="1"/>
    </xf>
    <xf numFmtId="0" fontId="17" fillId="10" borderId="0" xfId="0" applyFont="1" applyFill="1" applyAlignment="1">
      <alignment horizontal="left" vertical="center" wrapText="1"/>
    </xf>
    <xf numFmtId="0" fontId="17" fillId="6" borderId="13" xfId="0" applyFont="1" applyFill="1" applyBorder="1" applyAlignment="1">
      <alignment horizontal="left" vertical="center" wrapText="1"/>
    </xf>
    <xf numFmtId="0" fontId="17" fillId="6" borderId="0" xfId="0" applyFont="1" applyFill="1" applyAlignment="1">
      <alignment horizontal="left" vertical="center" wrapText="1"/>
    </xf>
    <xf numFmtId="0" fontId="17" fillId="10" borderId="2" xfId="0" applyFont="1" applyFill="1" applyBorder="1" applyAlignment="1">
      <alignment horizontal="left" vertical="center" wrapText="1"/>
    </xf>
    <xf numFmtId="0" fontId="17" fillId="10" borderId="3" xfId="0" applyFont="1" applyFill="1" applyBorder="1" applyAlignment="1">
      <alignment horizontal="left" vertical="center" wrapText="1"/>
    </xf>
    <xf numFmtId="164" fontId="17" fillId="10" borderId="2" xfId="0" applyNumberFormat="1" applyFont="1" applyFill="1" applyBorder="1" applyAlignment="1">
      <alignment horizontal="left" vertical="center" wrapText="1"/>
    </xf>
    <xf numFmtId="0" fontId="20" fillId="6" borderId="0" xfId="0" applyFont="1" applyFill="1" applyAlignment="1">
      <alignment horizontal="left" vertical="center" wrapText="1"/>
    </xf>
    <xf numFmtId="0" fontId="31" fillId="19" borderId="57" xfId="0" applyFont="1" applyFill="1" applyBorder="1" applyAlignment="1"/>
    <xf numFmtId="0" fontId="31" fillId="19" borderId="7" xfId="0" applyFont="1" applyFill="1" applyBorder="1" applyAlignment="1"/>
    <xf numFmtId="3" fontId="31" fillId="19" borderId="7" xfId="0" applyNumberFormat="1" applyFont="1" applyFill="1" applyBorder="1" applyAlignment="1"/>
    <xf numFmtId="168" fontId="31" fillId="19" borderId="7" xfId="0" applyNumberFormat="1" applyFont="1" applyFill="1" applyBorder="1" applyAlignment="1"/>
    <xf numFmtId="0" fontId="31" fillId="19" borderId="83" xfId="0" applyFont="1" applyFill="1" applyBorder="1" applyAlignment="1"/>
    <xf numFmtId="0" fontId="31" fillId="19" borderId="84" xfId="0" applyFont="1" applyFill="1" applyBorder="1" applyAlignment="1"/>
  </cellXfs>
  <cellStyles count="4">
    <cellStyle name="Standaard" xfId="0" builtinId="0"/>
    <cellStyle name="Valuta" xfId="3" builtinId="4"/>
    <cellStyle name="Valuta 2" xfId="1" xr:uid="{240DE7A1-9467-4F7E-A98C-9A39A86FC0EB}"/>
    <cellStyle name="Valuta 3" xfId="2" xr:uid="{E243BD4B-73AB-4933-9953-DDF690BA2BC8}"/>
  </cellStyles>
  <dxfs count="1">
    <dxf>
      <font>
        <color rgb="FF9C0006"/>
      </font>
      <fill>
        <patternFill>
          <bgColor rgb="FFFFC7CE"/>
        </patternFill>
      </fill>
    </dxf>
  </dxfs>
  <tableStyles count="0" defaultTableStyle="TableStyleMedium2" defaultPivotStyle="PivotStyleLight16"/>
  <colors>
    <mruColors>
      <color rgb="FFFFFFBD"/>
      <color rgb="FFE7F4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1207477</xdr:colOff>
      <xdr:row>0</xdr:row>
      <xdr:rowOff>123093</xdr:rowOff>
    </xdr:from>
    <xdr:to>
      <xdr:col>6</xdr:col>
      <xdr:colOff>25332</xdr:colOff>
      <xdr:row>2</xdr:row>
      <xdr:rowOff>213239</xdr:rowOff>
    </xdr:to>
    <xdr:pic>
      <xdr:nvPicPr>
        <xdr:cNvPr id="2" name="Afbeelding 1" descr="logo-uva - groeidocument.nl">
          <a:extLst>
            <a:ext uri="{FF2B5EF4-FFF2-40B4-BE49-F238E27FC236}">
              <a16:creationId xmlns:a16="http://schemas.microsoft.com/office/drawing/2014/main" id="{45BDBFDC-C5C9-49E0-B67C-962FF8410D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8277" y="123093"/>
          <a:ext cx="1674000" cy="754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4F09-6E68-44AA-810E-7A61EA1A65FC}">
  <dimension ref="A1:K62"/>
  <sheetViews>
    <sheetView tabSelected="1" zoomScale="80" zoomScaleNormal="80" workbookViewId="0">
      <selection activeCell="L5" sqref="L5"/>
    </sheetView>
  </sheetViews>
  <sheetFormatPr defaultRowHeight="15" customHeight="1"/>
  <cols>
    <col min="1" max="1" width="1.42578125" bestFit="1" customWidth="1"/>
    <col min="2" max="5" width="17.28515625" customWidth="1"/>
    <col min="6" max="6" width="14.85546875" bestFit="1" customWidth="1"/>
    <col min="7" max="7" width="7.42578125" bestFit="1" customWidth="1"/>
    <col min="8" max="8" width="16.42578125" bestFit="1" customWidth="1"/>
    <col min="9" max="9" width="14.28515625" bestFit="1" customWidth="1"/>
    <col min="10" max="10" width="13.140625" bestFit="1" customWidth="1"/>
    <col min="11" max="11" width="15.85546875" bestFit="1" customWidth="1"/>
    <col min="12" max="12" width="38.140625" customWidth="1"/>
    <col min="13" max="13" width="21.85546875" customWidth="1"/>
  </cols>
  <sheetData>
    <row r="1" spans="1:11" ht="14.45">
      <c r="A1" s="130" t="s">
        <v>0</v>
      </c>
      <c r="B1" s="131"/>
      <c r="C1" s="131"/>
      <c r="D1" s="131"/>
      <c r="E1" s="131"/>
      <c r="F1" s="131"/>
      <c r="G1" s="131"/>
      <c r="H1" s="131"/>
      <c r="I1" s="131"/>
      <c r="J1" s="131"/>
      <c r="K1" s="132"/>
    </row>
    <row r="2" spans="1:11" thickBot="1">
      <c r="A2" s="133"/>
      <c r="B2" s="134"/>
      <c r="C2" s="134"/>
      <c r="D2" s="134"/>
      <c r="E2" s="134"/>
      <c r="F2" s="134"/>
      <c r="G2" s="134"/>
      <c r="H2" s="134"/>
      <c r="I2" s="134"/>
      <c r="J2" s="134"/>
      <c r="K2" s="135"/>
    </row>
    <row r="3" spans="1:11" ht="14.45">
      <c r="A3" s="65"/>
      <c r="B3" s="127"/>
      <c r="C3" s="128"/>
      <c r="D3" s="128"/>
      <c r="E3" s="129"/>
      <c r="F3" s="95" t="s">
        <v>1</v>
      </c>
      <c r="G3" s="95" t="s">
        <v>2</v>
      </c>
      <c r="H3" s="95" t="s">
        <v>3</v>
      </c>
      <c r="I3" s="96" t="s">
        <v>4</v>
      </c>
      <c r="J3" s="95" t="s">
        <v>5</v>
      </c>
      <c r="K3" s="97" t="s">
        <v>6</v>
      </c>
    </row>
    <row r="4" spans="1:11" ht="14.45">
      <c r="A4" s="66"/>
      <c r="B4" s="140" t="s">
        <v>7</v>
      </c>
      <c r="C4" s="141"/>
      <c r="D4" s="141"/>
      <c r="E4" s="141"/>
      <c r="F4" s="141"/>
      <c r="G4" s="141"/>
      <c r="H4" s="141"/>
      <c r="I4" s="141"/>
      <c r="J4" s="141"/>
      <c r="K4" s="142"/>
    </row>
    <row r="5" spans="1:11" ht="96.75" customHeight="1">
      <c r="A5" s="66" t="s">
        <v>8</v>
      </c>
      <c r="B5" s="143" t="s">
        <v>9</v>
      </c>
      <c r="C5" s="144"/>
      <c r="D5" s="144"/>
      <c r="E5" s="144"/>
      <c r="F5" s="63" t="s">
        <v>10</v>
      </c>
      <c r="G5" s="72">
        <v>1</v>
      </c>
      <c r="H5" s="92"/>
      <c r="I5" s="75">
        <v>3000</v>
      </c>
      <c r="J5" s="75">
        <v>10000</v>
      </c>
      <c r="K5" s="76">
        <f>G5*H5</f>
        <v>0</v>
      </c>
    </row>
    <row r="6" spans="1:11" ht="84" customHeight="1">
      <c r="A6" s="66"/>
      <c r="B6" s="124" t="s">
        <v>11</v>
      </c>
      <c r="C6" s="125"/>
      <c r="D6" s="125"/>
      <c r="E6" s="125"/>
      <c r="F6" s="63" t="s">
        <v>12</v>
      </c>
      <c r="G6" s="72">
        <v>1</v>
      </c>
      <c r="H6" s="93"/>
      <c r="I6" s="73">
        <v>35000</v>
      </c>
      <c r="J6" s="73">
        <v>45000</v>
      </c>
      <c r="K6" s="74">
        <f>G6*H6</f>
        <v>0</v>
      </c>
    </row>
    <row r="7" spans="1:11" ht="14.45">
      <c r="A7" s="66"/>
      <c r="B7" s="286" t="s">
        <v>13</v>
      </c>
      <c r="C7" s="287"/>
      <c r="D7" s="287"/>
      <c r="E7" s="287"/>
      <c r="F7" s="287"/>
      <c r="G7" s="288"/>
      <c r="H7" s="289"/>
      <c r="I7" s="77"/>
      <c r="J7" s="77"/>
      <c r="K7" s="78">
        <f>SUM(K5:K6)</f>
        <v>0</v>
      </c>
    </row>
    <row r="8" spans="1:11" ht="14.45">
      <c r="G8" s="67"/>
      <c r="H8" s="79"/>
      <c r="K8" s="79"/>
    </row>
    <row r="9" spans="1:11" ht="14.45">
      <c r="A9" s="66"/>
      <c r="B9" s="136" t="s">
        <v>14</v>
      </c>
      <c r="C9" s="137"/>
      <c r="D9" s="137"/>
      <c r="E9" s="137"/>
      <c r="F9" s="99" t="s">
        <v>1</v>
      </c>
      <c r="G9" s="100" t="s">
        <v>15</v>
      </c>
      <c r="H9" s="101" t="s">
        <v>3</v>
      </c>
      <c r="I9" s="102" t="s">
        <v>4</v>
      </c>
      <c r="J9" s="99" t="s">
        <v>5</v>
      </c>
      <c r="K9" s="103"/>
    </row>
    <row r="10" spans="1:11" ht="14.45">
      <c r="A10" s="66"/>
      <c r="B10" s="138" t="s">
        <v>16</v>
      </c>
      <c r="C10" s="139"/>
      <c r="D10" s="139"/>
      <c r="E10" s="139"/>
      <c r="F10" s="64" t="s">
        <v>17</v>
      </c>
      <c r="G10" s="98">
        <v>240</v>
      </c>
      <c r="H10" s="94"/>
      <c r="I10" s="69">
        <v>50</v>
      </c>
      <c r="J10" s="68">
        <v>100</v>
      </c>
      <c r="K10" s="104">
        <f t="shared" ref="K10:K15" si="0">G10*H10</f>
        <v>0</v>
      </c>
    </row>
    <row r="11" spans="1:11">
      <c r="A11" s="66"/>
      <c r="B11" s="138" t="s">
        <v>18</v>
      </c>
      <c r="C11" s="139"/>
      <c r="D11" s="139"/>
      <c r="E11" s="139"/>
      <c r="F11" s="64" t="s">
        <v>19</v>
      </c>
      <c r="G11" s="98">
        <v>47</v>
      </c>
      <c r="H11" s="94"/>
      <c r="I11" s="69">
        <v>200</v>
      </c>
      <c r="J11" s="68">
        <v>400</v>
      </c>
      <c r="K11" s="104">
        <f t="shared" si="0"/>
        <v>0</v>
      </c>
    </row>
    <row r="12" spans="1:11" ht="14.45">
      <c r="A12" s="66"/>
      <c r="B12" s="138" t="s">
        <v>20</v>
      </c>
      <c r="C12" s="139"/>
      <c r="D12" s="139"/>
      <c r="E12" s="139"/>
      <c r="F12" s="64" t="s">
        <v>10</v>
      </c>
      <c r="G12" s="98">
        <v>10</v>
      </c>
      <c r="H12" s="94"/>
      <c r="I12" s="69">
        <v>50</v>
      </c>
      <c r="J12" s="68">
        <v>200</v>
      </c>
      <c r="K12" s="104">
        <f t="shared" si="0"/>
        <v>0</v>
      </c>
    </row>
    <row r="13" spans="1:11" ht="14.45">
      <c r="A13" s="66"/>
      <c r="B13" s="138" t="s">
        <v>21</v>
      </c>
      <c r="C13" s="139"/>
      <c r="D13" s="139"/>
      <c r="E13" s="139"/>
      <c r="F13" s="64" t="s">
        <v>10</v>
      </c>
      <c r="G13" s="98">
        <v>10</v>
      </c>
      <c r="H13" s="94"/>
      <c r="I13" s="69">
        <v>50</v>
      </c>
      <c r="J13" s="68">
        <v>200</v>
      </c>
      <c r="K13" s="104">
        <f t="shared" si="0"/>
        <v>0</v>
      </c>
    </row>
    <row r="14" spans="1:11" ht="14.45">
      <c r="A14" s="66"/>
      <c r="B14" s="138" t="s">
        <v>22</v>
      </c>
      <c r="C14" s="139"/>
      <c r="D14" s="139"/>
      <c r="E14" s="139"/>
      <c r="F14" s="64" t="s">
        <v>23</v>
      </c>
      <c r="G14" s="98">
        <v>10</v>
      </c>
      <c r="H14" s="94"/>
      <c r="I14" s="69">
        <v>50</v>
      </c>
      <c r="J14" s="68">
        <v>200</v>
      </c>
      <c r="K14" s="104">
        <f t="shared" si="0"/>
        <v>0</v>
      </c>
    </row>
    <row r="15" spans="1:11" ht="14.45">
      <c r="A15" s="66"/>
      <c r="B15" s="138" t="s">
        <v>24</v>
      </c>
      <c r="C15" s="139"/>
      <c r="D15" s="139"/>
      <c r="E15" s="139"/>
      <c r="F15" s="64" t="s">
        <v>25</v>
      </c>
      <c r="G15" s="98">
        <v>10000</v>
      </c>
      <c r="H15" s="94"/>
      <c r="I15" s="69">
        <v>0</v>
      </c>
      <c r="J15" s="68">
        <v>0.5</v>
      </c>
      <c r="K15" s="104">
        <f t="shared" si="0"/>
        <v>0</v>
      </c>
    </row>
    <row r="16" spans="1:11" ht="14.45">
      <c r="A16" s="66"/>
      <c r="B16" s="290" t="s">
        <v>26</v>
      </c>
      <c r="C16" s="291"/>
      <c r="D16" s="291"/>
      <c r="E16" s="291"/>
      <c r="F16" s="291"/>
      <c r="G16" s="291"/>
      <c r="H16" s="291"/>
      <c r="I16" s="105"/>
      <c r="J16" s="106"/>
      <c r="K16" s="107">
        <f>SUM(K10:K15)</f>
        <v>0</v>
      </c>
    </row>
    <row r="17" spans="1:11" ht="14.45">
      <c r="A17" s="172" t="s">
        <v>27</v>
      </c>
      <c r="B17" s="172"/>
      <c r="C17" s="172"/>
      <c r="D17" s="172"/>
      <c r="E17" s="172"/>
      <c r="F17" s="172"/>
      <c r="G17" s="172"/>
      <c r="H17" s="172"/>
      <c r="I17" s="172"/>
      <c r="J17" s="172"/>
      <c r="K17" s="172"/>
    </row>
    <row r="18" spans="1:11" ht="14.45">
      <c r="A18" s="66"/>
      <c r="B18" s="120"/>
      <c r="C18" s="121"/>
      <c r="D18" s="121"/>
      <c r="E18" s="121"/>
      <c r="F18" s="84"/>
      <c r="G18" s="84"/>
      <c r="H18" s="85"/>
      <c r="I18" s="117">
        <f xml:space="preserve"> SUM(I5+I6)+(G10*I10)+(G11*I11)+(G12*I12)+(G13*I13)+(G14*I14)+(G15*I15)</f>
        <v>60900</v>
      </c>
      <c r="J18" s="117">
        <f xml:space="preserve"> SUM(J5+J6)+(G10*J10)+(G11*J11)+(G12*J12)+(G13*J13)+(G14*J14)+(G15*J15)</f>
        <v>108800</v>
      </c>
      <c r="K18" s="86"/>
    </row>
    <row r="19" spans="1:11" thickBot="1">
      <c r="A19" s="66"/>
      <c r="B19" s="122" t="s">
        <v>28</v>
      </c>
      <c r="C19" s="123"/>
      <c r="D19" s="123"/>
      <c r="E19" s="123"/>
      <c r="F19" s="126"/>
      <c r="G19" s="126"/>
      <c r="H19" s="126"/>
      <c r="I19" s="87"/>
      <c r="J19" s="87"/>
      <c r="K19" s="88">
        <f>K7+K16</f>
        <v>0</v>
      </c>
    </row>
    <row r="20" spans="1:11" thickBot="1">
      <c r="A20" s="66"/>
      <c r="B20" s="81"/>
      <c r="C20" s="81"/>
      <c r="D20" s="81"/>
      <c r="E20" s="81"/>
      <c r="F20" s="82"/>
      <c r="G20" s="82"/>
      <c r="H20" s="82"/>
      <c r="I20" s="82"/>
      <c r="J20" s="82"/>
      <c r="K20" s="83"/>
    </row>
    <row r="21" spans="1:11" ht="42" customHeight="1">
      <c r="A21" s="173" t="s">
        <v>29</v>
      </c>
      <c r="B21" s="174"/>
      <c r="C21" s="174"/>
      <c r="D21" s="174"/>
      <c r="E21" s="175"/>
      <c r="F21" s="146" t="s">
        <v>30</v>
      </c>
      <c r="G21" s="147"/>
      <c r="H21" s="147"/>
      <c r="I21" s="147"/>
      <c r="J21" s="147"/>
      <c r="K21" s="89">
        <f>K19</f>
        <v>0</v>
      </c>
    </row>
    <row r="22" spans="1:11" ht="26.25" customHeight="1">
      <c r="A22" s="176"/>
      <c r="B22" s="177"/>
      <c r="C22" s="177"/>
      <c r="D22" s="177"/>
      <c r="E22" s="178"/>
      <c r="F22" s="167" t="s">
        <v>31</v>
      </c>
      <c r="G22" s="167"/>
      <c r="H22" s="167"/>
      <c r="I22" s="167"/>
      <c r="J22" s="168"/>
      <c r="K22" s="80">
        <f>((K19-J18)/(I18-J18))*25</f>
        <v>56.784968684759917</v>
      </c>
    </row>
    <row r="23" spans="1:11" ht="22.5" customHeight="1" thickBot="1">
      <c r="A23" s="179"/>
      <c r="B23" s="180"/>
      <c r="C23" s="180"/>
      <c r="D23" s="180"/>
      <c r="E23" s="181"/>
      <c r="F23" s="90"/>
      <c r="G23" s="90"/>
      <c r="H23" s="90"/>
      <c r="I23" s="90"/>
      <c r="J23" s="90"/>
      <c r="K23" s="91"/>
    </row>
    <row r="24" spans="1:11" ht="14.1" customHeight="1">
      <c r="A24" s="108"/>
      <c r="B24" s="169" t="s">
        <v>32</v>
      </c>
      <c r="C24" s="170"/>
      <c r="D24" s="170"/>
      <c r="E24" s="170"/>
      <c r="F24" s="170"/>
      <c r="G24" s="170"/>
      <c r="H24" s="170"/>
      <c r="I24" s="170"/>
      <c r="J24" s="170"/>
      <c r="K24" s="170"/>
    </row>
    <row r="25" spans="1:11" ht="14.1" customHeight="1">
      <c r="A25" s="108"/>
      <c r="B25" s="171"/>
      <c r="C25" s="171"/>
      <c r="D25" s="171"/>
      <c r="E25" s="171"/>
      <c r="F25" s="171"/>
      <c r="G25" s="171"/>
      <c r="H25" s="171"/>
      <c r="I25" s="171"/>
      <c r="J25" s="171"/>
      <c r="K25" s="171"/>
    </row>
    <row r="26" spans="1:11" ht="14.45">
      <c r="A26" s="156" t="s">
        <v>33</v>
      </c>
      <c r="B26" s="157"/>
      <c r="C26" s="157"/>
      <c r="D26" s="157"/>
      <c r="E26" s="157"/>
      <c r="F26" s="157"/>
      <c r="G26" s="157"/>
      <c r="H26" s="157"/>
      <c r="I26" s="157"/>
      <c r="J26" s="157"/>
      <c r="K26" s="158"/>
    </row>
    <row r="27" spans="1:11" ht="14.45">
      <c r="A27" s="159" t="s">
        <v>34</v>
      </c>
      <c r="B27" s="160"/>
      <c r="C27" s="160"/>
      <c r="D27" s="160"/>
      <c r="E27" s="160"/>
      <c r="F27" s="160"/>
      <c r="G27" s="160"/>
      <c r="H27" s="160"/>
      <c r="I27" s="160"/>
      <c r="J27" s="160"/>
      <c r="K27" s="161"/>
    </row>
    <row r="28" spans="1:11" ht="14.45">
      <c r="A28" s="159"/>
      <c r="B28" s="160"/>
      <c r="C28" s="160"/>
      <c r="D28" s="160"/>
      <c r="E28" s="160"/>
      <c r="F28" s="160"/>
      <c r="G28" s="160"/>
      <c r="H28" s="160"/>
      <c r="I28" s="160"/>
      <c r="J28" s="160"/>
      <c r="K28" s="161"/>
    </row>
    <row r="29" spans="1:11" ht="35.25" customHeight="1">
      <c r="A29" s="159"/>
      <c r="B29" s="160"/>
      <c r="C29" s="160"/>
      <c r="D29" s="160"/>
      <c r="E29" s="160"/>
      <c r="F29" s="160"/>
      <c r="G29" s="160"/>
      <c r="H29" s="160"/>
      <c r="I29" s="160"/>
      <c r="J29" s="160"/>
      <c r="K29" s="161"/>
    </row>
    <row r="30" spans="1:11" ht="14.45">
      <c r="A30" s="70"/>
      <c r="B30" s="71"/>
      <c r="C30" s="71"/>
      <c r="D30" s="71"/>
      <c r="E30" s="71"/>
      <c r="F30" s="118"/>
      <c r="G30" s="118"/>
      <c r="H30" s="118"/>
      <c r="I30" s="118"/>
      <c r="J30" s="118"/>
      <c r="K30" s="119"/>
    </row>
    <row r="31" spans="1:11" ht="14.45">
      <c r="A31" s="70"/>
      <c r="B31" s="148" t="s">
        <v>35</v>
      </c>
      <c r="C31" s="148"/>
      <c r="D31" s="148"/>
      <c r="E31" s="148"/>
      <c r="F31" s="148" t="s">
        <v>36</v>
      </c>
      <c r="G31" s="148"/>
      <c r="H31" s="148" t="s">
        <v>37</v>
      </c>
      <c r="I31" s="148"/>
      <c r="J31" s="148"/>
      <c r="K31" s="149"/>
    </row>
    <row r="32" spans="1:11" ht="14.45">
      <c r="A32" s="70"/>
      <c r="B32" s="150" t="s">
        <v>38</v>
      </c>
      <c r="C32" s="150"/>
      <c r="D32" s="150"/>
      <c r="E32" s="150"/>
      <c r="F32" s="151">
        <v>0.3</v>
      </c>
      <c r="G32" s="152"/>
      <c r="H32" s="153">
        <f>$H$6</f>
        <v>0</v>
      </c>
      <c r="I32" s="154"/>
      <c r="J32" s="154"/>
      <c r="K32" s="155"/>
    </row>
    <row r="33" spans="1:11" ht="14.45">
      <c r="A33" s="70"/>
      <c r="B33" s="150" t="s">
        <v>39</v>
      </c>
      <c r="C33" s="150"/>
      <c r="D33" s="150"/>
      <c r="E33" s="150"/>
      <c r="F33" s="151"/>
      <c r="G33" s="152"/>
      <c r="H33" s="153"/>
      <c r="I33" s="154"/>
      <c r="J33" s="154"/>
      <c r="K33" s="155"/>
    </row>
    <row r="34" spans="1:11" ht="14.45">
      <c r="A34" s="70"/>
      <c r="B34" s="182" t="s">
        <v>40</v>
      </c>
      <c r="C34" s="183"/>
      <c r="D34" s="183"/>
      <c r="E34" s="184"/>
      <c r="F34" s="185">
        <v>0.1</v>
      </c>
      <c r="G34" s="186"/>
      <c r="H34" s="153">
        <f t="shared" ref="H34:H36" si="1">ROUND($H$6*($F34/$F$32),0)</f>
        <v>0</v>
      </c>
      <c r="I34" s="154"/>
      <c r="J34" s="154"/>
      <c r="K34" s="155"/>
    </row>
    <row r="35" spans="1:11" ht="14.45">
      <c r="A35" s="70"/>
      <c r="B35" s="182" t="s">
        <v>41</v>
      </c>
      <c r="C35" s="183"/>
      <c r="D35" s="183"/>
      <c r="E35" s="184"/>
      <c r="F35" s="185">
        <v>0.13</v>
      </c>
      <c r="G35" s="186"/>
      <c r="H35" s="153">
        <f t="shared" si="1"/>
        <v>0</v>
      </c>
      <c r="I35" s="154"/>
      <c r="J35" s="154"/>
      <c r="K35" s="155"/>
    </row>
    <row r="36" spans="1:11" ht="14.45">
      <c r="A36" s="70"/>
      <c r="B36" s="182" t="s">
        <v>42</v>
      </c>
      <c r="C36" s="183"/>
      <c r="D36" s="183"/>
      <c r="E36" s="184"/>
      <c r="F36" s="185">
        <v>0.13</v>
      </c>
      <c r="G36" s="186"/>
      <c r="H36" s="153">
        <f t="shared" si="1"/>
        <v>0</v>
      </c>
      <c r="I36" s="154"/>
      <c r="J36" s="154"/>
      <c r="K36" s="155"/>
    </row>
    <row r="37" spans="1:11" ht="14.45">
      <c r="A37" s="70"/>
      <c r="B37" s="150" t="s">
        <v>43</v>
      </c>
      <c r="C37" s="150"/>
      <c r="D37" s="150"/>
      <c r="E37" s="150"/>
      <c r="F37" s="151">
        <v>0.11</v>
      </c>
      <c r="G37" s="152"/>
      <c r="H37" s="153">
        <f>ROUND($H$6*($F37/$F$32),0)</f>
        <v>0</v>
      </c>
      <c r="I37" s="154"/>
      <c r="J37" s="154"/>
      <c r="K37" s="155"/>
    </row>
    <row r="38" spans="1:11" ht="14.45">
      <c r="A38" s="70"/>
      <c r="B38" s="150" t="s">
        <v>44</v>
      </c>
      <c r="C38" s="150"/>
      <c r="D38" s="150"/>
      <c r="E38" s="150"/>
      <c r="F38" s="151">
        <v>0.1</v>
      </c>
      <c r="G38" s="152"/>
      <c r="H38" s="153">
        <f>ROUND($H$6*($F38/$F$32),0)</f>
        <v>0</v>
      </c>
      <c r="I38" s="154"/>
      <c r="J38" s="154"/>
      <c r="K38" s="155"/>
    </row>
    <row r="39" spans="1:11" ht="14.45">
      <c r="A39" s="70"/>
      <c r="B39" s="150" t="s">
        <v>45</v>
      </c>
      <c r="C39" s="150"/>
      <c r="D39" s="150"/>
      <c r="E39" s="150"/>
      <c r="F39" s="151">
        <v>0.13</v>
      </c>
      <c r="G39" s="152"/>
      <c r="H39" s="153">
        <f>ROUND($H$6*($F39/$F$32),0)</f>
        <v>0</v>
      </c>
      <c r="I39" s="154"/>
      <c r="J39" s="154"/>
      <c r="K39" s="155"/>
    </row>
    <row r="40" spans="1:11" ht="14.45">
      <c r="A40" s="70"/>
      <c r="B40" s="145" t="s">
        <v>46</v>
      </c>
      <c r="C40" s="145"/>
      <c r="D40" s="145"/>
      <c r="E40" s="145"/>
      <c r="F40" s="162">
        <v>1</v>
      </c>
      <c r="G40" s="163"/>
      <c r="H40" s="164">
        <f>SUM(H32:H39)</f>
        <v>0</v>
      </c>
      <c r="I40" s="163"/>
      <c r="J40" s="163"/>
      <c r="K40" s="165"/>
    </row>
    <row r="41" spans="1:11" ht="14.45">
      <c r="A41" s="166"/>
      <c r="B41" s="166"/>
      <c r="C41" s="166"/>
      <c r="D41" s="166"/>
      <c r="E41" s="166"/>
      <c r="F41" s="166"/>
      <c r="G41" s="166"/>
      <c r="H41" s="166"/>
      <c r="I41" s="166"/>
      <c r="J41" s="166"/>
      <c r="K41" s="166"/>
    </row>
    <row r="42" spans="1:11" ht="14.45">
      <c r="A42" s="109"/>
      <c r="B42" s="109"/>
      <c r="C42" s="109"/>
      <c r="D42" s="109"/>
      <c r="E42" s="109"/>
      <c r="F42" s="109"/>
      <c r="G42" s="109"/>
      <c r="H42" s="109"/>
      <c r="I42" s="109"/>
      <c r="J42" s="109"/>
      <c r="K42" s="109"/>
    </row>
    <row r="43" spans="1:11" ht="14.45">
      <c r="A43" s="109"/>
      <c r="B43" s="109"/>
      <c r="C43" s="109"/>
      <c r="D43" s="109"/>
      <c r="E43" s="109"/>
      <c r="F43" s="109"/>
      <c r="G43" s="109"/>
      <c r="H43" s="109"/>
      <c r="I43" s="109"/>
      <c r="J43" s="109"/>
      <c r="K43" s="109"/>
    </row>
    <row r="44" spans="1:11" ht="37.5" customHeight="1">
      <c r="A44" s="109"/>
      <c r="B44" s="109"/>
      <c r="C44" s="109"/>
      <c r="D44" s="109"/>
      <c r="E44" s="109"/>
      <c r="F44" s="109"/>
      <c r="G44" s="109"/>
      <c r="H44" s="109"/>
      <c r="I44" s="109"/>
      <c r="J44" s="109"/>
      <c r="K44" s="109"/>
    </row>
    <row r="45" spans="1:11" ht="14.45">
      <c r="A45" s="82"/>
      <c r="B45" s="82"/>
      <c r="C45" s="82"/>
      <c r="D45" s="82"/>
      <c r="E45" s="82"/>
      <c r="F45" s="82"/>
      <c r="G45" s="82"/>
      <c r="H45" s="82"/>
      <c r="I45" s="82"/>
      <c r="J45" s="82"/>
      <c r="K45" s="82"/>
    </row>
    <row r="46" spans="1:11" ht="14.45">
      <c r="A46" s="82"/>
      <c r="B46" s="110"/>
      <c r="C46" s="110"/>
      <c r="D46" s="111"/>
      <c r="E46" s="110"/>
      <c r="F46" s="110"/>
      <c r="G46" s="111"/>
      <c r="H46" s="110"/>
      <c r="I46" s="110"/>
      <c r="J46" s="110"/>
      <c r="K46" s="110"/>
    </row>
    <row r="47" spans="1:11" ht="14.45">
      <c r="A47" s="82"/>
      <c r="B47" s="112"/>
      <c r="C47" s="112"/>
      <c r="D47" s="112"/>
      <c r="E47" s="112"/>
      <c r="F47" s="112"/>
      <c r="G47" s="113"/>
      <c r="H47" s="114"/>
      <c r="I47" s="114"/>
      <c r="J47" s="114"/>
      <c r="K47" s="114"/>
    </row>
    <row r="48" spans="1:11" ht="14.45">
      <c r="A48" s="82"/>
      <c r="B48" s="109"/>
      <c r="C48" s="109"/>
      <c r="D48" s="109"/>
      <c r="E48" s="109"/>
      <c r="F48" s="109"/>
      <c r="G48" s="115"/>
      <c r="H48" s="116"/>
      <c r="I48" s="116"/>
      <c r="J48" s="114"/>
      <c r="K48" s="114"/>
    </row>
    <row r="49" spans="1:11" ht="14.45">
      <c r="A49" s="82"/>
      <c r="B49" s="109"/>
      <c r="C49" s="109"/>
      <c r="D49" s="109"/>
      <c r="E49" s="109"/>
      <c r="F49" s="109"/>
      <c r="G49" s="115"/>
      <c r="H49" s="116"/>
      <c r="I49" s="116"/>
      <c r="J49" s="114"/>
      <c r="K49" s="114"/>
    </row>
    <row r="50" spans="1:11" ht="14.45">
      <c r="A50" s="82"/>
      <c r="B50" s="109"/>
      <c r="C50" s="109"/>
      <c r="D50" s="109"/>
      <c r="E50" s="109"/>
      <c r="F50" s="109"/>
      <c r="G50" s="115"/>
      <c r="H50" s="116"/>
      <c r="I50" s="116"/>
      <c r="J50" s="114"/>
      <c r="K50" s="114"/>
    </row>
    <row r="51" spans="1:11" ht="14.45">
      <c r="A51" s="82"/>
      <c r="B51" s="109"/>
      <c r="C51" s="109"/>
      <c r="D51" s="109"/>
      <c r="E51" s="109"/>
      <c r="F51" s="109"/>
      <c r="G51" s="115"/>
      <c r="H51" s="116"/>
      <c r="I51" s="116"/>
      <c r="J51" s="114"/>
      <c r="K51" s="114"/>
    </row>
    <row r="52" spans="1:11" ht="14.45">
      <c r="A52" s="82"/>
      <c r="B52" s="109"/>
      <c r="C52" s="109"/>
      <c r="D52" s="109"/>
      <c r="E52" s="109"/>
      <c r="F52" s="109"/>
      <c r="G52" s="115"/>
      <c r="H52" s="116"/>
      <c r="I52" s="116"/>
      <c r="J52" s="114"/>
      <c r="K52" s="114"/>
    </row>
    <row r="53" spans="1:11" ht="14.45">
      <c r="A53" s="82"/>
      <c r="B53" s="109"/>
      <c r="C53" s="109"/>
      <c r="D53" s="109"/>
      <c r="E53" s="109"/>
      <c r="F53" s="109"/>
      <c r="G53" s="115"/>
      <c r="H53" s="116"/>
      <c r="I53" s="116"/>
      <c r="J53" s="114"/>
      <c r="K53" s="114"/>
    </row>
    <row r="54" spans="1:11" ht="14.45">
      <c r="A54" s="82"/>
      <c r="B54" s="109"/>
      <c r="C54" s="109"/>
      <c r="D54" s="109"/>
      <c r="E54" s="109"/>
      <c r="F54" s="109"/>
      <c r="G54" s="115"/>
      <c r="H54" s="116"/>
      <c r="I54" s="116"/>
      <c r="J54" s="114"/>
      <c r="K54" s="114"/>
    </row>
    <row r="55" spans="1:11" ht="14.45">
      <c r="A55" s="82"/>
      <c r="B55" s="109"/>
      <c r="C55" s="109"/>
      <c r="D55" s="109"/>
      <c r="E55" s="109"/>
      <c r="F55" s="109"/>
      <c r="G55" s="115"/>
      <c r="H55" s="116"/>
      <c r="I55" s="116"/>
      <c r="J55" s="114"/>
      <c r="K55" s="114"/>
    </row>
    <row r="56" spans="1:11" ht="14.45">
      <c r="A56" s="82"/>
      <c r="B56" s="109"/>
      <c r="C56" s="109"/>
      <c r="D56" s="109"/>
      <c r="E56" s="109"/>
      <c r="F56" s="109"/>
      <c r="G56" s="115"/>
      <c r="H56" s="116"/>
      <c r="I56" s="116"/>
      <c r="J56" s="114"/>
      <c r="K56" s="114"/>
    </row>
    <row r="57" spans="1:11" ht="14.45">
      <c r="A57" s="82"/>
      <c r="B57" s="82"/>
      <c r="C57" s="82"/>
      <c r="D57" s="82"/>
      <c r="E57" s="82"/>
      <c r="F57" s="82"/>
      <c r="G57" s="82"/>
      <c r="H57" s="82"/>
      <c r="I57" s="82"/>
      <c r="J57" s="82"/>
      <c r="K57" s="82"/>
    </row>
    <row r="58" spans="1:11" ht="14.45">
      <c r="A58" s="109"/>
      <c r="B58" s="109"/>
      <c r="C58" s="109"/>
      <c r="D58" s="109"/>
      <c r="E58" s="109"/>
      <c r="F58" s="109"/>
      <c r="G58" s="109"/>
      <c r="H58" s="109"/>
      <c r="I58" s="109"/>
      <c r="J58" s="109"/>
      <c r="K58" s="109"/>
    </row>
    <row r="59" spans="1:11" ht="14.45">
      <c r="A59" s="109"/>
      <c r="B59" s="109"/>
      <c r="C59" s="109"/>
      <c r="D59" s="109"/>
      <c r="E59" s="109"/>
      <c r="F59" s="109"/>
      <c r="G59" s="109"/>
      <c r="H59" s="109"/>
      <c r="I59" s="109"/>
      <c r="J59" s="109"/>
      <c r="K59" s="109"/>
    </row>
    <row r="60" spans="1:11" ht="14.45">
      <c r="A60" s="109"/>
      <c r="B60" s="109"/>
      <c r="C60" s="109"/>
      <c r="D60" s="109"/>
      <c r="E60" s="109"/>
      <c r="F60" s="109"/>
      <c r="G60" s="109"/>
      <c r="H60" s="109"/>
      <c r="I60" s="109"/>
      <c r="J60" s="109"/>
      <c r="K60" s="109"/>
    </row>
    <row r="61" spans="1:11" ht="14.45">
      <c r="A61" s="109"/>
      <c r="B61" s="109"/>
      <c r="C61" s="109"/>
      <c r="D61" s="109"/>
      <c r="E61" s="109"/>
      <c r="F61" s="109"/>
      <c r="G61" s="109"/>
      <c r="H61" s="109"/>
      <c r="I61" s="109"/>
      <c r="J61" s="109"/>
      <c r="K61" s="109"/>
    </row>
    <row r="62" spans="1:11" ht="48" customHeight="1">
      <c r="A62" s="109"/>
      <c r="B62" s="109"/>
      <c r="C62" s="109"/>
      <c r="D62" s="109"/>
      <c r="E62" s="109"/>
      <c r="F62" s="109"/>
      <c r="G62" s="109"/>
      <c r="H62" s="109"/>
      <c r="I62" s="109"/>
      <c r="J62" s="109"/>
      <c r="K62" s="109"/>
    </row>
  </sheetData>
  <mergeCells count="59">
    <mergeCell ref="H35:K35"/>
    <mergeCell ref="H36:K36"/>
    <mergeCell ref="B34:E34"/>
    <mergeCell ref="B35:E35"/>
    <mergeCell ref="B36:E36"/>
    <mergeCell ref="F36:G36"/>
    <mergeCell ref="F35:G35"/>
    <mergeCell ref="F34:G34"/>
    <mergeCell ref="A41:K41"/>
    <mergeCell ref="B16:E16"/>
    <mergeCell ref="F16:H16"/>
    <mergeCell ref="B39:E39"/>
    <mergeCell ref="F39:G39"/>
    <mergeCell ref="H39:K39"/>
    <mergeCell ref="F22:J22"/>
    <mergeCell ref="B33:E33"/>
    <mergeCell ref="F33:G33"/>
    <mergeCell ref="H33:K33"/>
    <mergeCell ref="B37:E37"/>
    <mergeCell ref="F38:G38"/>
    <mergeCell ref="H38:K38"/>
    <mergeCell ref="B24:K25"/>
    <mergeCell ref="A17:K17"/>
    <mergeCell ref="A21:E23"/>
    <mergeCell ref="B40:E40"/>
    <mergeCell ref="F21:J21"/>
    <mergeCell ref="B31:E31"/>
    <mergeCell ref="F31:G31"/>
    <mergeCell ref="H31:K31"/>
    <mergeCell ref="B32:E32"/>
    <mergeCell ref="F32:G32"/>
    <mergeCell ref="H32:K32"/>
    <mergeCell ref="A26:K26"/>
    <mergeCell ref="A27:K29"/>
    <mergeCell ref="F40:G40"/>
    <mergeCell ref="H40:K40"/>
    <mergeCell ref="B38:E38"/>
    <mergeCell ref="F37:G37"/>
    <mergeCell ref="H37:K37"/>
    <mergeCell ref="H34:K34"/>
    <mergeCell ref="B3:E3"/>
    <mergeCell ref="A1:K2"/>
    <mergeCell ref="B9:E9"/>
    <mergeCell ref="B10:E10"/>
    <mergeCell ref="B15:E15"/>
    <mergeCell ref="B13:E13"/>
    <mergeCell ref="B12:E12"/>
    <mergeCell ref="B11:E11"/>
    <mergeCell ref="B14:E14"/>
    <mergeCell ref="B4:E4"/>
    <mergeCell ref="F4:I4"/>
    <mergeCell ref="J4:K4"/>
    <mergeCell ref="B5:E5"/>
    <mergeCell ref="B18:E18"/>
    <mergeCell ref="B19:E19"/>
    <mergeCell ref="B6:E6"/>
    <mergeCell ref="B7:E7"/>
    <mergeCell ref="F7:H7"/>
    <mergeCell ref="F19:H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510D-F4F1-48A7-B0E7-6853EBF63EEF}">
  <dimension ref="A1:G40"/>
  <sheetViews>
    <sheetView workbookViewId="0">
      <selection activeCell="B7" sqref="B7:D11"/>
    </sheetView>
  </sheetViews>
  <sheetFormatPr defaultRowHeight="14.45"/>
  <cols>
    <col min="2" max="2" width="30" bestFit="1" customWidth="1"/>
    <col min="3" max="3" width="16.85546875" customWidth="1"/>
    <col min="4" max="4" width="19.42578125" customWidth="1"/>
    <col min="5" max="5" width="25.85546875" customWidth="1"/>
  </cols>
  <sheetData>
    <row r="1" spans="1:6">
      <c r="A1" s="52"/>
      <c r="B1" s="193" t="s">
        <v>47</v>
      </c>
      <c r="C1" s="194"/>
      <c r="D1" s="194"/>
      <c r="E1" s="195"/>
      <c r="F1" s="53"/>
    </row>
    <row r="2" spans="1:6">
      <c r="A2" s="54"/>
      <c r="B2" s="196"/>
      <c r="C2" s="197"/>
      <c r="D2" s="197"/>
      <c r="E2" s="198"/>
      <c r="F2" s="55"/>
    </row>
    <row r="3" spans="1:6">
      <c r="A3" s="54"/>
      <c r="B3" s="49"/>
      <c r="C3" s="49"/>
      <c r="D3" s="49"/>
      <c r="E3" s="49"/>
      <c r="F3" s="55"/>
    </row>
    <row r="4" spans="1:6">
      <c r="A4" s="54"/>
      <c r="B4" s="49"/>
      <c r="C4" s="49"/>
      <c r="D4" s="49"/>
      <c r="E4" s="49"/>
      <c r="F4" s="55"/>
    </row>
    <row r="5" spans="1:6" ht="15" customHeight="1">
      <c r="A5" s="54"/>
      <c r="B5" s="232" t="s">
        <v>48</v>
      </c>
      <c r="C5" s="233"/>
      <c r="D5" s="234"/>
      <c r="E5" s="238" t="s">
        <v>49</v>
      </c>
      <c r="F5" s="55"/>
    </row>
    <row r="6" spans="1:6" ht="15" customHeight="1">
      <c r="A6" s="54"/>
      <c r="B6" s="196"/>
      <c r="C6" s="197"/>
      <c r="D6" s="198"/>
      <c r="E6" s="209"/>
      <c r="F6" s="55"/>
    </row>
    <row r="7" spans="1:6">
      <c r="A7" s="54"/>
      <c r="B7" s="199"/>
      <c r="C7" s="200"/>
      <c r="D7" s="201"/>
      <c r="E7" s="235">
        <v>40000</v>
      </c>
      <c r="F7" s="55"/>
    </row>
    <row r="8" spans="1:6">
      <c r="A8" s="54"/>
      <c r="B8" s="202"/>
      <c r="C8" s="203"/>
      <c r="D8" s="204"/>
      <c r="E8" s="236"/>
      <c r="F8" s="55"/>
    </row>
    <row r="9" spans="1:6">
      <c r="A9" s="54"/>
      <c r="B9" s="202"/>
      <c r="C9" s="203"/>
      <c r="D9" s="204"/>
      <c r="E9" s="236"/>
      <c r="F9" s="55"/>
    </row>
    <row r="10" spans="1:6">
      <c r="A10" s="54"/>
      <c r="B10" s="202"/>
      <c r="C10" s="203"/>
      <c r="D10" s="204"/>
      <c r="E10" s="236"/>
      <c r="F10" s="55"/>
    </row>
    <row r="11" spans="1:6">
      <c r="A11" s="54"/>
      <c r="B11" s="205"/>
      <c r="C11" s="206"/>
      <c r="D11" s="207"/>
      <c r="E11" s="237"/>
      <c r="F11" s="55"/>
    </row>
    <row r="12" spans="1:6" ht="15.95">
      <c r="A12" s="54"/>
      <c r="B12" s="49"/>
      <c r="C12" s="49"/>
      <c r="D12" s="49"/>
      <c r="E12" s="60"/>
      <c r="F12" s="55"/>
    </row>
    <row r="13" spans="1:6">
      <c r="A13" s="54"/>
      <c r="B13" s="49"/>
      <c r="C13" s="49"/>
      <c r="D13" s="49"/>
      <c r="E13" s="49"/>
      <c r="F13" s="55"/>
    </row>
    <row r="14" spans="1:6">
      <c r="A14" s="54"/>
      <c r="B14" s="210" t="s">
        <v>50</v>
      </c>
      <c r="C14" s="211"/>
      <c r="D14" s="211"/>
      <c r="E14" s="212"/>
      <c r="F14" s="55"/>
    </row>
    <row r="15" spans="1:6">
      <c r="A15" s="54"/>
      <c r="B15" s="213"/>
      <c r="C15" s="214"/>
      <c r="D15" s="214"/>
      <c r="E15" s="215"/>
      <c r="F15" s="55"/>
    </row>
    <row r="16" spans="1:6" ht="15.95">
      <c r="A16" s="54"/>
      <c r="B16" s="230" t="s">
        <v>51</v>
      </c>
      <c r="C16" s="231"/>
      <c r="D16" s="50" t="s">
        <v>52</v>
      </c>
      <c r="E16" s="50" t="s">
        <v>53</v>
      </c>
      <c r="F16" s="55"/>
    </row>
    <row r="17" spans="1:7" ht="15.75" customHeight="1">
      <c r="A17" s="54"/>
      <c r="B17" s="220">
        <v>40000</v>
      </c>
      <c r="C17" s="221"/>
      <c r="D17" s="216">
        <v>3</v>
      </c>
      <c r="E17" s="218">
        <f>D17*B17</f>
        <v>120000</v>
      </c>
      <c r="F17" s="55"/>
    </row>
    <row r="18" spans="1:7">
      <c r="A18" s="54"/>
      <c r="B18" s="222"/>
      <c r="C18" s="223"/>
      <c r="D18" s="217"/>
      <c r="E18" s="219"/>
      <c r="F18" s="55"/>
    </row>
    <row r="19" spans="1:7">
      <c r="A19" s="54"/>
      <c r="B19" s="49"/>
      <c r="C19" s="49"/>
      <c r="D19" s="49"/>
      <c r="E19" s="49"/>
      <c r="F19" s="55"/>
    </row>
    <row r="20" spans="1:7">
      <c r="A20" s="54"/>
      <c r="B20" s="210" t="s">
        <v>54</v>
      </c>
      <c r="C20" s="211"/>
      <c r="D20" s="212"/>
      <c r="E20" s="208">
        <f>E7+E17</f>
        <v>160000</v>
      </c>
      <c r="F20" s="55"/>
    </row>
    <row r="21" spans="1:7">
      <c r="A21" s="54"/>
      <c r="B21" s="213"/>
      <c r="C21" s="214"/>
      <c r="D21" s="215"/>
      <c r="E21" s="209"/>
      <c r="F21" s="55"/>
    </row>
    <row r="22" spans="1:7">
      <c r="A22" s="54"/>
      <c r="B22" s="49"/>
      <c r="C22" s="49"/>
      <c r="D22" s="49"/>
      <c r="E22" s="49"/>
      <c r="F22" s="55"/>
    </row>
    <row r="23" spans="1:7">
      <c r="A23" s="54"/>
      <c r="B23" s="49"/>
      <c r="C23" s="49"/>
      <c r="D23" s="49"/>
      <c r="E23" s="49"/>
      <c r="F23" s="55"/>
    </row>
    <row r="24" spans="1:7">
      <c r="A24" s="54"/>
      <c r="B24" s="228" t="s">
        <v>55</v>
      </c>
      <c r="C24" s="229"/>
      <c r="D24" s="228"/>
      <c r="E24" s="229"/>
      <c r="F24" s="56"/>
      <c r="G24" s="51"/>
    </row>
    <row r="25" spans="1:7">
      <c r="A25" s="54"/>
      <c r="B25" s="226" t="s">
        <v>56</v>
      </c>
      <c r="C25" s="227"/>
      <c r="D25" s="226"/>
      <c r="E25" s="227"/>
      <c r="F25" s="61"/>
      <c r="G25" s="62"/>
    </row>
    <row r="26" spans="1:7">
      <c r="A26" s="54"/>
      <c r="B26" s="226" t="s">
        <v>57</v>
      </c>
      <c r="C26" s="227"/>
      <c r="D26" s="226"/>
      <c r="E26" s="227"/>
      <c r="F26" s="61"/>
      <c r="G26" s="62"/>
    </row>
    <row r="27" spans="1:7">
      <c r="A27" s="54"/>
      <c r="B27" s="226" t="s">
        <v>58</v>
      </c>
      <c r="C27" s="227"/>
      <c r="D27" s="226"/>
      <c r="E27" s="227"/>
      <c r="F27" s="61"/>
      <c r="G27" s="62"/>
    </row>
    <row r="28" spans="1:7">
      <c r="A28" s="54"/>
      <c r="B28" s="226" t="s">
        <v>59</v>
      </c>
      <c r="C28" s="227"/>
      <c r="D28" s="226"/>
      <c r="E28" s="227"/>
      <c r="F28" s="61"/>
      <c r="G28" s="62"/>
    </row>
    <row r="29" spans="1:7">
      <c r="A29" s="54"/>
      <c r="B29" s="210" t="s">
        <v>60</v>
      </c>
      <c r="C29" s="212"/>
      <c r="D29" s="210"/>
      <c r="E29" s="212"/>
      <c r="F29" s="61"/>
      <c r="G29" s="62"/>
    </row>
    <row r="30" spans="1:7">
      <c r="A30" s="54"/>
      <c r="B30" s="224"/>
      <c r="C30" s="225"/>
      <c r="D30" s="224"/>
      <c r="E30" s="225"/>
      <c r="F30" s="61"/>
      <c r="G30" s="62"/>
    </row>
    <row r="31" spans="1:7">
      <c r="A31" s="54"/>
      <c r="B31" s="224"/>
      <c r="C31" s="225"/>
      <c r="D31" s="224"/>
      <c r="E31" s="225"/>
      <c r="F31" s="61"/>
      <c r="G31" s="62"/>
    </row>
    <row r="32" spans="1:7">
      <c r="A32" s="54"/>
      <c r="B32" s="224"/>
      <c r="C32" s="225"/>
      <c r="D32" s="224"/>
      <c r="E32" s="225"/>
      <c r="F32" s="61"/>
      <c r="G32" s="62"/>
    </row>
    <row r="33" spans="1:7">
      <c r="A33" s="54"/>
      <c r="B33" s="213"/>
      <c r="C33" s="215"/>
      <c r="D33" s="213"/>
      <c r="E33" s="215"/>
      <c r="F33" s="61"/>
      <c r="G33" s="62"/>
    </row>
    <row r="34" spans="1:7">
      <c r="A34" s="54"/>
      <c r="B34" s="49"/>
      <c r="C34" s="49"/>
      <c r="D34" s="49"/>
      <c r="E34" s="49"/>
      <c r="F34" s="55"/>
    </row>
    <row r="35" spans="1:7" ht="15" customHeight="1">
      <c r="A35" s="54"/>
      <c r="B35" s="187" t="s">
        <v>61</v>
      </c>
      <c r="C35" s="188"/>
      <c r="D35" s="188"/>
      <c r="E35" s="189"/>
      <c r="F35" s="55"/>
    </row>
    <row r="36" spans="1:7">
      <c r="A36" s="54"/>
      <c r="B36" s="190"/>
      <c r="C36" s="191"/>
      <c r="D36" s="191"/>
      <c r="E36" s="192"/>
      <c r="F36" s="55"/>
    </row>
    <row r="37" spans="1:7">
      <c r="A37" s="54"/>
      <c r="B37" s="49"/>
      <c r="C37" s="49"/>
      <c r="D37" s="49"/>
      <c r="E37" s="49"/>
      <c r="F37" s="55"/>
    </row>
    <row r="38" spans="1:7">
      <c r="A38" s="54"/>
      <c r="B38" s="49"/>
      <c r="C38" s="49"/>
      <c r="D38" s="49"/>
      <c r="E38" s="49"/>
      <c r="F38" s="55"/>
    </row>
    <row r="39" spans="1:7">
      <c r="A39" s="54"/>
      <c r="B39" s="49"/>
      <c r="C39" s="49"/>
      <c r="D39" s="49"/>
      <c r="E39" s="49"/>
      <c r="F39" s="55"/>
    </row>
    <row r="40" spans="1:7" ht="15" thickBot="1">
      <c r="A40" s="57"/>
      <c r="B40" s="58"/>
      <c r="C40" s="58"/>
      <c r="D40" s="58"/>
      <c r="E40" s="58"/>
      <c r="F40" s="59"/>
    </row>
  </sheetData>
  <mergeCells count="25">
    <mergeCell ref="B5:D6"/>
    <mergeCell ref="B14:E15"/>
    <mergeCell ref="E7:E11"/>
    <mergeCell ref="E5:E6"/>
    <mergeCell ref="B28:C28"/>
    <mergeCell ref="B27:C27"/>
    <mergeCell ref="B26:C26"/>
    <mergeCell ref="B25:C25"/>
    <mergeCell ref="B24:C24"/>
    <mergeCell ref="B35:E36"/>
    <mergeCell ref="B1:E2"/>
    <mergeCell ref="B7:D11"/>
    <mergeCell ref="E20:E21"/>
    <mergeCell ref="B20:D21"/>
    <mergeCell ref="D17:D18"/>
    <mergeCell ref="E17:E18"/>
    <mergeCell ref="B17:C18"/>
    <mergeCell ref="D29:E33"/>
    <mergeCell ref="D28:E28"/>
    <mergeCell ref="D27:E27"/>
    <mergeCell ref="D26:E26"/>
    <mergeCell ref="D25:E25"/>
    <mergeCell ref="D24:E24"/>
    <mergeCell ref="B16:C16"/>
    <mergeCell ref="B29:C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4CA7-E4A3-43E0-A041-56EB90F893D0}">
  <dimension ref="A1:F32"/>
  <sheetViews>
    <sheetView topLeftCell="A74" workbookViewId="0">
      <selection activeCell="B33" sqref="B33"/>
    </sheetView>
  </sheetViews>
  <sheetFormatPr defaultRowHeight="15.95"/>
  <cols>
    <col min="1" max="1" width="5.42578125" style="1" customWidth="1"/>
    <col min="2" max="2" width="53.7109375" style="2" customWidth="1"/>
    <col min="3" max="3" width="31.42578125" style="2" customWidth="1"/>
    <col min="4" max="4" width="12.140625" style="1" customWidth="1"/>
    <col min="5" max="5" width="34.85546875" style="1" customWidth="1"/>
    <col min="6" max="6" width="17.42578125" style="31" customWidth="1"/>
  </cols>
  <sheetData>
    <row r="1" spans="1:6" ht="20.65" customHeight="1">
      <c r="A1" s="5"/>
      <c r="B1" s="239" t="s">
        <v>62</v>
      </c>
      <c r="C1" s="239"/>
      <c r="D1" s="6"/>
      <c r="E1" s="6"/>
      <c r="F1" s="4"/>
    </row>
    <row r="2" spans="1:6" ht="31.5" customHeight="1">
      <c r="A2" s="7"/>
      <c r="B2" s="259" t="s">
        <v>63</v>
      </c>
      <c r="C2" s="259"/>
      <c r="D2" s="259"/>
      <c r="E2" s="259"/>
      <c r="F2" s="4"/>
    </row>
    <row r="3" spans="1:6" ht="24.75" customHeight="1">
      <c r="A3" s="8"/>
      <c r="B3" s="25"/>
      <c r="C3" s="4"/>
      <c r="D3" s="4"/>
      <c r="E3" s="4"/>
      <c r="F3" s="4"/>
    </row>
    <row r="4" spans="1:6" ht="16.5" thickBot="1">
      <c r="A4" s="8"/>
      <c r="B4" s="14"/>
      <c r="C4" s="4"/>
      <c r="D4" s="4"/>
      <c r="E4" s="4"/>
      <c r="F4" s="4"/>
    </row>
    <row r="5" spans="1:6" ht="15.95" customHeight="1">
      <c r="A5" s="8"/>
      <c r="B5" s="257" t="s">
        <v>48</v>
      </c>
      <c r="C5" s="240"/>
      <c r="D5" s="241"/>
      <c r="E5" s="255" t="s">
        <v>49</v>
      </c>
      <c r="F5" s="4"/>
    </row>
    <row r="6" spans="1:6">
      <c r="A6" s="13"/>
      <c r="B6" s="258"/>
      <c r="C6" s="242"/>
      <c r="D6" s="243"/>
      <c r="E6" s="256"/>
      <c r="F6" s="4"/>
    </row>
    <row r="7" spans="1:6" ht="93.75" customHeight="1">
      <c r="A7" s="8"/>
      <c r="B7" s="260" t="s">
        <v>64</v>
      </c>
      <c r="C7" s="261"/>
      <c r="D7" s="262"/>
      <c r="E7" s="28">
        <v>50000</v>
      </c>
      <c r="F7" s="4"/>
    </row>
    <row r="8" spans="1:6" ht="15.95" customHeight="1">
      <c r="A8" s="8"/>
      <c r="B8" s="268" t="s">
        <v>65</v>
      </c>
      <c r="C8" s="269"/>
      <c r="D8" s="270"/>
      <c r="E8" s="37">
        <f>+E7</f>
        <v>50000</v>
      </c>
      <c r="F8" s="4"/>
    </row>
    <row r="9" spans="1:6" ht="16.350000000000001" customHeight="1" thickBot="1">
      <c r="A9" s="8"/>
      <c r="B9" s="265" t="s">
        <v>66</v>
      </c>
      <c r="C9" s="266"/>
      <c r="D9" s="266"/>
      <c r="E9" s="267"/>
      <c r="F9" s="4"/>
    </row>
    <row r="10" spans="1:6">
      <c r="A10" s="8"/>
      <c r="B10" s="254" t="str">
        <f>IF(E7&lt;50000, "Let op: de eenmalige kosten zijn lager dan het toegestane minimum van 50K", "")</f>
        <v/>
      </c>
      <c r="C10" s="254"/>
      <c r="D10" s="4"/>
      <c r="E10" s="4"/>
      <c r="F10" s="4"/>
    </row>
    <row r="11" spans="1:6" ht="16.5" thickBot="1">
      <c r="A11" s="8"/>
      <c r="B11" s="9"/>
      <c r="C11" s="9"/>
      <c r="D11" s="4"/>
      <c r="E11" s="4"/>
      <c r="F11" s="4"/>
    </row>
    <row r="12" spans="1:6">
      <c r="A12" s="16"/>
      <c r="B12" s="19" t="s">
        <v>50</v>
      </c>
      <c r="C12" s="22" t="s">
        <v>67</v>
      </c>
      <c r="D12" s="27" t="s">
        <v>52</v>
      </c>
      <c r="E12" s="26" t="s">
        <v>53</v>
      </c>
      <c r="F12" s="4"/>
    </row>
    <row r="13" spans="1:6">
      <c r="A13" s="16"/>
      <c r="B13" s="33" t="s">
        <v>37</v>
      </c>
      <c r="C13" s="28">
        <v>40000</v>
      </c>
      <c r="D13" s="38">
        <f>4</f>
        <v>4</v>
      </c>
      <c r="E13" s="34">
        <f>D13*C13</f>
        <v>160000</v>
      </c>
      <c r="F13" s="4"/>
    </row>
    <row r="14" spans="1:6" ht="16.5" thickBot="1">
      <c r="A14" s="10"/>
      <c r="B14" s="39" t="s">
        <v>68</v>
      </c>
      <c r="C14" s="35"/>
      <c r="D14" s="35"/>
      <c r="E14" s="36"/>
      <c r="F14" s="4"/>
    </row>
    <row r="15" spans="1:6">
      <c r="A15" s="8"/>
      <c r="B15" s="254" t="str">
        <f>IF(C13&gt;50000, "Let op: de periodieke kosten zijn hoger dan het plafondbedrag van 50K", "")</f>
        <v/>
      </c>
      <c r="C15" s="254"/>
      <c r="D15" s="4"/>
      <c r="E15" s="4"/>
      <c r="F15" s="4"/>
    </row>
    <row r="16" spans="1:6" ht="16.5" thickBot="1">
      <c r="A16" s="8"/>
      <c r="B16" s="3"/>
      <c r="C16" s="3"/>
      <c r="D16" s="4"/>
      <c r="E16" s="4"/>
      <c r="F16" s="4"/>
    </row>
    <row r="17" spans="1:6" ht="15.95" customHeight="1">
      <c r="A17" s="8"/>
      <c r="B17" s="32" t="s">
        <v>69</v>
      </c>
      <c r="C17" s="23"/>
      <c r="D17" s="23"/>
      <c r="E17" s="263">
        <f>+E13+E8</f>
        <v>210000</v>
      </c>
      <c r="F17" s="4"/>
    </row>
    <row r="18" spans="1:6" ht="16.350000000000001" customHeight="1" thickBot="1">
      <c r="A18" s="8"/>
      <c r="B18" s="39" t="s">
        <v>70</v>
      </c>
      <c r="C18" s="24"/>
      <c r="D18" s="24"/>
      <c r="E18" s="264"/>
      <c r="F18" s="4"/>
    </row>
    <row r="19" spans="1:6">
      <c r="A19" s="8"/>
      <c r="B19" s="247" t="str">
        <f>IF(E17&gt;300000, "Let op, de Total cost of ownership is groter dan het toegestane prijsplafond van 300K", "")</f>
        <v/>
      </c>
      <c r="C19" s="247"/>
      <c r="D19" s="247"/>
      <c r="E19" s="247"/>
      <c r="F19" s="4"/>
    </row>
    <row r="20" spans="1:6" ht="16.5" thickBot="1">
      <c r="A20" s="8"/>
      <c r="B20" s="11"/>
      <c r="C20" s="11"/>
      <c r="D20" s="11"/>
      <c r="E20" s="11"/>
      <c r="F20" s="4"/>
    </row>
    <row r="21" spans="1:6">
      <c r="A21" s="8"/>
      <c r="B21" s="21" t="s">
        <v>71</v>
      </c>
      <c r="C21" s="248"/>
      <c r="D21" s="248"/>
      <c r="E21" s="249"/>
      <c r="F21" s="4"/>
    </row>
    <row r="22" spans="1:6" ht="32.450000000000003" thickBot="1">
      <c r="A22" s="8"/>
      <c r="B22" s="20" t="s">
        <v>72</v>
      </c>
      <c r="C22" s="250"/>
      <c r="D22" s="250"/>
      <c r="E22" s="251"/>
      <c r="F22" s="4"/>
    </row>
    <row r="23" spans="1:6">
      <c r="A23" s="8"/>
      <c r="B23" s="11"/>
      <c r="C23" s="11"/>
      <c r="D23" s="12"/>
      <c r="E23" s="12"/>
      <c r="F23" s="4"/>
    </row>
    <row r="24" spans="1:6" ht="16.5" thickBot="1">
      <c r="A24" s="8"/>
      <c r="B24" s="11"/>
      <c r="C24" s="11"/>
      <c r="D24" s="12"/>
      <c r="E24" s="12"/>
      <c r="F24" s="4"/>
    </row>
    <row r="25" spans="1:6" ht="15.95" customHeight="1">
      <c r="A25" s="8"/>
      <c r="B25" s="21" t="s">
        <v>73</v>
      </c>
      <c r="C25" s="244" t="s">
        <v>74</v>
      </c>
      <c r="D25" s="15"/>
      <c r="E25" s="15"/>
      <c r="F25" s="4"/>
    </row>
    <row r="26" spans="1:6" ht="15.95" customHeight="1">
      <c r="A26" s="8"/>
      <c r="B26" s="252" t="s">
        <v>75</v>
      </c>
      <c r="C26" s="245"/>
      <c r="D26" s="15"/>
      <c r="E26" s="15"/>
      <c r="F26" s="4"/>
    </row>
    <row r="27" spans="1:6">
      <c r="A27" s="8"/>
      <c r="B27" s="253"/>
      <c r="C27" s="246"/>
      <c r="D27" s="15"/>
      <c r="E27" s="15"/>
      <c r="F27" s="4"/>
    </row>
    <row r="28" spans="1:6">
      <c r="A28" s="8"/>
      <c r="B28" s="17"/>
      <c r="C28" s="29"/>
      <c r="D28" s="15"/>
      <c r="E28" s="15"/>
      <c r="F28" s="4"/>
    </row>
    <row r="29" spans="1:6">
      <c r="A29" s="8"/>
      <c r="B29" s="17"/>
      <c r="C29" s="29"/>
      <c r="D29" s="15"/>
      <c r="E29" s="15"/>
      <c r="F29" s="4"/>
    </row>
    <row r="30" spans="1:6">
      <c r="A30" s="8"/>
      <c r="B30" s="17"/>
      <c r="C30" s="29"/>
      <c r="D30" s="15"/>
      <c r="E30" s="15"/>
      <c r="F30" s="4"/>
    </row>
    <row r="31" spans="1:6" ht="16.5" thickBot="1">
      <c r="A31" s="8"/>
      <c r="B31" s="18"/>
      <c r="C31" s="30"/>
      <c r="D31" s="15"/>
      <c r="E31" s="15"/>
      <c r="F31" s="4"/>
    </row>
    <row r="32" spans="1:6">
      <c r="A32" s="8"/>
      <c r="B32" s="11"/>
      <c r="C32" s="11"/>
      <c r="D32" s="11"/>
      <c r="E32" s="11"/>
      <c r="F32" s="4"/>
    </row>
  </sheetData>
  <mergeCells count="15">
    <mergeCell ref="B1:C1"/>
    <mergeCell ref="C5:D6"/>
    <mergeCell ref="C25:C27"/>
    <mergeCell ref="B19:E19"/>
    <mergeCell ref="C21:E22"/>
    <mergeCell ref="B26:B27"/>
    <mergeCell ref="B15:C15"/>
    <mergeCell ref="E5:E6"/>
    <mergeCell ref="B5:B6"/>
    <mergeCell ref="B2:E2"/>
    <mergeCell ref="B7:D7"/>
    <mergeCell ref="E17:E18"/>
    <mergeCell ref="B9:E9"/>
    <mergeCell ref="B10:C10"/>
    <mergeCell ref="B8:D8"/>
  </mergeCells>
  <conditionalFormatting sqref="E17:E18">
    <cfRule type="cellIs" dxfId="0" priority="1" operator="greaterThan">
      <formula>500000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6E733-5195-4E48-8866-F3B4FCCCEBC5}">
  <dimension ref="A1:G14"/>
  <sheetViews>
    <sheetView workbookViewId="0">
      <selection activeCell="B27" sqref="B27"/>
    </sheetView>
  </sheetViews>
  <sheetFormatPr defaultRowHeight="14.45"/>
  <cols>
    <col min="1" max="1" width="25.5703125" customWidth="1"/>
    <col min="2" max="2" width="54.5703125" customWidth="1"/>
    <col min="3" max="3" width="24.140625" customWidth="1"/>
    <col min="4" max="4" width="25.5703125" customWidth="1"/>
    <col min="5" max="5" width="28.28515625" customWidth="1"/>
  </cols>
  <sheetData>
    <row r="1" spans="1:7">
      <c r="A1" s="273" t="s">
        <v>76</v>
      </c>
      <c r="B1" s="274"/>
      <c r="C1" s="274"/>
      <c r="D1" s="274"/>
      <c r="E1" s="275"/>
      <c r="F1" s="40"/>
      <c r="G1" s="40"/>
    </row>
    <row r="2" spans="1:7">
      <c r="A2" s="276"/>
      <c r="B2" s="277"/>
      <c r="C2" s="277"/>
      <c r="D2" s="277"/>
      <c r="E2" s="277"/>
      <c r="F2" s="40"/>
      <c r="G2" s="40"/>
    </row>
    <row r="3" spans="1:7">
      <c r="A3" s="278" t="s">
        <v>77</v>
      </c>
      <c r="B3" s="279"/>
      <c r="C3" s="279"/>
      <c r="D3" s="279"/>
      <c r="E3" s="279"/>
      <c r="F3" s="40"/>
      <c r="G3" s="40"/>
    </row>
    <row r="4" spans="1:7" ht="26.45">
      <c r="A4" s="271" t="s">
        <v>78</v>
      </c>
      <c r="B4" s="272"/>
      <c r="C4" s="272"/>
      <c r="D4" s="41" t="s">
        <v>79</v>
      </c>
      <c r="E4" s="42"/>
      <c r="F4" s="40"/>
      <c r="G4" s="40"/>
    </row>
    <row r="5" spans="1:7">
      <c r="A5" s="278" t="s">
        <v>80</v>
      </c>
      <c r="B5" s="279"/>
      <c r="C5" s="279"/>
      <c r="D5" s="279"/>
      <c r="E5" s="279"/>
      <c r="F5" s="40"/>
      <c r="G5" s="40"/>
    </row>
    <row r="6" spans="1:7" ht="26.1">
      <c r="A6" s="271" t="s">
        <v>81</v>
      </c>
      <c r="B6" s="272"/>
      <c r="C6" s="272"/>
      <c r="D6" s="43" t="s">
        <v>82</v>
      </c>
      <c r="E6" s="42"/>
      <c r="F6" s="40"/>
      <c r="G6" s="40"/>
    </row>
    <row r="7" spans="1:7">
      <c r="A7" s="278" t="s">
        <v>83</v>
      </c>
      <c r="B7" s="279"/>
      <c r="C7" s="279"/>
      <c r="D7" s="279"/>
      <c r="E7" s="279"/>
      <c r="F7" s="40"/>
      <c r="G7" s="40"/>
    </row>
    <row r="8" spans="1:7">
      <c r="A8" s="272" t="s">
        <v>84</v>
      </c>
      <c r="B8" s="272"/>
      <c r="C8" s="272"/>
      <c r="D8" s="285"/>
      <c r="E8" s="285"/>
      <c r="F8" s="44">
        <v>2023</v>
      </c>
      <c r="G8" s="40"/>
    </row>
    <row r="9" spans="1:7" ht="26.1">
      <c r="A9" s="280" t="s">
        <v>85</v>
      </c>
      <c r="B9" s="281"/>
      <c r="C9" s="281"/>
      <c r="D9" s="45" t="s">
        <v>86</v>
      </c>
      <c r="E9" s="42"/>
      <c r="F9" s="46">
        <v>2600</v>
      </c>
      <c r="G9" s="47">
        <f>E9*F9</f>
        <v>0</v>
      </c>
    </row>
    <row r="10" spans="1:7" ht="26.1">
      <c r="A10" s="280" t="s">
        <v>87</v>
      </c>
      <c r="B10" s="281"/>
      <c r="C10" s="281"/>
      <c r="D10" s="45" t="s">
        <v>88</v>
      </c>
      <c r="E10" s="42"/>
      <c r="F10" s="46">
        <v>2130</v>
      </c>
      <c r="G10" s="47">
        <f>E10*F10</f>
        <v>0</v>
      </c>
    </row>
    <row r="11" spans="1:7" ht="26.1">
      <c r="A11" s="280" t="s">
        <v>89</v>
      </c>
      <c r="B11" s="281"/>
      <c r="C11" s="281"/>
      <c r="D11" s="45" t="s">
        <v>88</v>
      </c>
      <c r="E11" s="42"/>
      <c r="F11" s="46">
        <v>605</v>
      </c>
      <c r="G11" s="47">
        <f>E11*F11</f>
        <v>0</v>
      </c>
    </row>
    <row r="12" spans="1:7" ht="26.1">
      <c r="A12" s="280" t="s">
        <v>90</v>
      </c>
      <c r="B12" s="281"/>
      <c r="C12" s="281"/>
      <c r="D12" s="45" t="s">
        <v>91</v>
      </c>
      <c r="E12" s="42"/>
      <c r="F12" s="46">
        <v>150</v>
      </c>
      <c r="G12" s="47">
        <f>E12*F12</f>
        <v>0</v>
      </c>
    </row>
    <row r="13" spans="1:7" ht="26.1">
      <c r="A13" s="280" t="s">
        <v>92</v>
      </c>
      <c r="B13" s="281"/>
      <c r="C13" s="281"/>
      <c r="D13" s="45" t="s">
        <v>93</v>
      </c>
      <c r="E13" s="42"/>
      <c r="F13" s="46">
        <v>250</v>
      </c>
      <c r="G13" s="47">
        <f>E13*F13</f>
        <v>0</v>
      </c>
    </row>
    <row r="14" spans="1:7">
      <c r="A14" s="282" t="s">
        <v>94</v>
      </c>
      <c r="B14" s="283"/>
      <c r="C14" s="284">
        <f>E6+G9+G10+G11+G12+E13</f>
        <v>0</v>
      </c>
      <c r="D14" s="283"/>
      <c r="E14" s="283"/>
      <c r="F14" s="40"/>
      <c r="G14" s="48"/>
    </row>
  </sheetData>
  <mergeCells count="16">
    <mergeCell ref="A12:C12"/>
    <mergeCell ref="A13:C13"/>
    <mergeCell ref="A14:B14"/>
    <mergeCell ref="C14:E14"/>
    <mergeCell ref="A7:E7"/>
    <mergeCell ref="A8:C8"/>
    <mergeCell ref="D8:E8"/>
    <mergeCell ref="A9:C9"/>
    <mergeCell ref="A10:C10"/>
    <mergeCell ref="A11:C11"/>
    <mergeCell ref="A6:C6"/>
    <mergeCell ref="A1:E1"/>
    <mergeCell ref="A2:E2"/>
    <mergeCell ref="A3:E3"/>
    <mergeCell ref="A4:C4"/>
    <mergeCell ref="A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524BF3102E09488D6DE66FA4401B20" ma:contentTypeVersion="18" ma:contentTypeDescription="Een nieuw document maken." ma:contentTypeScope="" ma:versionID="8b70921ae223bf82105fbd474b10222b">
  <xsd:schema xmlns:xsd="http://www.w3.org/2001/XMLSchema" xmlns:xs="http://www.w3.org/2001/XMLSchema" xmlns:p="http://schemas.microsoft.com/office/2006/metadata/properties" xmlns:ns2="ebb63315-c309-4e12-ba75-d92468614f86" xmlns:ns3="41c4359d-9a47-46a2-9379-5bffea580d7b" targetNamespace="http://schemas.microsoft.com/office/2006/metadata/properties" ma:root="true" ma:fieldsID="b6b4fcaed5a3b585565a20c31049b2d3" ns2:_="" ns3:_="">
    <xsd:import namespace="ebb63315-c309-4e12-ba75-d92468614f86"/>
    <xsd:import namespace="41c4359d-9a47-46a2-9379-5bffea580d7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3315-c309-4e12-ba75-d92468614f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c4359d-9a47-46a2-9379-5bffea580d7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c84499-1819-4fb3-9630-fa49b2b74d3e}" ma:internalName="TaxCatchAll" ma:showField="CatchAllData" ma:web="41c4359d-9a47-46a2-9379-5bffea580d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c4359d-9a47-46a2-9379-5bffea580d7b" xsi:nil="true"/>
    <lcf76f155ced4ddcb4097134ff3c332f xmlns="ebb63315-c309-4e12-ba75-d92468614f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8A041-1473-43D3-87BE-5A8D8B09FA15}"/>
</file>

<file path=customXml/itemProps2.xml><?xml version="1.0" encoding="utf-8"?>
<ds:datastoreItem xmlns:ds="http://schemas.openxmlformats.org/officeDocument/2006/customXml" ds:itemID="{3698E5E0-139E-4317-B322-C55D99D94766}"/>
</file>

<file path=customXml/itemProps3.xml><?xml version="1.0" encoding="utf-8"?>
<ds:datastoreItem xmlns:ds="http://schemas.openxmlformats.org/officeDocument/2006/customXml" ds:itemID="{535EE4F3-A008-431B-9D8C-6AF6BDCDF836}"/>
</file>

<file path=docMetadata/LabelInfo.xml><?xml version="1.0" encoding="utf-8"?>
<clbl:labelList xmlns:clbl="http://schemas.microsoft.com/office/2020/mipLabelMetadata">
  <clbl:label id="{7e7b40a7-8a30-46b2-a224-03c1cdffe4e1}" enabled="1" method="Standard" siteId="{6f9c9947-3a32-45de-834e-3b44abdccf0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Bram Duineveld</dc:creator>
  <cp:keywords/>
  <dc:description/>
  <cp:lastModifiedBy>Janneke Verwiel | SpecifiQ</cp:lastModifiedBy>
  <cp:revision/>
  <dcterms:created xsi:type="dcterms:W3CDTF">2025-05-12T06:52:37Z</dcterms:created>
  <dcterms:modified xsi:type="dcterms:W3CDTF">2026-08-24T17:27:47Z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2025-05-12T06:52:38Z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e4082713-7edc-4f74-9639-5621e36bd77c</vt:lpwstr>
  </property>
  <property fmtid="{D5CDD505-2E9C-101B-9397-08002B2CF9AE}" pid="8" name="MSIP_Label_b8665262-5df6-455e-bf48-5928a5d868f6_ContentBits">
    <vt:lpwstr>0</vt:lpwstr>
  </property>
  <property fmtid="{D5CDD505-2E9C-101B-9397-08002B2CF9AE}" pid="9" name="ContentTypeId">
    <vt:lpwstr>0x010100D8524BF3102E09488D6DE66FA4401B20</vt:lpwstr>
  </property>
  <property fmtid="{D5CDD505-2E9C-101B-9397-08002B2CF9AE}" pid="10" name="MediaServiceImageTags">
    <vt:lpwstr/>
  </property>
</Properties>
</file>