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ANF\CINK\AA-inkoop\1 Projecten\2026 - EA Rioolreiniging\2.2 Offerteaanvraag + digitale bijlagen\Offerteaanvraag + bijlagen DEF\"/>
    </mc:Choice>
  </mc:AlternateContent>
  <xr:revisionPtr revIDLastSave="0" documentId="13_ncr:1_{14C13FA4-78EF-4F19-8661-79740B5855C8}" xr6:coauthVersionLast="47" xr6:coauthVersionMax="47" xr10:uidLastSave="{00000000-0000-0000-0000-000000000000}"/>
  <bookViews>
    <workbookView xWindow="28680" yWindow="-120" windowWidth="29040" windowHeight="15720" xr2:uid="{E06B6115-D3CB-4006-8F89-5C36E20513A8}"/>
  </bookViews>
  <sheets>
    <sheet name="Perceel 1" sheetId="1" r:id="rId1"/>
  </sheets>
  <definedNames>
    <definedName name="_xlnm.Print_Area" localSheetId="0">'Perceel 1'!$A$1:$H$67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9" i="1"/>
  <c r="H44" i="1"/>
  <c r="C49" i="1"/>
  <c r="C48" i="1"/>
  <c r="C47" i="1"/>
  <c r="C46" i="1"/>
  <c r="C45" i="1"/>
  <c r="C44" i="1"/>
  <c r="C39" i="1"/>
  <c r="C38" i="1"/>
  <c r="C37" i="1"/>
  <c r="C36" i="1"/>
  <c r="C35" i="1"/>
  <c r="C34" i="1"/>
  <c r="C16" i="1"/>
  <c r="C15" i="1"/>
  <c r="C14" i="1"/>
  <c r="C13" i="1"/>
  <c r="C12" i="1"/>
  <c r="C11" i="1"/>
  <c r="C10" i="1"/>
  <c r="C9" i="1"/>
  <c r="C8" i="1"/>
  <c r="H58" i="1"/>
  <c r="C50" i="1"/>
  <c r="D49" i="1"/>
  <c r="H49" i="1"/>
  <c r="D48" i="1"/>
  <c r="H48" i="1"/>
  <c r="D47" i="1"/>
  <c r="H47" i="1"/>
  <c r="D46" i="1"/>
  <c r="H46" i="1"/>
  <c r="D45" i="1"/>
  <c r="H45" i="1"/>
  <c r="H50" i="1"/>
  <c r="D44" i="1"/>
  <c r="C28" i="1"/>
  <c r="C27" i="1"/>
  <c r="C26" i="1"/>
  <c r="C25" i="1"/>
  <c r="C24" i="1"/>
  <c r="C23" i="1"/>
  <c r="C22" i="1"/>
  <c r="C21" i="1"/>
  <c r="H66" i="1"/>
  <c r="D29" i="1"/>
  <c r="H29" i="1"/>
  <c r="D28" i="1"/>
  <c r="H28" i="1"/>
  <c r="D27" i="1"/>
  <c r="H27" i="1"/>
  <c r="D26" i="1"/>
  <c r="H26" i="1"/>
  <c r="D25" i="1"/>
  <c r="H25" i="1"/>
  <c r="D24" i="1"/>
  <c r="H24" i="1"/>
  <c r="D23" i="1"/>
  <c r="H23" i="1"/>
  <c r="D22" i="1"/>
  <c r="D8" i="1"/>
  <c r="H8" i="1"/>
  <c r="D9" i="1"/>
  <c r="D10" i="1"/>
  <c r="H10" i="1"/>
  <c r="D11" i="1"/>
  <c r="H11" i="1"/>
  <c r="H54" i="1"/>
  <c r="C40" i="1"/>
  <c r="D39" i="1"/>
  <c r="H39" i="1"/>
  <c r="D38" i="1"/>
  <c r="H38" i="1"/>
  <c r="D37" i="1"/>
  <c r="H37" i="1"/>
  <c r="D36" i="1"/>
  <c r="D35" i="1"/>
  <c r="H35" i="1"/>
  <c r="D34" i="1"/>
  <c r="H34" i="1"/>
  <c r="D16" i="1"/>
  <c r="H16" i="1"/>
  <c r="D15" i="1"/>
  <c r="H15" i="1"/>
  <c r="D14" i="1"/>
  <c r="H14" i="1"/>
  <c r="D13" i="1"/>
  <c r="H13" i="1"/>
  <c r="D12" i="1"/>
  <c r="H12" i="1"/>
  <c r="H22" i="1"/>
  <c r="C30" i="1"/>
  <c r="D50" i="1"/>
  <c r="D21" i="1"/>
  <c r="H21" i="1"/>
  <c r="D40" i="1"/>
  <c r="D17" i="1"/>
  <c r="C17" i="1"/>
  <c r="D30" i="1"/>
  <c r="H40" i="1"/>
  <c r="H30" i="1"/>
  <c r="H17" i="1" l="1"/>
  <c r="H59" i="1" s="1"/>
</calcChain>
</file>

<file path=xl/sharedStrings.xml><?xml version="1.0" encoding="utf-8"?>
<sst xmlns="http://schemas.openxmlformats.org/spreadsheetml/2006/main" count="132" uniqueCount="41">
  <si>
    <t>t/m ø 300</t>
  </si>
  <si>
    <t>ø 315</t>
  </si>
  <si>
    <t>ø 400</t>
  </si>
  <si>
    <t>ø 500</t>
  </si>
  <si>
    <t>ø 600</t>
  </si>
  <si>
    <t>ø 700</t>
  </si>
  <si>
    <t>ø 800</t>
  </si>
  <si>
    <t>ø 900</t>
  </si>
  <si>
    <t>±</t>
  </si>
  <si>
    <t xml:space="preserve">totaal </t>
  </si>
  <si>
    <t>Inspecteren</t>
  </si>
  <si>
    <t>ø 300</t>
  </si>
  <si>
    <t>eivorm 300</t>
  </si>
  <si>
    <t>beton</t>
  </si>
  <si>
    <t>gres</t>
  </si>
  <si>
    <t>Diameter</t>
  </si>
  <si>
    <t>Materiaal</t>
  </si>
  <si>
    <t>Aantal</t>
  </si>
  <si>
    <t>Totaalprijs</t>
  </si>
  <si>
    <t>Prijs per M</t>
  </si>
  <si>
    <t>Prijsinvulformulier Perceel 1:</t>
  </si>
  <si>
    <t>Lengte in km</t>
  </si>
  <si>
    <t>Lengte in m</t>
  </si>
  <si>
    <t>ø 1.000≥</t>
  </si>
  <si>
    <t>TER INFORMATIE OP TE GEVEN</t>
  </si>
  <si>
    <t>Inlaten</t>
  </si>
  <si>
    <t>PVC</t>
  </si>
  <si>
    <t>Onderdeel</t>
  </si>
  <si>
    <t>125/160</t>
  </si>
  <si>
    <t>Prijs per stuk</t>
  </si>
  <si>
    <t xml:space="preserve">Fictieve totaalprijs alle activiteiten </t>
  </si>
  <si>
    <t>Prijs per ton</t>
  </si>
  <si>
    <t>Reinigen</t>
  </si>
  <si>
    <t>Stortkosten voor oliehoudend water of slib.</t>
  </si>
  <si>
    <t>Rioolreiniging, inspectie en verwijderen wortelgroei</t>
  </si>
  <si>
    <t>Verwijderen wortelgroei waterjet</t>
  </si>
  <si>
    <t>Verwijderen wortelgroei robotfrezen</t>
  </si>
  <si>
    <t>Frezen robot</t>
  </si>
  <si>
    <t>Frezen waterjet</t>
  </si>
  <si>
    <t>Fictieve totaalprijs</t>
  </si>
  <si>
    <r>
      <t>** De inschrijver dient enkel de</t>
    </r>
    <r>
      <rPr>
        <b/>
        <sz val="10"/>
        <color indexed="51"/>
        <rFont val="Verdana"/>
        <family val="2"/>
      </rPr>
      <t xml:space="preserve"> geel</t>
    </r>
    <r>
      <rPr>
        <b/>
        <sz val="10"/>
        <color indexed="9"/>
        <rFont val="Verdana"/>
        <family val="2"/>
      </rPr>
      <t xml:space="preserve"> gearceerde cellen in te vullen 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</si>
</sst>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0"/>
      <color indexed="5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24970"/>
        <bgColor indexed="64"/>
      </patternFill>
    </fill>
    <fill>
      <patternFill patternType="solid">
        <fgColor rgb="FF97B313"/>
        <bgColor indexed="64"/>
      </patternFill>
    </fill>
    <fill>
      <patternFill patternType="solid">
        <fgColor rgb="FFEDCC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2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16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/>
    <xf numFmtId="164" fontId="5" fillId="0" borderId="2" xfId="0" applyNumberFormat="1" applyFont="1" applyBorder="1"/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/>
    <xf numFmtId="164" fontId="5" fillId="0" borderId="9" xfId="0" applyNumberFormat="1" applyFont="1" applyBorder="1"/>
    <xf numFmtId="0" fontId="5" fillId="0" borderId="5" xfId="0" applyFont="1" applyBorder="1" applyAlignment="1">
      <alignment horizontal="center"/>
    </xf>
    <xf numFmtId="165" fontId="5" fillId="0" borderId="5" xfId="0" applyNumberFormat="1" applyFont="1" applyBorder="1"/>
    <xf numFmtId="3" fontId="5" fillId="0" borderId="8" xfId="0" applyNumberFormat="1" applyFont="1" applyBorder="1"/>
    <xf numFmtId="164" fontId="5" fillId="0" borderId="8" xfId="0" applyNumberFormat="1" applyFont="1" applyBorder="1"/>
    <xf numFmtId="0" fontId="5" fillId="0" borderId="0" xfId="0" applyFont="1" applyAlignment="1">
      <alignment horizontal="center"/>
    </xf>
    <xf numFmtId="164" fontId="5" fillId="0" borderId="3" xfId="0" applyNumberFormat="1" applyFont="1" applyBorder="1"/>
    <xf numFmtId="164" fontId="5" fillId="0" borderId="4" xfId="0" applyNumberFormat="1" applyFont="1" applyBorder="1"/>
    <xf numFmtId="0" fontId="5" fillId="0" borderId="5" xfId="0" applyFont="1" applyBorder="1"/>
    <xf numFmtId="3" fontId="5" fillId="0" borderId="5" xfId="0" applyNumberFormat="1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9" xfId="0" applyNumberFormat="1" applyFont="1" applyBorder="1"/>
    <xf numFmtId="0" fontId="5" fillId="0" borderId="11" xfId="0" applyFont="1" applyBorder="1"/>
    <xf numFmtId="164" fontId="5" fillId="0" borderId="0" xfId="0" applyNumberFormat="1" applyFont="1"/>
    <xf numFmtId="3" fontId="5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8" fillId="2" borderId="8" xfId="0" applyNumberFormat="1" applyFont="1" applyFill="1" applyBorder="1"/>
    <xf numFmtId="0" fontId="4" fillId="0" borderId="0" xfId="0" applyFont="1" applyAlignment="1">
      <alignment horizontal="center" wrapText="1"/>
    </xf>
    <xf numFmtId="164" fontId="4" fillId="0" borderId="8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65" fontId="5" fillId="3" borderId="2" xfId="0" applyNumberFormat="1" applyFont="1" applyFill="1" applyBorder="1"/>
    <xf numFmtId="2" fontId="5" fillId="3" borderId="3" xfId="0" applyNumberFormat="1" applyFont="1" applyFill="1" applyBorder="1"/>
    <xf numFmtId="165" fontId="5" fillId="3" borderId="3" xfId="0" applyNumberFormat="1" applyFont="1" applyFill="1" applyBorder="1"/>
    <xf numFmtId="0" fontId="5" fillId="3" borderId="4" xfId="0" applyFont="1" applyFill="1" applyBorder="1"/>
    <xf numFmtId="2" fontId="5" fillId="3" borderId="4" xfId="0" applyNumberFormat="1" applyFont="1" applyFill="1" applyBorder="1"/>
    <xf numFmtId="164" fontId="5" fillId="4" borderId="13" xfId="0" applyNumberFormat="1" applyFont="1" applyFill="1" applyBorder="1" applyProtection="1">
      <protection locked="0"/>
    </xf>
    <xf numFmtId="164" fontId="5" fillId="4" borderId="14" xfId="0" applyNumberFormat="1" applyFont="1" applyFill="1" applyBorder="1" applyProtection="1">
      <protection locked="0"/>
    </xf>
    <xf numFmtId="164" fontId="5" fillId="4" borderId="3" xfId="0" applyNumberFormat="1" applyFont="1" applyFill="1" applyBorder="1" applyProtection="1">
      <protection locked="0"/>
    </xf>
    <xf numFmtId="164" fontId="5" fillId="4" borderId="4" xfId="0" applyNumberFormat="1" applyFont="1" applyFill="1" applyBorder="1" applyProtection="1">
      <protection locked="0"/>
    </xf>
    <xf numFmtId="164" fontId="5" fillId="4" borderId="2" xfId="0" applyNumberFormat="1" applyFont="1" applyFill="1" applyBorder="1" applyProtection="1">
      <protection locked="0"/>
    </xf>
    <xf numFmtId="0" fontId="10" fillId="2" borderId="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4" fillId="3" borderId="4" xfId="0" applyFont="1" applyFill="1" applyBorder="1"/>
    <xf numFmtId="0" fontId="5" fillId="3" borderId="4" xfId="0" applyFont="1" applyFill="1" applyBorder="1"/>
    <xf numFmtId="0" fontId="5" fillId="3" borderId="3" xfId="0" applyFont="1" applyFill="1" applyBorder="1"/>
    <xf numFmtId="0" fontId="4" fillId="3" borderId="3" xfId="0" applyFont="1" applyFill="1" applyBorder="1"/>
    <xf numFmtId="0" fontId="8" fillId="2" borderId="7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7" xfId="0" applyFont="1" applyFill="1" applyBorder="1"/>
    <xf numFmtId="0" fontId="9" fillId="2" borderId="15" xfId="0" applyFont="1" applyFill="1" applyBorder="1"/>
    <xf numFmtId="0" fontId="9" fillId="2" borderId="16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AEB9-02E3-48C8-9172-2E7143365D21}">
  <sheetPr>
    <tabColor rgb="FF97B313"/>
  </sheetPr>
  <dimension ref="A1:H66"/>
  <sheetViews>
    <sheetView showGridLines="0" tabSelected="1" zoomScaleNormal="100" zoomScaleSheetLayoutView="145" workbookViewId="0">
      <selection activeCell="G12" sqref="G12"/>
    </sheetView>
  </sheetViews>
  <sheetFormatPr defaultColWidth="9.140625" defaultRowHeight="12.75" x14ac:dyDescent="0.2"/>
  <cols>
    <col min="1" max="1" width="11.7109375" style="9" customWidth="1"/>
    <col min="2" max="2" width="4.7109375" style="28" customWidth="1"/>
    <col min="3" max="3" width="14.85546875" style="9" customWidth="1"/>
    <col min="4" max="4" width="15.140625" style="9" customWidth="1"/>
    <col min="5" max="5" width="9.140625" style="9" bestFit="1" customWidth="1"/>
    <col min="6" max="6" width="3.7109375" style="9" customWidth="1"/>
    <col min="7" max="7" width="16.28515625" style="9" bestFit="1" customWidth="1"/>
    <col min="8" max="8" width="20.7109375" style="9" customWidth="1"/>
    <col min="9" max="16384" width="9.140625" style="9"/>
  </cols>
  <sheetData>
    <row r="1" spans="1:8" ht="20.100000000000001" customHeight="1" x14ac:dyDescent="0.2">
      <c r="A1" s="63" t="s">
        <v>20</v>
      </c>
      <c r="B1" s="63"/>
      <c r="C1" s="63"/>
      <c r="D1" s="63"/>
      <c r="E1" s="63"/>
      <c r="F1" s="63"/>
      <c r="G1" s="63"/>
    </row>
    <row r="2" spans="1:8" ht="15" customHeight="1" x14ac:dyDescent="0.2">
      <c r="A2" s="64" t="s">
        <v>34</v>
      </c>
      <c r="B2" s="65"/>
      <c r="C2" s="65"/>
      <c r="D2" s="65"/>
      <c r="E2" s="65"/>
      <c r="F2" s="65"/>
      <c r="G2" s="66"/>
    </row>
    <row r="3" spans="1:8" ht="15" customHeight="1" x14ac:dyDescent="0.2">
      <c r="A3" s="1"/>
      <c r="B3" s="2"/>
      <c r="C3" s="1"/>
      <c r="D3" s="1"/>
      <c r="E3" s="1"/>
      <c r="F3" s="1"/>
      <c r="G3" s="1"/>
    </row>
    <row r="4" spans="1:8" x14ac:dyDescent="0.2">
      <c r="A4" s="74" t="s">
        <v>40</v>
      </c>
      <c r="B4" s="74"/>
      <c r="C4" s="74"/>
      <c r="D4" s="74"/>
      <c r="E4" s="74"/>
      <c r="F4" s="74"/>
      <c r="G4" s="74"/>
    </row>
    <row r="5" spans="1:8" x14ac:dyDescent="0.2">
      <c r="A5" s="1"/>
      <c r="B5" s="2"/>
      <c r="C5" s="1"/>
      <c r="D5" s="1"/>
      <c r="E5" s="1"/>
      <c r="F5" s="1"/>
      <c r="G5" s="1"/>
    </row>
    <row r="6" spans="1:8" ht="13.5" thickBot="1" x14ac:dyDescent="0.25">
      <c r="A6" s="67" t="s">
        <v>32</v>
      </c>
      <c r="B6" s="68"/>
      <c r="C6" s="68"/>
      <c r="D6" s="68"/>
      <c r="E6" s="69"/>
      <c r="F6" s="69"/>
      <c r="G6" s="68"/>
      <c r="H6" s="68"/>
    </row>
    <row r="7" spans="1:8" ht="13.5" thickBot="1" x14ac:dyDescent="0.25">
      <c r="A7" s="3" t="s">
        <v>15</v>
      </c>
      <c r="B7" s="10"/>
      <c r="C7" s="11" t="s">
        <v>21</v>
      </c>
      <c r="D7" s="12" t="s">
        <v>22</v>
      </c>
      <c r="E7" s="13"/>
      <c r="G7" s="14" t="s">
        <v>19</v>
      </c>
      <c r="H7" s="15" t="s">
        <v>39</v>
      </c>
    </row>
    <row r="8" spans="1:8" x14ac:dyDescent="0.2">
      <c r="A8" s="47" t="s">
        <v>0</v>
      </c>
      <c r="B8" s="16" t="s">
        <v>8</v>
      </c>
      <c r="C8" s="53">
        <f>44.816/2</f>
        <v>22.408000000000001</v>
      </c>
      <c r="D8" s="17">
        <f>C8*1000</f>
        <v>22408</v>
      </c>
      <c r="G8" s="58"/>
      <c r="H8" s="18">
        <f t="shared" ref="H8:H16" si="0">SUM(D8*G8)</f>
        <v>0</v>
      </c>
    </row>
    <row r="9" spans="1:8" x14ac:dyDescent="0.2">
      <c r="A9" s="48" t="s">
        <v>1</v>
      </c>
      <c r="B9" s="19" t="s">
        <v>8</v>
      </c>
      <c r="C9" s="55">
        <f>4.813/2</f>
        <v>2.4064999999999999</v>
      </c>
      <c r="D9" s="20">
        <f t="shared" ref="D9:D16" si="1">C9*1000</f>
        <v>2406.5</v>
      </c>
      <c r="G9" s="59"/>
      <c r="H9" s="18">
        <f>SUM(D9*G9)</f>
        <v>0</v>
      </c>
    </row>
    <row r="10" spans="1:8" x14ac:dyDescent="0.2">
      <c r="A10" s="48" t="s">
        <v>2</v>
      </c>
      <c r="B10" s="19" t="s">
        <v>8</v>
      </c>
      <c r="C10" s="55">
        <f>6.647/2</f>
        <v>3.3235000000000001</v>
      </c>
      <c r="D10" s="20">
        <f t="shared" si="1"/>
        <v>3323.5</v>
      </c>
      <c r="G10" s="59"/>
      <c r="H10" s="18">
        <f t="shared" si="0"/>
        <v>0</v>
      </c>
    </row>
    <row r="11" spans="1:8" x14ac:dyDescent="0.2">
      <c r="A11" s="48" t="s">
        <v>3</v>
      </c>
      <c r="B11" s="19" t="s">
        <v>8</v>
      </c>
      <c r="C11" s="55">
        <f>3.06/2</f>
        <v>1.53</v>
      </c>
      <c r="D11" s="20">
        <f t="shared" si="1"/>
        <v>1530</v>
      </c>
      <c r="G11" s="59"/>
      <c r="H11" s="18">
        <f t="shared" si="0"/>
        <v>0</v>
      </c>
    </row>
    <row r="12" spans="1:8" x14ac:dyDescent="0.2">
      <c r="A12" s="48" t="s">
        <v>4</v>
      </c>
      <c r="B12" s="19" t="s">
        <v>8</v>
      </c>
      <c r="C12" s="55">
        <f>3.083/2</f>
        <v>1.5415000000000001</v>
      </c>
      <c r="D12" s="20">
        <f t="shared" si="1"/>
        <v>1541.5</v>
      </c>
      <c r="G12" s="59"/>
      <c r="H12" s="18">
        <f t="shared" si="0"/>
        <v>0</v>
      </c>
    </row>
    <row r="13" spans="1:8" x14ac:dyDescent="0.2">
      <c r="A13" s="48" t="s">
        <v>5</v>
      </c>
      <c r="B13" s="19" t="s">
        <v>8</v>
      </c>
      <c r="C13" s="55">
        <f>0.933/2</f>
        <v>0.46650000000000003</v>
      </c>
      <c r="D13" s="20">
        <f t="shared" si="1"/>
        <v>466.5</v>
      </c>
      <c r="G13" s="59"/>
      <c r="H13" s="18">
        <f t="shared" si="0"/>
        <v>0</v>
      </c>
    </row>
    <row r="14" spans="1:8" x14ac:dyDescent="0.2">
      <c r="A14" s="48" t="s">
        <v>6</v>
      </c>
      <c r="B14" s="19" t="s">
        <v>8</v>
      </c>
      <c r="C14" s="55">
        <f>0.94/2</f>
        <v>0.47</v>
      </c>
      <c r="D14" s="20">
        <f t="shared" si="1"/>
        <v>470</v>
      </c>
      <c r="G14" s="59"/>
      <c r="H14" s="18">
        <f t="shared" si="0"/>
        <v>0</v>
      </c>
    </row>
    <row r="15" spans="1:8" x14ac:dyDescent="0.2">
      <c r="A15" s="48" t="s">
        <v>7</v>
      </c>
      <c r="B15" s="19" t="s">
        <v>8</v>
      </c>
      <c r="C15" s="54">
        <f>0.117/2</f>
        <v>5.8500000000000003E-2</v>
      </c>
      <c r="D15" s="20">
        <f t="shared" si="1"/>
        <v>58.5</v>
      </c>
      <c r="G15" s="59"/>
      <c r="H15" s="18">
        <f t="shared" si="0"/>
        <v>0</v>
      </c>
    </row>
    <row r="16" spans="1:8" ht="13.5" thickBot="1" x14ac:dyDescent="0.25">
      <c r="A16" s="49" t="s">
        <v>23</v>
      </c>
      <c r="B16" s="21" t="s">
        <v>8</v>
      </c>
      <c r="C16" s="57">
        <f>0.08/2</f>
        <v>0.04</v>
      </c>
      <c r="D16" s="22">
        <f t="shared" si="1"/>
        <v>40</v>
      </c>
      <c r="G16" s="60"/>
      <c r="H16" s="23">
        <f t="shared" si="0"/>
        <v>0</v>
      </c>
    </row>
    <row r="17" spans="1:8" ht="13.5" thickBot="1" x14ac:dyDescent="0.25">
      <c r="A17" s="8" t="s">
        <v>9</v>
      </c>
      <c r="B17" s="24"/>
      <c r="C17" s="25">
        <f>SUM(C8:C16)</f>
        <v>32.244500000000002</v>
      </c>
      <c r="D17" s="26">
        <f>SUM(D8:D16)</f>
        <v>32244.5</v>
      </c>
      <c r="H17" s="27">
        <f>SUM(H8:H16)</f>
        <v>0</v>
      </c>
    </row>
    <row r="19" spans="1:8" ht="13.5" thickBot="1" x14ac:dyDescent="0.25">
      <c r="A19" s="67" t="s">
        <v>10</v>
      </c>
      <c r="B19" s="68"/>
      <c r="C19" s="68"/>
      <c r="D19" s="68"/>
      <c r="E19" s="69"/>
      <c r="F19" s="69"/>
      <c r="G19" s="68"/>
      <c r="H19" s="68"/>
    </row>
    <row r="20" spans="1:8" ht="13.5" thickBot="1" x14ac:dyDescent="0.25">
      <c r="A20" s="3" t="s">
        <v>15</v>
      </c>
      <c r="B20" s="10"/>
      <c r="C20" s="11" t="s">
        <v>21</v>
      </c>
      <c r="D20" s="12" t="s">
        <v>22</v>
      </c>
      <c r="E20" s="13"/>
      <c r="G20" s="14" t="s">
        <v>19</v>
      </c>
      <c r="H20" s="15" t="s">
        <v>39</v>
      </c>
    </row>
    <row r="21" spans="1:8" x14ac:dyDescent="0.2">
      <c r="A21" s="50" t="s">
        <v>0</v>
      </c>
      <c r="B21" s="16" t="s">
        <v>8</v>
      </c>
      <c r="C21" s="53">
        <f>44.816/2</f>
        <v>22.408000000000001</v>
      </c>
      <c r="D21" s="17">
        <f>C21*1000</f>
        <v>22408</v>
      </c>
      <c r="G21" s="58"/>
      <c r="H21" s="29">
        <f t="shared" ref="H21:H29" si="2">SUM(D21*G21)</f>
        <v>0</v>
      </c>
    </row>
    <row r="22" spans="1:8" x14ac:dyDescent="0.2">
      <c r="A22" s="51" t="s">
        <v>1</v>
      </c>
      <c r="B22" s="19" t="s">
        <v>8</v>
      </c>
      <c r="C22" s="55">
        <f>4.813/2</f>
        <v>2.4064999999999999</v>
      </c>
      <c r="D22" s="20">
        <f t="shared" ref="D22:D29" si="3">C22*1000</f>
        <v>2406.5</v>
      </c>
      <c r="G22" s="59"/>
      <c r="H22" s="29">
        <f t="shared" si="2"/>
        <v>0</v>
      </c>
    </row>
    <row r="23" spans="1:8" x14ac:dyDescent="0.2">
      <c r="A23" s="51" t="s">
        <v>2</v>
      </c>
      <c r="B23" s="19" t="s">
        <v>8</v>
      </c>
      <c r="C23" s="55">
        <f>6.647/2</f>
        <v>3.3235000000000001</v>
      </c>
      <c r="D23" s="20">
        <f t="shared" si="3"/>
        <v>3323.5</v>
      </c>
      <c r="G23" s="59"/>
      <c r="H23" s="29">
        <f t="shared" si="2"/>
        <v>0</v>
      </c>
    </row>
    <row r="24" spans="1:8" x14ac:dyDescent="0.2">
      <c r="A24" s="51" t="s">
        <v>3</v>
      </c>
      <c r="B24" s="19" t="s">
        <v>8</v>
      </c>
      <c r="C24" s="55">
        <f>3.06/2</f>
        <v>1.53</v>
      </c>
      <c r="D24" s="20">
        <f t="shared" si="3"/>
        <v>1530</v>
      </c>
      <c r="G24" s="59"/>
      <c r="H24" s="29">
        <f t="shared" si="2"/>
        <v>0</v>
      </c>
    </row>
    <row r="25" spans="1:8" x14ac:dyDescent="0.2">
      <c r="A25" s="51" t="s">
        <v>4</v>
      </c>
      <c r="B25" s="19" t="s">
        <v>8</v>
      </c>
      <c r="C25" s="55">
        <f>3.083/2</f>
        <v>1.5415000000000001</v>
      </c>
      <c r="D25" s="20">
        <f t="shared" si="3"/>
        <v>1541.5</v>
      </c>
      <c r="G25" s="59"/>
      <c r="H25" s="29">
        <f t="shared" si="2"/>
        <v>0</v>
      </c>
    </row>
    <row r="26" spans="1:8" x14ac:dyDescent="0.2">
      <c r="A26" s="51" t="s">
        <v>5</v>
      </c>
      <c r="B26" s="19" t="s">
        <v>8</v>
      </c>
      <c r="C26" s="55">
        <f>0.933/2</f>
        <v>0.46650000000000003</v>
      </c>
      <c r="D26" s="20">
        <f t="shared" si="3"/>
        <v>466.5</v>
      </c>
      <c r="G26" s="59"/>
      <c r="H26" s="29">
        <f t="shared" si="2"/>
        <v>0</v>
      </c>
    </row>
    <row r="27" spans="1:8" x14ac:dyDescent="0.2">
      <c r="A27" s="51" t="s">
        <v>6</v>
      </c>
      <c r="B27" s="19" t="s">
        <v>8</v>
      </c>
      <c r="C27" s="55">
        <f>0.94/2</f>
        <v>0.47</v>
      </c>
      <c r="D27" s="20">
        <f t="shared" si="3"/>
        <v>470</v>
      </c>
      <c r="G27" s="59"/>
      <c r="H27" s="29">
        <f t="shared" si="2"/>
        <v>0</v>
      </c>
    </row>
    <row r="28" spans="1:8" x14ac:dyDescent="0.2">
      <c r="A28" s="51" t="s">
        <v>7</v>
      </c>
      <c r="B28" s="19" t="s">
        <v>8</v>
      </c>
      <c r="C28" s="54">
        <f>0.117/2</f>
        <v>5.8500000000000003E-2</v>
      </c>
      <c r="D28" s="20">
        <f t="shared" si="3"/>
        <v>58.5</v>
      </c>
      <c r="G28" s="59"/>
      <c r="H28" s="29">
        <f t="shared" si="2"/>
        <v>0</v>
      </c>
    </row>
    <row r="29" spans="1:8" ht="13.5" thickBot="1" x14ac:dyDescent="0.25">
      <c r="A29" s="52" t="s">
        <v>23</v>
      </c>
      <c r="B29" s="21" t="s">
        <v>8</v>
      </c>
      <c r="C29" s="56">
        <v>0.04</v>
      </c>
      <c r="D29" s="22">
        <f t="shared" si="3"/>
        <v>40</v>
      </c>
      <c r="G29" s="60"/>
      <c r="H29" s="30">
        <f t="shared" si="2"/>
        <v>0</v>
      </c>
    </row>
    <row r="30" spans="1:8" ht="13.5" thickBot="1" x14ac:dyDescent="0.25">
      <c r="A30" s="3" t="s">
        <v>9</v>
      </c>
      <c r="B30" s="24"/>
      <c r="C30" s="25">
        <f>SUM(C21:C29)</f>
        <v>32.244500000000002</v>
      </c>
      <c r="D30" s="26">
        <f>SUM(D21:D29)</f>
        <v>32244.5</v>
      </c>
      <c r="H30" s="27">
        <f>SUM(H21:H29)</f>
        <v>0</v>
      </c>
    </row>
    <row r="32" spans="1:8" ht="13.5" thickBot="1" x14ac:dyDescent="0.25">
      <c r="A32" s="67" t="s">
        <v>35</v>
      </c>
      <c r="B32" s="68"/>
      <c r="C32" s="68"/>
      <c r="D32" s="68"/>
      <c r="E32" s="68"/>
      <c r="F32" s="69"/>
      <c r="G32" s="68"/>
      <c r="H32" s="68"/>
    </row>
    <row r="33" spans="1:8" ht="13.5" thickBot="1" x14ac:dyDescent="0.25">
      <c r="A33" s="3" t="s">
        <v>15</v>
      </c>
      <c r="B33" s="10"/>
      <c r="C33" s="11" t="s">
        <v>21</v>
      </c>
      <c r="D33" s="11" t="s">
        <v>22</v>
      </c>
      <c r="E33" s="12" t="s">
        <v>16</v>
      </c>
      <c r="F33" s="13"/>
      <c r="G33" s="14" t="s">
        <v>19</v>
      </c>
      <c r="H33" s="15" t="s">
        <v>39</v>
      </c>
    </row>
    <row r="34" spans="1:8" x14ac:dyDescent="0.2">
      <c r="A34" s="50" t="s">
        <v>12</v>
      </c>
      <c r="B34" s="16" t="s">
        <v>8</v>
      </c>
      <c r="C34" s="4">
        <f>0.3/2</f>
        <v>0.15</v>
      </c>
      <c r="D34" s="17">
        <f t="shared" ref="D34:D39" si="4">C34*1000</f>
        <v>150</v>
      </c>
      <c r="E34" s="4" t="s">
        <v>13</v>
      </c>
      <c r="G34" s="58"/>
      <c r="H34" s="29">
        <f t="shared" ref="H34:H39" si="5">SUM(D34*G34)</f>
        <v>0</v>
      </c>
    </row>
    <row r="35" spans="1:8" x14ac:dyDescent="0.2">
      <c r="A35" s="51" t="s">
        <v>11</v>
      </c>
      <c r="B35" s="19" t="s">
        <v>8</v>
      </c>
      <c r="C35" s="5">
        <f>0.8/2</f>
        <v>0.4</v>
      </c>
      <c r="D35" s="17">
        <f t="shared" si="4"/>
        <v>400</v>
      </c>
      <c r="E35" s="5" t="s">
        <v>13</v>
      </c>
      <c r="G35" s="59"/>
      <c r="H35" s="29">
        <f t="shared" si="5"/>
        <v>0</v>
      </c>
    </row>
    <row r="36" spans="1:8" x14ac:dyDescent="0.2">
      <c r="A36" s="51" t="s">
        <v>2</v>
      </c>
      <c r="B36" s="19" t="s">
        <v>8</v>
      </c>
      <c r="C36" s="5">
        <f>0.3/2</f>
        <v>0.15</v>
      </c>
      <c r="D36" s="17">
        <f t="shared" si="4"/>
        <v>150</v>
      </c>
      <c r="E36" s="5" t="s">
        <v>13</v>
      </c>
      <c r="G36" s="59"/>
      <c r="H36" s="29">
        <f>SUM(D36*G36)</f>
        <v>0</v>
      </c>
    </row>
    <row r="37" spans="1:8" x14ac:dyDescent="0.2">
      <c r="A37" s="51" t="s">
        <v>3</v>
      </c>
      <c r="B37" s="19" t="s">
        <v>8</v>
      </c>
      <c r="C37" s="5">
        <f>0.2/2</f>
        <v>0.1</v>
      </c>
      <c r="D37" s="17">
        <f t="shared" si="4"/>
        <v>100</v>
      </c>
      <c r="E37" s="5" t="s">
        <v>13</v>
      </c>
      <c r="G37" s="59"/>
      <c r="H37" s="29">
        <f t="shared" si="5"/>
        <v>0</v>
      </c>
    </row>
    <row r="38" spans="1:8" x14ac:dyDescent="0.2">
      <c r="A38" s="51" t="s">
        <v>6</v>
      </c>
      <c r="B38" s="19" t="s">
        <v>8</v>
      </c>
      <c r="C38" s="5">
        <f>0.1/2</f>
        <v>0.05</v>
      </c>
      <c r="D38" s="17">
        <f t="shared" si="4"/>
        <v>50</v>
      </c>
      <c r="E38" s="5" t="s">
        <v>13</v>
      </c>
      <c r="G38" s="59"/>
      <c r="H38" s="29">
        <f t="shared" si="5"/>
        <v>0</v>
      </c>
    </row>
    <row r="39" spans="1:8" ht="13.5" thickBot="1" x14ac:dyDescent="0.25">
      <c r="A39" s="52" t="s">
        <v>11</v>
      </c>
      <c r="B39" s="21" t="s">
        <v>8</v>
      </c>
      <c r="C39" s="6">
        <f>0.1/2</f>
        <v>0.05</v>
      </c>
      <c r="D39" s="22">
        <f t="shared" si="4"/>
        <v>50</v>
      </c>
      <c r="E39" s="6" t="s">
        <v>14</v>
      </c>
      <c r="G39" s="60"/>
      <c r="H39" s="30">
        <f t="shared" si="5"/>
        <v>0</v>
      </c>
    </row>
    <row r="40" spans="1:8" ht="13.5" thickBot="1" x14ac:dyDescent="0.25">
      <c r="A40" s="3" t="s">
        <v>9</v>
      </c>
      <c r="B40" s="24"/>
      <c r="C40" s="31">
        <f>SUM(C34:C39)</f>
        <v>0.90000000000000013</v>
      </c>
      <c r="D40" s="32">
        <f>SUM(D34:D39)</f>
        <v>900</v>
      </c>
      <c r="E40" s="33"/>
      <c r="H40" s="27">
        <f>SUM(H34:H39)</f>
        <v>0</v>
      </c>
    </row>
    <row r="41" spans="1:8" x14ac:dyDescent="0.2">
      <c r="A41" s="34"/>
      <c r="B41" s="35"/>
      <c r="C41" s="36"/>
      <c r="D41" s="37"/>
      <c r="E41" s="38"/>
      <c r="H41" s="39"/>
    </row>
    <row r="42" spans="1:8" ht="13.5" thickBot="1" x14ac:dyDescent="0.25">
      <c r="A42" s="67" t="s">
        <v>36</v>
      </c>
      <c r="B42" s="68"/>
      <c r="C42" s="68"/>
      <c r="D42" s="68"/>
      <c r="E42" s="68"/>
      <c r="F42" s="69"/>
      <c r="G42" s="68"/>
      <c r="H42" s="68"/>
    </row>
    <row r="43" spans="1:8" ht="13.5" thickBot="1" x14ac:dyDescent="0.25">
      <c r="A43" s="3" t="s">
        <v>15</v>
      </c>
      <c r="B43" s="10"/>
      <c r="C43" s="11" t="s">
        <v>21</v>
      </c>
      <c r="D43" s="11" t="s">
        <v>22</v>
      </c>
      <c r="E43" s="12" t="s">
        <v>16</v>
      </c>
      <c r="F43" s="13"/>
      <c r="G43" s="14" t="s">
        <v>19</v>
      </c>
      <c r="H43" s="15" t="s">
        <v>39</v>
      </c>
    </row>
    <row r="44" spans="1:8" x14ac:dyDescent="0.2">
      <c r="A44" s="4" t="s">
        <v>12</v>
      </c>
      <c r="B44" s="16" t="s">
        <v>8</v>
      </c>
      <c r="C44" s="4">
        <f>0.3/2</f>
        <v>0.15</v>
      </c>
      <c r="D44" s="17">
        <f t="shared" ref="D44:D49" si="6">C44*1000</f>
        <v>150</v>
      </c>
      <c r="E44" s="4" t="s">
        <v>13</v>
      </c>
      <c r="G44" s="58"/>
      <c r="H44" s="29">
        <f t="shared" ref="H44:H49" si="7">SUM(D44*G44)</f>
        <v>0</v>
      </c>
    </row>
    <row r="45" spans="1:8" x14ac:dyDescent="0.2">
      <c r="A45" s="5" t="s">
        <v>11</v>
      </c>
      <c r="B45" s="19" t="s">
        <v>8</v>
      </c>
      <c r="C45" s="5">
        <f>0.8/2</f>
        <v>0.4</v>
      </c>
      <c r="D45" s="17">
        <f t="shared" si="6"/>
        <v>400</v>
      </c>
      <c r="E45" s="5" t="s">
        <v>13</v>
      </c>
      <c r="G45" s="59"/>
      <c r="H45" s="29">
        <f t="shared" si="7"/>
        <v>0</v>
      </c>
    </row>
    <row r="46" spans="1:8" x14ac:dyDescent="0.2">
      <c r="A46" s="5" t="s">
        <v>2</v>
      </c>
      <c r="B46" s="19" t="s">
        <v>8</v>
      </c>
      <c r="C46" s="5">
        <f>0.3/2</f>
        <v>0.15</v>
      </c>
      <c r="D46" s="17">
        <f t="shared" si="6"/>
        <v>150</v>
      </c>
      <c r="E46" s="5" t="s">
        <v>13</v>
      </c>
      <c r="G46" s="59"/>
      <c r="H46" s="29">
        <f t="shared" si="7"/>
        <v>0</v>
      </c>
    </row>
    <row r="47" spans="1:8" x14ac:dyDescent="0.2">
      <c r="A47" s="5" t="s">
        <v>3</v>
      </c>
      <c r="B47" s="19" t="s">
        <v>8</v>
      </c>
      <c r="C47" s="5">
        <f>0.2/2</f>
        <v>0.1</v>
      </c>
      <c r="D47" s="17">
        <f t="shared" si="6"/>
        <v>100</v>
      </c>
      <c r="E47" s="5" t="s">
        <v>13</v>
      </c>
      <c r="G47" s="59"/>
      <c r="H47" s="29">
        <f t="shared" si="7"/>
        <v>0</v>
      </c>
    </row>
    <row r="48" spans="1:8" x14ac:dyDescent="0.2">
      <c r="A48" s="5" t="s">
        <v>6</v>
      </c>
      <c r="B48" s="19" t="s">
        <v>8</v>
      </c>
      <c r="C48" s="5">
        <f>0.1/2</f>
        <v>0.05</v>
      </c>
      <c r="D48" s="17">
        <f t="shared" si="6"/>
        <v>50</v>
      </c>
      <c r="E48" s="5" t="s">
        <v>13</v>
      </c>
      <c r="G48" s="59"/>
      <c r="H48" s="29">
        <f t="shared" si="7"/>
        <v>0</v>
      </c>
    </row>
    <row r="49" spans="1:8" ht="13.5" thickBot="1" x14ac:dyDescent="0.25">
      <c r="A49" s="6" t="s">
        <v>11</v>
      </c>
      <c r="B49" s="21" t="s">
        <v>8</v>
      </c>
      <c r="C49" s="6">
        <f>0.1/2</f>
        <v>0.05</v>
      </c>
      <c r="D49" s="22">
        <f t="shared" si="6"/>
        <v>50</v>
      </c>
      <c r="E49" s="6" t="s">
        <v>14</v>
      </c>
      <c r="G49" s="60"/>
      <c r="H49" s="30">
        <f t="shared" si="7"/>
        <v>0</v>
      </c>
    </row>
    <row r="50" spans="1:8" ht="13.5" thickBot="1" x14ac:dyDescent="0.25">
      <c r="A50" s="7" t="s">
        <v>9</v>
      </c>
      <c r="B50" s="24"/>
      <c r="C50" s="31">
        <f>SUM(C44:C49)</f>
        <v>0.90000000000000013</v>
      </c>
      <c r="D50" s="32">
        <f>SUM(D44:D49)</f>
        <v>900</v>
      </c>
      <c r="E50" s="33"/>
      <c r="H50" s="27">
        <f>SUM(H44:H49)</f>
        <v>0</v>
      </c>
    </row>
    <row r="51" spans="1:8" x14ac:dyDescent="0.2">
      <c r="D51" s="40"/>
      <c r="G51" s="39"/>
      <c r="H51" s="39"/>
    </row>
    <row r="52" spans="1:8" ht="13.5" thickBot="1" x14ac:dyDescent="0.25">
      <c r="A52" s="67" t="s">
        <v>37</v>
      </c>
      <c r="B52" s="68"/>
      <c r="C52" s="68"/>
      <c r="D52" s="68"/>
      <c r="E52" s="68"/>
      <c r="F52" s="69"/>
      <c r="G52" s="68"/>
      <c r="H52" s="68"/>
    </row>
    <row r="53" spans="1:8" ht="13.5" thickBot="1" x14ac:dyDescent="0.25">
      <c r="A53" s="3" t="s">
        <v>27</v>
      </c>
      <c r="B53" s="10"/>
      <c r="C53" s="11" t="s">
        <v>15</v>
      </c>
      <c r="D53" s="11" t="s">
        <v>17</v>
      </c>
      <c r="E53" s="12" t="s">
        <v>16</v>
      </c>
      <c r="F53" s="13"/>
      <c r="G53" s="14" t="s">
        <v>29</v>
      </c>
      <c r="H53" s="15" t="s">
        <v>39</v>
      </c>
    </row>
    <row r="54" spans="1:8" x14ac:dyDescent="0.2">
      <c r="A54" s="52" t="s">
        <v>25</v>
      </c>
      <c r="B54" s="21" t="s">
        <v>8</v>
      </c>
      <c r="C54" s="41" t="s">
        <v>28</v>
      </c>
      <c r="D54" s="19">
        <v>10</v>
      </c>
      <c r="E54" s="5" t="s">
        <v>26</v>
      </c>
      <c r="G54" s="60"/>
      <c r="H54" s="29">
        <f>SUM(D54*G54)</f>
        <v>0</v>
      </c>
    </row>
    <row r="55" spans="1:8" x14ac:dyDescent="0.2">
      <c r="A55" s="6"/>
      <c r="B55" s="21"/>
      <c r="C55" s="42"/>
      <c r="D55" s="6"/>
      <c r="E55" s="6"/>
      <c r="G55" s="61"/>
      <c r="H55" s="30"/>
    </row>
    <row r="56" spans="1:8" ht="13.5" thickBot="1" x14ac:dyDescent="0.25">
      <c r="A56" s="67" t="s">
        <v>38</v>
      </c>
      <c r="B56" s="68"/>
      <c r="C56" s="68"/>
      <c r="D56" s="68"/>
      <c r="E56" s="68"/>
      <c r="F56" s="69"/>
      <c r="G56" s="68"/>
      <c r="H56" s="68"/>
    </row>
    <row r="57" spans="1:8" ht="13.5" thickBot="1" x14ac:dyDescent="0.25">
      <c r="A57" s="3" t="s">
        <v>27</v>
      </c>
      <c r="B57" s="10"/>
      <c r="C57" s="11" t="s">
        <v>15</v>
      </c>
      <c r="D57" s="11" t="s">
        <v>17</v>
      </c>
      <c r="E57" s="12" t="s">
        <v>16</v>
      </c>
      <c r="F57" s="13"/>
      <c r="G57" s="14" t="s">
        <v>29</v>
      </c>
      <c r="H57" s="15" t="s">
        <v>39</v>
      </c>
    </row>
    <row r="58" spans="1:8" ht="13.5" thickBot="1" x14ac:dyDescent="0.25">
      <c r="A58" s="52" t="s">
        <v>25</v>
      </c>
      <c r="B58" s="21" t="s">
        <v>8</v>
      </c>
      <c r="C58" s="41" t="s">
        <v>28</v>
      </c>
      <c r="D58" s="19">
        <v>10</v>
      </c>
      <c r="E58" s="5" t="s">
        <v>26</v>
      </c>
      <c r="G58" s="60"/>
      <c r="H58" s="29">
        <f>SUM(D58*G58)</f>
        <v>0</v>
      </c>
    </row>
    <row r="59" spans="1:8" ht="13.5" thickBot="1" x14ac:dyDescent="0.25">
      <c r="A59" s="75" t="s">
        <v>30</v>
      </c>
      <c r="B59" s="76"/>
      <c r="C59" s="76"/>
      <c r="D59" s="76"/>
      <c r="E59" s="76"/>
      <c r="F59" s="76"/>
      <c r="G59" s="77"/>
      <c r="H59" s="43">
        <f>SUM(H17,H30,H40,H50,H54,H58)</f>
        <v>0</v>
      </c>
    </row>
    <row r="61" spans="1:8" ht="13.5" thickBot="1" x14ac:dyDescent="0.25"/>
    <row r="62" spans="1:8" ht="13.5" thickBot="1" x14ac:dyDescent="0.25">
      <c r="A62" s="71" t="s">
        <v>24</v>
      </c>
      <c r="B62" s="72"/>
      <c r="C62" s="72"/>
      <c r="D62" s="72"/>
      <c r="E62" s="72"/>
      <c r="F62" s="72"/>
      <c r="G62" s="72"/>
      <c r="H62" s="73"/>
    </row>
    <row r="63" spans="1:8" x14ac:dyDescent="0.2">
      <c r="A63" s="44"/>
      <c r="B63" s="44"/>
      <c r="C63" s="44"/>
      <c r="D63" s="44"/>
      <c r="E63" s="44"/>
      <c r="F63" s="44"/>
      <c r="G63" s="44"/>
      <c r="H63" s="44"/>
    </row>
    <row r="64" spans="1:8" ht="15" customHeight="1" thickBot="1" x14ac:dyDescent="0.25">
      <c r="A64" s="70" t="s">
        <v>33</v>
      </c>
      <c r="B64" s="69"/>
      <c r="C64" s="69"/>
      <c r="D64" s="69"/>
      <c r="E64" s="69"/>
      <c r="F64" s="69"/>
      <c r="G64" s="68"/>
      <c r="H64" s="69"/>
    </row>
    <row r="65" spans="7:8" ht="13.5" thickBot="1" x14ac:dyDescent="0.25">
      <c r="G65" s="45" t="s">
        <v>31</v>
      </c>
      <c r="H65" s="46" t="s">
        <v>18</v>
      </c>
    </row>
    <row r="66" spans="7:8" x14ac:dyDescent="0.2">
      <c r="G66" s="62"/>
      <c r="H66" s="29">
        <f>G66</f>
        <v>0</v>
      </c>
    </row>
  </sheetData>
  <sheetProtection algorithmName="SHA-512" hashValue="e4MSpmVLKrHaqspFZLFDuYQLBDR4yK9F30ssN2W0BCWiUYgUVnG6xbWnoYPyGbvUdDkJK53TquIx2Dw7Zl3LKg==" saltValue="2JDXY/vkJaBq3rXmje6tSg==" spinCount="100000" sheet="1"/>
  <protectedRanges>
    <protectedRange password="CC86" sqref="G6:G7 G17:G20 H58:H59 G40:G41 G30:G31 A54:B55 D54:F55 A34:F41 A59:G59 H34:H41 H54:H55 A6:F31 H65:H66 G50 A44:F51 H44:H51 A58:B58 D58:F58 H6:H31 A32:H33 A42:H43 A52:H53 A56:H57" name="Bereik1"/>
  </protectedRanges>
  <mergeCells count="12">
    <mergeCell ref="A64:H64"/>
    <mergeCell ref="A32:H32"/>
    <mergeCell ref="A62:H62"/>
    <mergeCell ref="A4:G4"/>
    <mergeCell ref="A42:H42"/>
    <mergeCell ref="A56:H56"/>
    <mergeCell ref="A59:G59"/>
    <mergeCell ref="A1:G1"/>
    <mergeCell ref="A2:G2"/>
    <mergeCell ref="A6:H6"/>
    <mergeCell ref="A19:H19"/>
    <mergeCell ref="A52:H52"/>
  </mergeCells>
  <phoneticPr fontId="1" type="noConversion"/>
  <pageMargins left="0.7" right="0.7" top="0.75" bottom="0.75" header="0.3" footer="0.3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>Gemeente Emmen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Coevorden</dc:creator>
  <cp:lastModifiedBy>Wilco van Binsbergen</cp:lastModifiedBy>
  <cp:lastPrinted>2014-05-22T09:17:32Z</cp:lastPrinted>
  <dcterms:created xsi:type="dcterms:W3CDTF">2010-05-10T09:05:05Z</dcterms:created>
  <dcterms:modified xsi:type="dcterms:W3CDTF">2026-08-20T07:01:38Z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2026-06-29T11:31:49Z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b9264c65-8fbd-4a13-8d85-62aa98dcf79f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