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rvo\HDO_IUCICT\01. IWR\02. Inkoop\02. EA's\IWR2026 - Diensten\02. Aanbestedingsdocument\Publicatie\"/>
    </mc:Choice>
  </mc:AlternateContent>
  <xr:revisionPtr revIDLastSave="0" documentId="13_ncr:1_{B4EF24B5-1DB8-484A-8F80-4F3EC448B324}" xr6:coauthVersionLast="47" xr6:coauthVersionMax="47" xr10:uidLastSave="{00000000-0000-0000-0000-000000000000}"/>
  <bookViews>
    <workbookView xWindow="14970" yWindow="540" windowWidth="33630" windowHeight="15375" activeTab="2" xr2:uid="{DC13A97A-236C-4990-856B-F30582380A5B}"/>
  </bookViews>
  <sheets>
    <sheet name="Verzamelblad" sheetId="3" r:id="rId1"/>
    <sheet name="Menukaart" sheetId="1" r:id="rId2"/>
    <sheet name="Servicedesk" sheetId="6" r:id="rId3"/>
    <sheet name="Opbouw rijksorganisatie" sheetId="7" r:id="rId4"/>
  </sheets>
  <definedNames>
    <definedName name="_xlnm._FilterDatabase" localSheetId="1" hidden="1">Menukaart!$B$7:$G$56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3" i="6" l="1"/>
  <c r="G62" i="6"/>
  <c r="G63" i="6"/>
  <c r="G64" i="6"/>
  <c r="G65" i="6"/>
  <c r="G66" i="6"/>
  <c r="G67" i="6"/>
  <c r="G68" i="6"/>
  <c r="G69" i="6"/>
  <c r="G70" i="6"/>
  <c r="G71" i="6"/>
  <c r="G72" i="6"/>
  <c r="G73" i="6"/>
  <c r="G61" i="6"/>
  <c r="H47" i="6"/>
  <c r="H50" i="6" s="1"/>
  <c r="I47" i="6"/>
  <c r="I50" i="6" s="1"/>
  <c r="G47" i="6"/>
  <c r="G50" i="6" s="1"/>
  <c r="I52" i="6" s="1"/>
  <c r="F87" i="6" s="1"/>
  <c r="H75" i="6"/>
  <c r="F88" i="6" s="1"/>
  <c r="G40" i="1"/>
  <c r="F93" i="6" l="1"/>
  <c r="H93" i="6" s="1"/>
  <c r="H88" i="6"/>
  <c r="F92" i="6"/>
  <c r="H92" i="6" s="1"/>
  <c r="H96" i="6" s="1"/>
  <c r="F96" i="6"/>
  <c r="H87" i="6"/>
  <c r="G96" i="6" s="1"/>
  <c r="I100" i="6"/>
  <c r="J30" i="3" s="1"/>
  <c r="J32" i="3" s="1"/>
  <c r="G14" i="1"/>
  <c r="G13" i="1"/>
  <c r="G12" i="1"/>
  <c r="G11" i="1"/>
  <c r="G10" i="1"/>
  <c r="G9" i="1"/>
  <c r="G8" i="1"/>
  <c r="G24" i="1" l="1"/>
  <c r="G39" i="1"/>
  <c r="G56" i="1" l="1"/>
  <c r="G55" i="1"/>
  <c r="G54" i="1"/>
  <c r="G53" i="1"/>
  <c r="G52" i="1"/>
  <c r="G51" i="1"/>
  <c r="G50" i="1"/>
  <c r="G49" i="1"/>
  <c r="G48" i="1"/>
  <c r="G47" i="1"/>
  <c r="G46" i="1"/>
  <c r="G45" i="1"/>
  <c r="G44" i="1"/>
  <c r="G43" i="1"/>
  <c r="G42" i="1"/>
  <c r="G41" i="1"/>
  <c r="G38" i="1"/>
  <c r="G37" i="1"/>
  <c r="G36" i="1"/>
  <c r="G35" i="1"/>
  <c r="G34" i="1"/>
  <c r="G33" i="1"/>
  <c r="G32" i="1"/>
  <c r="G31" i="1"/>
  <c r="G30" i="1"/>
  <c r="G29" i="1"/>
  <c r="G28" i="1"/>
  <c r="G27" i="1"/>
  <c r="G26" i="1"/>
  <c r="G25" i="1"/>
  <c r="G23" i="1"/>
  <c r="G22" i="1"/>
  <c r="G21" i="1"/>
  <c r="G20" i="1"/>
  <c r="G19" i="1"/>
  <c r="G18" i="1"/>
  <c r="G17" i="1"/>
  <c r="G16" i="1"/>
  <c r="G15" i="1"/>
  <c r="G3" i="1" l="1"/>
  <c r="J28" i="3" s="1"/>
</calcChain>
</file>

<file path=xl/sharedStrings.xml><?xml version="1.0" encoding="utf-8"?>
<sst xmlns="http://schemas.openxmlformats.org/spreadsheetml/2006/main" count="333" uniqueCount="285">
  <si>
    <t>Eenheid</t>
  </si>
  <si>
    <t>Fictief aantal per jaar</t>
  </si>
  <si>
    <t>per item</t>
  </si>
  <si>
    <t>per collo</t>
  </si>
  <si>
    <t>per UBW</t>
  </si>
  <si>
    <t>D-14</t>
  </si>
  <si>
    <t>D-15</t>
  </si>
  <si>
    <t>per incident</t>
  </si>
  <si>
    <t>D-18</t>
  </si>
  <si>
    <t>per dagdeel (4 uur ) opleiding of training</t>
  </si>
  <si>
    <t>inzet per uur</t>
  </si>
  <si>
    <t>per week</t>
  </si>
  <si>
    <t>per uur</t>
  </si>
  <si>
    <t xml:space="preserve">per uur </t>
  </si>
  <si>
    <t>per route</t>
  </si>
  <si>
    <t>D-27</t>
  </si>
  <si>
    <t>per set</t>
  </si>
  <si>
    <t>D-28</t>
  </si>
  <si>
    <t>D-29</t>
  </si>
  <si>
    <t>D-30</t>
  </si>
  <si>
    <t>D-31</t>
  </si>
  <si>
    <t>D-32</t>
  </si>
  <si>
    <t>D-35</t>
  </si>
  <si>
    <t>Activiteit</t>
  </si>
  <si>
    <t>Smartphone</t>
  </si>
  <si>
    <t>Tablet</t>
  </si>
  <si>
    <t>Bel Only mobiel (functioneel)</t>
  </si>
  <si>
    <t>(Data-) simkaarten (laptop)</t>
  </si>
  <si>
    <t>Laptop</t>
  </si>
  <si>
    <t>MFP (printer/scanner)</t>
  </si>
  <si>
    <t>A0 plotter (scanner)</t>
  </si>
  <si>
    <t>A3 scanner</t>
  </si>
  <si>
    <t>AV-presentatiescherm</t>
  </si>
  <si>
    <t>Desktop</t>
  </si>
  <si>
    <t>Monitor</t>
  </si>
  <si>
    <t>Port replicator</t>
  </si>
  <si>
    <t>Prijzen en tarieven voor Menukaartdiensten</t>
  </si>
  <si>
    <t>prijs/tarief 
per eenheid</t>
  </si>
  <si>
    <t>EU Aanbesteding IWR 2026| Diensten</t>
  </si>
  <si>
    <t>MDM beheerder</t>
  </si>
  <si>
    <t>Menukaart-diensten:</t>
  </si>
  <si>
    <t>Servicedesk-diensten:</t>
  </si>
  <si>
    <t>Totaalprijs:</t>
  </si>
  <si>
    <t>Handtekening bevoegd budgethouder</t>
  </si>
  <si>
    <t xml:space="preserve">Op basis van de invoer van Inschrijver komt daardoor de volgende totaalprijs tot stand: </t>
  </si>
  <si>
    <t xml:space="preserve">Gele velden in te vullen door Inschrijver </t>
  </si>
  <si>
    <t>Som van Subtotalen</t>
  </si>
  <si>
    <t>per jaar</t>
  </si>
  <si>
    <t>Toelichting</t>
  </si>
  <si>
    <t xml:space="preserve">TenderNed kenmerk: </t>
  </si>
  <si>
    <t xml:space="preserve">IMAC installatie op locatie Non-Image Device:
- Call afhandeling  (medew.Log screening!)
- Starttarief / voorrijkosten
- Doa-check / Ompakken / Uitboeken hardware
- Afleveren en/of installeren
- Configureren BIOS settings conform werkinstructie
- Inclusief kabelmanagement (o.b.v. max 10 min per werkplek)
Uitvoering: binnen vier werkdagen
</t>
  </si>
  <si>
    <t xml:space="preserve">IMAC optioneel separaat ophangen beeldscherm op VESA mount zwenkarm in combinatie met IMAC installatie order.
Uitvoering binnen vier werkdagen
</t>
  </si>
  <si>
    <t xml:space="preserve">Ondersteuning uitrol werkplekhardware.
De medewerker verzorgt een training (op te stellen samen met de Deelnemer), reikt de nieuwe werkplek uit, zorgt voor de registratie en het laten tekenen van de gebruikersverklaring.
</t>
  </si>
  <si>
    <t xml:space="preserve">Gepersonaliseerde setjes maken van Producten (bijv. Laptops) en de accessoires (verschillende tassen, verschillende accessoires, op naam zetten, etc.).
De prijs is afhankelijk van het aantal items dat bij elkaar moet worden verzameld (bijv. of het 4 of 10 accessoires zijn).
Inclusief:
* Stickeren (ID stickers),
* DOA-test,
* Koppelen CMDB,
* Uitpakken / ompakken, en
* Bedrijfsklaar maken (daar waar van toepassing configureren)
</t>
  </si>
  <si>
    <t xml:space="preserve">Junior installatie engineer (gympen): 
- Eindgebruikersondersteuning, functioneel en technisch
- Fysieke inventarisatie op lokaties
</t>
  </si>
  <si>
    <r>
      <t xml:space="preserve">Huur Rolcontainer:
- bij vermissing € 200,00 vervangingswaarde </t>
    </r>
    <r>
      <rPr>
        <sz val="9"/>
        <rFont val="Verdana"/>
        <family val="2"/>
      </rPr>
      <t xml:space="preserve">per stuk)
</t>
    </r>
  </si>
  <si>
    <t xml:space="preserve">Huur grijze rolbak &amp; transportkisten:
- bij vermissing € 200,00 vervangingswaarde per stuk
</t>
  </si>
  <si>
    <r>
      <t xml:space="preserve">Projectmatig Logistieke dienstverlening Replicators:
- Picken van de goederen
- Ompakken van de Portreplicators
- Logistiek uitboeken en verzendklaar maken 
</t>
    </r>
    <r>
      <rPr>
        <sz val="9"/>
        <rFont val="Verdana"/>
        <family val="2"/>
      </rPr>
      <t>- Milieuverantwoord</t>
    </r>
    <r>
      <rPr>
        <b/>
        <sz val="9"/>
        <color rgb="FFFF0000"/>
        <rFont val="Verdana"/>
        <family val="2"/>
      </rPr>
      <t xml:space="preserve"> </t>
    </r>
    <r>
      <rPr>
        <sz val="9"/>
        <color theme="1"/>
        <rFont val="Verdana"/>
        <family val="2"/>
      </rPr>
      <t xml:space="preserve">afvoeren en vernietigen van verpakkingsmateriaal
Uitvoering binnen één werkdag
</t>
    </r>
  </si>
  <si>
    <r>
      <t xml:space="preserve">Logistieke dienstverlening WiFi Access points:
- Picken van de goederen
- Ompakken
- Logistiek uitboeken en verzendklaar maken
</t>
    </r>
    <r>
      <rPr>
        <sz val="9"/>
        <rFont val="Verdana"/>
        <family val="2"/>
      </rPr>
      <t xml:space="preserve">- Milieuverantwoord </t>
    </r>
    <r>
      <rPr>
        <sz val="9"/>
        <color theme="1"/>
        <rFont val="Verdana"/>
        <family val="2"/>
      </rPr>
      <t xml:space="preserve">afvoeren en vernietigen van verpakkingsmateriaal 
Uitvoering binnen één werkdag
</t>
    </r>
  </si>
  <si>
    <r>
      <t xml:space="preserve">Logistieke dienstverlening Laptops - Desktops - Thin Clients (excl. Image):
- Picken van de goederen
- Ompakken Laptops - Desktop - Thin Clients
- Logistiek uitboeken en verzendklaar maken 
- </t>
    </r>
    <r>
      <rPr>
        <sz val="9"/>
        <rFont val="Verdana"/>
        <family val="2"/>
      </rPr>
      <t>Milieuverantwoord</t>
    </r>
    <r>
      <rPr>
        <sz val="9"/>
        <color theme="1"/>
        <rFont val="Verdana"/>
        <family val="2"/>
      </rPr>
      <t xml:space="preserve"> afvoeren en vernietigen van verpakkingsmateriaal
Uitvoering binnen één werkdag
</t>
    </r>
  </si>
  <si>
    <r>
      <t xml:space="preserve">Projectmatig Logistieke dienstverlening Accessoires:
- Picken van de goederen
- Ompakken van de Accessoires
- Logistiek uitboeken en verzendklaar maken 
- </t>
    </r>
    <r>
      <rPr>
        <sz val="9"/>
        <rFont val="Verdana"/>
        <family val="2"/>
      </rPr>
      <t>Milieuverantwoord</t>
    </r>
    <r>
      <rPr>
        <sz val="9"/>
        <color theme="1"/>
        <rFont val="Verdana"/>
        <family val="2"/>
      </rPr>
      <t xml:space="preserve"> afvoeren en vernietigen van verpakkingsmateriaal
Uitvoering binnen één werkdag
</t>
    </r>
  </si>
  <si>
    <r>
      <t>Bevoorrading van hoofdlocaties Opdrachtgever op basis van</t>
    </r>
    <r>
      <rPr>
        <b/>
        <sz val="9"/>
        <color rgb="FFFF0000"/>
        <rFont val="Verdana"/>
        <family val="2"/>
      </rPr>
      <t xml:space="preserve"> </t>
    </r>
    <r>
      <rPr>
        <sz val="9"/>
        <rFont val="Verdana"/>
        <family val="2"/>
      </rPr>
      <t>1x in de  twee</t>
    </r>
    <r>
      <rPr>
        <sz val="9"/>
        <color theme="1"/>
        <rFont val="Verdana"/>
        <family val="2"/>
      </rPr>
      <t xml:space="preserve"> weken per locatie: 
- Call logging
- Logistiek gereedmaken voor verzending
- Levering naar locatie 
- Afvoer van de locatie
- Logistiek verwerken in Track &amp; Trace
- Mutatie overzicht t.b.v. CMDB versturen (automatisch per dag)
- Gebaseerd op max. 3 kratten van 10 laptops per krat incl.
   benodigheden (of via vergelijkbare rolcontainers)
Voorwaarden:
- Landelijk exclusief Waddeneilanden 
- Automatisch / actuele verwerking in CMDB binnen één (1) werkdag 
</t>
    </r>
  </si>
  <si>
    <r>
      <t>Ontvangst van serienummer dragende goederen gecombineerd met:
- Controle goederen
- Asset-tagging conform</t>
    </r>
    <r>
      <rPr>
        <b/>
        <sz val="9"/>
        <color rgb="FF0070C0"/>
        <rFont val="Verdana"/>
        <family val="2"/>
      </rPr>
      <t xml:space="preserve"> </t>
    </r>
    <r>
      <rPr>
        <sz val="9"/>
        <rFont val="Verdana"/>
        <family val="2"/>
      </rPr>
      <t>werkinstructie Opdrachtgever</t>
    </r>
    <r>
      <rPr>
        <sz val="9"/>
        <color theme="1"/>
        <rFont val="Verdana"/>
        <family val="2"/>
      </rPr>
      <t xml:space="preserve">
- Registratie van de input voor CMDB
- Inboeken in voorraad van bestemde magazijn
- Afvoeren van verpakkingsmateriaal op milieuverantwoorde wijze
Uitvoering binnen vijf werkdagen.
</t>
    </r>
  </si>
  <si>
    <t xml:space="preserve">Ontvangst van opties en accessoires:
- Controle goederen (inclusief waar van toepassing DOA-test)
- Registratie van de input voor CMDB
- Inboeken in voorraad van bestemde magazijn
- Afvoeren van verpakkingsmateriaal op milieu verantwoorde wijze
Uitvoering binnen één werkdag
</t>
  </si>
  <si>
    <t xml:space="preserve">Data verwijdering (wiping)
Uitvoering binnen vijf werkdagen
</t>
  </si>
  <si>
    <t xml:space="preserve">Transport gereed maken en afvoer inregelen naar Domeinen 
(o.b.v. Reporting conform afspraak. 
Indicatie frequentie: 1 x per maand ophalen door Domeinen
Registratie in CMDB binnen één werkdag
</t>
  </si>
  <si>
    <t xml:space="preserve">Leveren van accessoires / opties via een koerier
- Call afhandeling per order
- Afmetingen doos max. 600 x 500 x 400 mm, max. 23 kilo
- Logistieke verwerking (kunnen meerdere artikelen in een doos zitten.   
- Verzending naar locatie Opdrachtgever
Uitvoering: binnen één werkdag aanbieden aan koerier
</t>
  </si>
  <si>
    <t xml:space="preserve">IMAC-verplaatsing van Universele Bureauwerkplek (UBW) binnen het gebouw:
- Call afhandeling  (medew.Log screening!)
- Starttarief / voorrijkosten
- Ontmanteling bestaande Bureauwerkplek (Beeldscherm, port
   replicator, toetsenbord, muis, voedingsadaptors en kabels)
- Vervoeren van de goederen binnen het gebouw
- Plaatsen van de werkplek conform werkinstructie
- Inclusief kabelmanagement conform werkinstructie 
  (max. 10 minuten per werkplek)
Uitvoering binnen vier werkdagen
</t>
  </si>
  <si>
    <t xml:space="preserve">Spoed IMAC installatie op locatie (Non-Image Device):
- Call afhandeling  (medew.Log screening!)
- Starttarief / voorrijkosten
- Doa- Check / Ompakken / Uitboeken hardware
- Afleveren en/of installeren
- Inclusief kabelmanagement (o.b.v. max 10 min per werkplek)
- SPOED ACTIVITEIT UPLIFT (initieel is deze dienst gebaseerd op 1 
   stuks pér opdracht)
Uitvoering binnen één werkdag
</t>
  </si>
  <si>
    <t xml:space="preserve">IMAC optioneel installatie en/of de-installatie van extra Beeldscherm bij een IMAC installatie:
- Combineren van de order conform referentie
- Plaatsen van de extra monitor op voet of arm
- Inclusief kabelmanagement (o.b.v. max 10 min per werkplek)
Uitvoering binnen vier werkdagen
</t>
  </si>
  <si>
    <t xml:space="preserve">Presentatie en / of opleiding geven over de werkplek(hardware).
Dit omvat:
Organiseren van een bijeenkomst bij de uitrol van Producten (bijv. laptops). Hierbij wordt een uitleg gegeven van de werking van het nieuwe Product, de werking van nieuwe programmatuur, etc.
Dit gebeurt in groepen van tussen de 2 en 30 medewerkers.
Lokatie beschikbaar te stellen door Opdrachtgever
</t>
  </si>
  <si>
    <t>per Device</t>
  </si>
  <si>
    <t xml:space="preserve">Ontvangst Bestaande (roulatie) serienummer dragende goederen gecombineerd met:
- Controle goederen (retours vanuit Opdrachtgever's locaties)
- Registratie van de input voor CMDB
- Inboeken in voorraad van bestemde magazijn
- Visuele grondige inspectie en indien noodzakelijk reviseren van Device
  (schoonmaken, controle beschadigingen)
- Afvoeren van verpakkingsmateriaal op milieuverantwoorde wijze
Uitvoering binnen één werkdag. 
Dit tarief ook aanhouden voor implementatie en transitie
</t>
  </si>
  <si>
    <t xml:space="preserve">Break fix swap voor artikelen onder garantie:
- Call afhandeling  (medew.Log screening!)
- Starttarief / voorrijkosten
- Swap on-site van Device
- Aanpas bios / Imaging (incl. doa check)
- Ompakken / Uitboeken hardware
- Inclusief kabelmanagement (o.b.v. max 10 min per werkplek)
Uitvoering bijnnen twee werkdagen
</t>
  </si>
  <si>
    <t xml:space="preserve">IMAC installatie op locatie (Image Device):
- Call afhandeling  (medew.Log screening!)
- Starttarief / voorrijkosten
- Doa- Check / Aanpas bios / Imaging (incl. doa check) 
- Ompakken / Uitboeken hardware
- Afleveren en/of installeren 
- Configureren BIOS settings conform werkinstructie 
- Inclusief kabelmanagement (o.b.v. max 10 min per werkplek)
Uitvoering binnen vier werkdagen
</t>
  </si>
  <si>
    <t xml:space="preserve">IMAC Delete UBW:
- Call afhandeling  (medew.Log screening!)
- Starttarief / voorrijkosten
- Verwijderen van de complete werkplek op locatie bij Opdrachtgever
- Verwijderen van alle overtollige bekabeling
- Retour nemen alle Devices en items
Uitvoering binnen vier werkdagen
</t>
  </si>
  <si>
    <t xml:space="preserve">Transport Engineer (inclusief voorrijkosten): (ONSITE ENGINEER): Eerste uur:
- Oplossen van incidenten en storingen
- gedegen kennis trouble shooting Windows 10 en Windows 11,
   werkplekhardware en Cloud Toepassingen Citrix
- Aanvullende werkzaamheden ter plaatse uitvoeren.
- Transport per bestelbus
- Directe swap Device mogelijkheid indien noodzakelijk
- Afmelding ter plaatse bij Opdrachtgever.
Inzetbaar binnen één werkdag
</t>
  </si>
  <si>
    <t xml:space="preserve">Logistieke- en ICT dienstverlening Image Device:
- Picken van de goederen
- Bios Update, TPM Update en aanpassen instellingen
- Imaging &amp; WindowsAutoPilotFile
- Ompakken Laptops - Desktop - Thin Clients
- Logistiek uitboeken en verzendklaar maken 
- Milieuverantwoord afvoeren en vernietigen van verpakkingsmateriaal
Uitvoering binnen één werkdag
</t>
  </si>
  <si>
    <t xml:space="preserve">Logistieke- en ICT dienstverlening non-Image Device:
- Picken van de goederen
- Ompakken Goederen
- Logistiek uitboeken en verzendklaar maken 
- Milieuverantwoord afvoeren en vernietigen van verpakkingsmateriaal
Uitvoering binnen één werkdag
</t>
  </si>
  <si>
    <t xml:space="preserve">Transport N1: &lt; 3.500 kg
</t>
  </si>
  <si>
    <t xml:space="preserve"> Transport N2:  vrachtwagen, evt. met aanhanger/trailer 
&gt; 3.500 kg  &lt; 12.000 kg
</t>
  </si>
  <si>
    <t xml:space="preserve">Transport N3:  vrachtwagen evt. met aanhanger / trailer 
&gt; 12.000 kg
</t>
  </si>
  <si>
    <r>
      <t xml:space="preserve">Subtotalen </t>
    </r>
    <r>
      <rPr>
        <u/>
        <sz val="12"/>
        <color theme="1"/>
        <rFont val="Verdana"/>
        <family val="2"/>
      </rPr>
      <t>gecalculeerd op Jaarbasis</t>
    </r>
  </si>
  <si>
    <t>gedurende de looptijd van de raamovereenkomst  voor zijn dienstverlening zal hanteren.</t>
  </si>
  <si>
    <t>Bedrijfsnaam van Inschrijver:</t>
  </si>
  <si>
    <t>Per item</t>
  </si>
  <si>
    <t xml:space="preserve">Reparatie o.b.v. garanties.
- melden en voortgang bewaken bij vendor of Fabrikant
- rapporteren voortgang reparaties
</t>
  </si>
  <si>
    <r>
      <t xml:space="preserve">per pallet </t>
    </r>
    <r>
      <rPr>
        <b/>
        <sz val="9"/>
        <color theme="1"/>
        <rFont val="Verdana"/>
        <family val="2"/>
      </rPr>
      <t xml:space="preserve">
per maand</t>
    </r>
  </si>
  <si>
    <t xml:space="preserve">Spoed IMAC installatie op locatie Image Device:
- Call afhandeling  (medew.Log screening!)
- Starttarief / voorrijkosten
- Doa- Check / Aanpas bios / Imaging
- Ompakken / Uitboeken hardware
- Afleveren en/of installeren
- Configureren BIOS settings conform werkinstructie
- Inclusief kabelmanagement (o.b.v. max 10 min per werkplek)
- SPOED ACTIVITEIT UPLIFT (initieel is deze dienst gebaseerd op 1 stuks
  per opdracht)
Uitvoering binnen één werkdag
</t>
  </si>
  <si>
    <t xml:space="preserve">Opslag (Inclusief klimaatbeheersing, beveiliging, verzekering, gebaseerd op een gemiddelde palletplaats per week)
</t>
  </si>
  <si>
    <t xml:space="preserve">Administratieve ondersteuning CMDB werkplekhardware.
De medewerker controleert alle gebruikersverklaringen, scant deze in en verwerkt deze in de CMDB. Hierbij worden nieuwe Producten op naam van de gebruiker(s) gezet en oude Producten weer van naam van de gebruiker(s) afgehaald.
</t>
  </si>
  <si>
    <t>Reparatie Devices:
- op basis van SCRAP voorraad onderdelen indien beschikbaar
- op basis van vervangingskosten indien geen scrap
- incl. aanleggen en onderhouden van scrap-voorraad werkende
  onderdelen van reeds afgevoerde artikelen naar Domeinen 
- hoeveelheid scrap op basis van historie reparatiegevoeligheid
  Devices  gedurende looptijd contract.
Uitvoering reparatie binnen 21 werkdagen</t>
  </si>
  <si>
    <t xml:space="preserve">Milieuverantwoord afvoeren en verwerken van Producten.
Conform Bijlage 2, E.16.3.13, op verzoek van Deelnemer afvoeren en verwerken van onderdelen  (bijv. (al dan niet) gebruikte monitorvoeten / onnodige componenten).
</t>
  </si>
  <si>
    <t xml:space="preserve">Floorwalker, voor begeleiding van implementaties.
Inzetbaar binnen één werkdag
</t>
  </si>
  <si>
    <t xml:space="preserve">Installatie engineer voor op locatie.
Inzetbaar binnen één werkdag
</t>
  </si>
  <si>
    <t xml:space="preserve">Installatie engineer / coórdinator op locatie.
Inzetbaar binnen één werkdag
</t>
  </si>
  <si>
    <t xml:space="preserve">Projectleider voor aansturing en communicatie tijdens projectmatige uitvoering.
</t>
  </si>
  <si>
    <r>
      <t xml:space="preserve">Transport Engineer (ONSITE ENGINEER ) </t>
    </r>
    <r>
      <rPr>
        <b/>
        <sz val="9"/>
        <color theme="1"/>
        <rFont val="Verdana"/>
        <family val="2"/>
      </rPr>
      <t>Tweede en volgende uren</t>
    </r>
    <r>
      <rPr>
        <sz val="9"/>
        <color theme="1"/>
        <rFont val="Verdana"/>
        <family val="2"/>
      </rPr>
      <t xml:space="preserve">
(Aansluitend op P5).
</t>
    </r>
  </si>
  <si>
    <r>
      <t>Logistieke- en ICT dienstverlening</t>
    </r>
    <r>
      <rPr>
        <b/>
        <sz val="9"/>
        <rFont val="Verdana"/>
        <family val="2"/>
      </rPr>
      <t xml:space="preserve"> </t>
    </r>
    <r>
      <rPr>
        <sz val="9"/>
        <rFont val="Verdana"/>
        <family val="2"/>
      </rPr>
      <t>toestellen voor</t>
    </r>
    <r>
      <rPr>
        <b/>
        <sz val="9"/>
        <rFont val="Verdana"/>
        <family val="2"/>
      </rPr>
      <t xml:space="preserve"> </t>
    </r>
    <r>
      <rPr>
        <sz val="9"/>
        <color theme="1"/>
        <rFont val="Verdana"/>
        <family val="2"/>
      </rPr>
      <t>vaste telefonie:
- Picken van goederen
- Update en aanpassen instellingen
- Imaging / Remote via IEM (op termijn)
- Ompakken
- Logistiek uitboeken en verzendklaar maken
-</t>
    </r>
    <r>
      <rPr>
        <sz val="9"/>
        <rFont val="Verdana"/>
        <family val="2"/>
      </rPr>
      <t xml:space="preserve"> Milieuverantwoord </t>
    </r>
    <r>
      <rPr>
        <sz val="9"/>
        <color theme="1"/>
        <rFont val="Verdana"/>
        <family val="2"/>
      </rPr>
      <t xml:space="preserve">afvoeren en vernietigen van verpakkingsmateriaal
Uitvoering binnen één werkdag
</t>
    </r>
  </si>
  <si>
    <t>D-nr</t>
  </si>
  <si>
    <t>D-01</t>
  </si>
  <si>
    <t>D-02</t>
  </si>
  <si>
    <t>D-03</t>
  </si>
  <si>
    <t>D-04</t>
  </si>
  <si>
    <t>D-05</t>
  </si>
  <si>
    <t>D-06</t>
  </si>
  <si>
    <t>D-07</t>
  </si>
  <si>
    <t>D-08</t>
  </si>
  <si>
    <t>D-09</t>
  </si>
  <si>
    <t>D-10</t>
  </si>
  <si>
    <t>D-11</t>
  </si>
  <si>
    <t>D-12</t>
  </si>
  <si>
    <t>D-13</t>
  </si>
  <si>
    <t>D-16</t>
  </si>
  <si>
    <t>D-17</t>
  </si>
  <si>
    <t>D-19</t>
  </si>
  <si>
    <t>D-20</t>
  </si>
  <si>
    <t>D-21</t>
  </si>
  <si>
    <t>D-22</t>
  </si>
  <si>
    <t>D-23</t>
  </si>
  <si>
    <t>D-24</t>
  </si>
  <si>
    <t>D-25</t>
  </si>
  <si>
    <t>D-26</t>
  </si>
  <si>
    <t>D-33</t>
  </si>
  <si>
    <t>D-34</t>
  </si>
  <si>
    <t>D-36</t>
  </si>
  <si>
    <t>D-37</t>
  </si>
  <si>
    <t>D-38</t>
  </si>
  <si>
    <t>D-39</t>
  </si>
  <si>
    <t>D-40</t>
  </si>
  <si>
    <t>D-41</t>
  </si>
  <si>
    <t>D-42</t>
  </si>
  <si>
    <t>D-43</t>
  </si>
  <si>
    <t>D-44</t>
  </si>
  <si>
    <t>D-45</t>
  </si>
  <si>
    <t>D-46</t>
  </si>
  <si>
    <t>D-47</t>
  </si>
  <si>
    <t>Manipulatieve inschrijvingen worden terzijde gelegd.</t>
  </si>
  <si>
    <t>en voor de Servicedesk-diensten enkelvoudig bij elkaar opgeteld.</t>
  </si>
  <si>
    <t>Alle hier door Inschrijver genoemde prijzen en/of tarieven zijn een toereikende maximale vergoeding voor de te verzorgen dienstverlening,</t>
  </si>
  <si>
    <t xml:space="preserve">Het is in dit formulier niet toegestaan om rijen of kolommen in aanal of formaat te verwijderen of aan te passen. </t>
  </si>
  <si>
    <r>
      <t xml:space="preserve">Inschrijver benoemt in dit formulier, in de daarvoor aangewezen geel gearceerde velden de </t>
    </r>
    <r>
      <rPr>
        <u/>
        <sz val="11"/>
        <color theme="1"/>
        <rFont val="Verdana"/>
        <family val="2"/>
      </rPr>
      <t>maximum</t>
    </r>
    <r>
      <rPr>
        <sz val="11"/>
        <color theme="1"/>
        <rFont val="Verdana"/>
        <family val="2"/>
      </rPr>
      <t xml:space="preserve"> prijzen en tarieven die hij </t>
    </r>
  </si>
  <si>
    <t>De door Inschrijver in dit formulier opgegeven bedragen worden in het formulier (P * Q) met formules omgezet naar  bedragen</t>
  </si>
  <si>
    <t>op jaarbasis, en doorberekend tot de hieronder getoonde (fictieve) totaalbedragen.</t>
  </si>
  <si>
    <t>Voor het bepalen van de prijscomponent van het gunningsmodel worden deze (fictieve) totaalbedragen voor de Menukaartdiensten</t>
  </si>
  <si>
    <t>Per maand</t>
  </si>
  <si>
    <t>D-48</t>
  </si>
  <si>
    <t>D-49</t>
  </si>
  <si>
    <t xml:space="preserve">2e aflevering, inclusief beveiligde opslag 'overnight"
</t>
  </si>
  <si>
    <t xml:space="preserve">Het is de Inschrijver in dit formulier niet toegestaan om in de invulvelden negatieve -, of nulprijzen/tarieven aan te bieden.  </t>
  </si>
  <si>
    <t>Vaste vergoeding</t>
  </si>
  <si>
    <t xml:space="preserve">MDM beheer
</t>
  </si>
  <si>
    <r>
      <t xml:space="preserve">Aflevering (anoniem) aan huis, (staffel 1 - 5 adressen 
</t>
    </r>
    <r>
      <rPr>
        <b/>
        <sz val="9"/>
        <rFont val="Verdana"/>
        <family val="2"/>
      </rPr>
      <t>of minder dan 50 km</t>
    </r>
    <r>
      <rPr>
        <sz val="9"/>
        <rFont val="Verdana"/>
        <family val="2"/>
      </rPr>
      <t xml:space="preserve">)
</t>
    </r>
  </si>
  <si>
    <r>
      <t xml:space="preserve">Aflevering (anoniem) aan huis, (staffel 5 - 9 adresssen 
</t>
    </r>
    <r>
      <rPr>
        <b/>
        <sz val="9"/>
        <rFont val="Verdana"/>
        <family val="2"/>
      </rPr>
      <t>of meer dan 50 en minder dan 75 km)</t>
    </r>
    <r>
      <rPr>
        <sz val="9"/>
        <rFont val="Verdana"/>
        <family val="2"/>
      </rPr>
      <t xml:space="preserve">
</t>
    </r>
  </si>
  <si>
    <r>
      <t>Aflevering (anoniem) aan huis, (staffel 10 of meer adressen</t>
    </r>
    <r>
      <rPr>
        <b/>
        <sz val="9"/>
        <rFont val="Verdana"/>
        <family val="2"/>
      </rPr>
      <t xml:space="preserve"> 
of meer dan 75 en minder dan 100 km)</t>
    </r>
    <r>
      <rPr>
        <sz val="9"/>
        <rFont val="Verdana"/>
        <family val="2"/>
      </rPr>
      <t xml:space="preserve">
</t>
    </r>
  </si>
  <si>
    <t>Prijzen en tarieven Servicedesk</t>
  </si>
  <si>
    <t>Bedragen fixed price, All-in, ex BTW.</t>
  </si>
  <si>
    <t>Bedragen Fixed price, All-in, ex BTW.</t>
  </si>
  <si>
    <t>Bedragen zijn fixed price, All-in, exclusief BTW.</t>
  </si>
  <si>
    <t>met een toereikende vergoeding voor het goed uitvoeren van de gevraagde dienstverlening.</t>
  </si>
  <si>
    <t xml:space="preserve">De door Inschrijver aangeboden prijzen en tarieven omvatten alle door Opdrachtnemer te maken kosten </t>
  </si>
  <si>
    <t>Goud</t>
  </si>
  <si>
    <t>Zilver</t>
  </si>
  <si>
    <t>Brons</t>
  </si>
  <si>
    <t>a)</t>
  </si>
  <si>
    <t>b)</t>
  </si>
  <si>
    <t>Uitgangspunten:</t>
  </si>
  <si>
    <t>1001-3000</t>
  </si>
  <si>
    <t>3000 en meer</t>
  </si>
  <si>
    <t xml:space="preserve">LCM vervangingstermijn: Houd per Device rekening met éénmaal vervanging gedurende de initiele contractperiode van 4 jaar. </t>
  </si>
  <si>
    <t>Deze LCM-termijn wordt bij contractverlengingen van de NOK naar rato doorgezet.</t>
  </si>
  <si>
    <t>Externe medewerkers met een eigen laptop en smartphone (NIET van Opdrachtgever), maken gebruik van een account</t>
  </si>
  <si>
    <t>Interne Rijksmedewerkers maken gebruik van een account, laptop/desktop en een smartphone van Opdrachtgever.</t>
  </si>
  <si>
    <t>van Opdrachtgever.en van diens centrale werkomgeving (denk aan Citrix).</t>
  </si>
  <si>
    <t xml:space="preserve"> (intern + extern) met geografische spreiding over Nederland.</t>
  </si>
  <si>
    <t>1.</t>
  </si>
  <si>
    <t>2.</t>
  </si>
  <si>
    <t>3.</t>
  </si>
  <si>
    <t>4.</t>
  </si>
  <si>
    <t xml:space="preserve">Locaties met devices / dienstverlening: </t>
  </si>
  <si>
    <t>Houd rekening met geografische spreiding van pandgebonden devices over Nederland</t>
  </si>
  <si>
    <t>(niet noodzakelijkerwijs op locaties met een servicebalie)</t>
  </si>
  <si>
    <t>5.</t>
  </si>
  <si>
    <t>Belangrijkste onderdelen inbegrepen</t>
  </si>
  <si>
    <t>Interne medewerkers (fte)</t>
  </si>
  <si>
    <t>Externe medewerkers (fte-equivalent)</t>
  </si>
  <si>
    <t>Totaal inzet</t>
  </si>
  <si>
    <t>Algemene Zaken (AZ)</t>
  </si>
  <si>
    <t>Kerndepartement, Rijksvoorlichtingsdienst</t>
  </si>
  <si>
    <t>Buitenlandse Zaken (BZ)</t>
  </si>
  <si>
    <t>Kerndepartement, posten wereldwijd, consulaire organisatie</t>
  </si>
  <si>
    <t>Kerndepartement, RVO, Rijksinspectie Digitale Infrastructuur (RDI)</t>
  </si>
  <si>
    <t>Financiën</t>
  </si>
  <si>
    <t>Kerndepartement, Belastingdienst, Douane, Dienst Toeslagen, FIOD, Dienst Rijksvastgoed/bedrijfsvoering-gerelateerde onderdelen</t>
  </si>
  <si>
    <t>Infrastructuur en Waterstaat (IenW)</t>
  </si>
  <si>
    <t>Kerndepartement, Rijkswaterstaat, ILT, KNMI, ANVS</t>
  </si>
  <si>
    <t>Justitie en Veiligheid (JenV)</t>
  </si>
  <si>
    <t>Kerndepartement, DJI, CJIB, Justis, NFI, Raad voor de Kinderbescherming en ketenondersteuning</t>
  </si>
  <si>
    <t>Asiel en Migratie (AenM)</t>
  </si>
  <si>
    <t>Kerndepartement, IND, Dienst Terugkeer en Vertrek</t>
  </si>
  <si>
    <t>Klimaat en Groene Groei (KGG)</t>
  </si>
  <si>
    <t>Kerndepartement, Staatstoezicht op de Mijnen (SodM), programma- en uitvoeringscapaciteit</t>
  </si>
  <si>
    <t>Landbouw, Visserij, Voedselzekerheid en Natuur (LVVN)</t>
  </si>
  <si>
    <t>Kerndepartement, NVWA, overige inspectie- en uitvoeringscapaciteit</t>
  </si>
  <si>
    <t>Onderwijs, Cultuur en Wetenschap (OCW)</t>
  </si>
  <si>
    <t>Kerndepartement, DUO, Onderwijsinspectie, Rijksdienst voor het Cultureel Erfgoed, Nationaal Archief</t>
  </si>
  <si>
    <t>Sociale Zaken en Werkgelegenheid (SZW)</t>
  </si>
  <si>
    <t>Kerndepartement, Nederlandse Arbeidsinspectie</t>
  </si>
  <si>
    <t>Volksgezondheid, Welzijn en Sport (VWS)</t>
  </si>
  <si>
    <t>Kerndepartement, RIVM, IGJ, CIBG en kleinere diensten</t>
  </si>
  <si>
    <t>Binnenlandse Zaken en Koninkrijksrelaties (BZK)</t>
  </si>
  <si>
    <t>Kerndepartement, AIVD, Logius, SSC-ICT, Rijksdienst voor Identiteitsgegevens, UBR en andere rijksbrede bedrijfsvoering</t>
  </si>
  <si>
    <t>Volkshuisvesting en Ruimtelijke Ordening (VRO)</t>
  </si>
  <si>
    <t>Kerndepartement, Rijksvastgoedbedrijf</t>
  </si>
  <si>
    <t>Departement</t>
  </si>
  <si>
    <t>per maand</t>
  </si>
  <si>
    <t>c)</t>
  </si>
  <si>
    <t>tot 1000</t>
  </si>
  <si>
    <t>In een organisatiegrootte van (fte):</t>
  </si>
  <si>
    <t>het door de Opdrachtgever gekozen niveau van serviceverlening:  Brons, Zilver of Goud.</t>
  </si>
  <si>
    <t>Brons:</t>
  </si>
  <si>
    <t>6.</t>
  </si>
  <si>
    <t>De totaalprijs wordt in dit rekenblad bepaald door:</t>
  </si>
  <si>
    <t>Meegewogen in de verhouding</t>
  </si>
  <si>
    <t>Som van beide tarieven</t>
  </si>
  <si>
    <t>Subtotaal Devices:</t>
  </si>
  <si>
    <t>Subtotaal omvang:</t>
  </si>
  <si>
    <t>De door Inschrijver opgegeven tarieven zijn toereikend om SLA KPI's zoals die in Bijlage 02 - Specificatie van de Prestatie</t>
  </si>
  <si>
    <t>paragraaf 2.2 te realiseren.</t>
  </si>
  <si>
    <t>aantallen Devices die beheerd worden</t>
  </si>
  <si>
    <t xml:space="preserve"> (pandgebonden versus gebruikersgebonden, per type)</t>
  </si>
  <si>
    <t xml:space="preserve">In deze tabel vult inschrijver voor de Service Levels Zilver en Goud de percentages in </t>
  </si>
  <si>
    <t>waarmee zijn maximum vergoeding toeneemt ten opzichte van de subtotalen die onder</t>
  </si>
  <si>
    <t xml:space="preserve"> a) en b) voor het Service level Brons zijn ontstaan.</t>
  </si>
  <si>
    <t>Som (Omvang en Devices):</t>
  </si>
  <si>
    <t>Subtotaal Omvang (a):</t>
  </si>
  <si>
    <t>Subtotaal Devices (b):</t>
  </si>
  <si>
    <t>in Euro:</t>
  </si>
  <si>
    <t>in procent</t>
  </si>
  <si>
    <t>De Rijksoverheid bestaat uit ca. 200.000 interne medewerkers, en 26.000 externe medewerkers. Dit zijn indicatieve aantallen.</t>
  </si>
  <si>
    <t>Vast telefoontoestel</t>
  </si>
  <si>
    <t>Vermenigvuldigd met het maximum staffelaantal</t>
  </si>
  <si>
    <t>7.</t>
  </si>
  <si>
    <t xml:space="preserve">De keuze voor het Servicelevel geldt per Opdrachtgever voor alle KPI's. </t>
  </si>
  <si>
    <t>aantallen gebruikers die bellen voor verstoringen en vragen (en werk wat daaruit volgt voor Opdrachtnemer.</t>
  </si>
  <si>
    <t>aantallen Devices die beheerd worden (pandgebonden versus gebruikersgebonden, per type).</t>
  </si>
  <si>
    <t>aantallen gebruikers die bellen voor verstoringen en vragen (en werk wat daaruit volgt voor Opdrachtnemer)</t>
  </si>
  <si>
    <t>Ga voor uw calculatie uit van de Servicedesk dienstverlening voor gemiddeld 10% van dit areaal.</t>
  </si>
  <si>
    <t>Zie Bijlage 02.</t>
  </si>
  <si>
    <t>(samen 100%)</t>
  </si>
  <si>
    <t>Voor een organisatie met 1.000 interne medewerkers</t>
  </si>
  <si>
    <t xml:space="preserve">Zilver </t>
  </si>
  <si>
    <t xml:space="preserve">Onderstaande gegevens ter informatie:  
Indicatieve gegevens, AI gegenereerd. 
U dient ook zelf het benodigde onderzoek te doen.
</t>
  </si>
  <si>
    <t xml:space="preserve">Het aantal locaties/servicebalies waar personele aanwezigheid gevraagd wordt:  </t>
  </si>
  <si>
    <t>Houd per Deelnemer rekening met tenmiste één servicebalie, en verder met een extra servicebalie  per 1000 medewerkers</t>
  </si>
  <si>
    <t xml:space="preserve">NB:  </t>
  </si>
  <si>
    <t>Gele velden</t>
  </si>
  <si>
    <t xml:space="preserve">in te vullen door Inschrijver.   </t>
  </si>
  <si>
    <t>Tarief service per jaar per medewerker (intern)</t>
  </si>
  <si>
    <t>Tarief service per jaar per medewerker (extern)</t>
  </si>
  <si>
    <t>Tarief per Device-soort, per stuk</t>
  </si>
  <si>
    <t>Het door de Opdrachtgever gekozen niveau van serviceverlening:  Brons, Zilver of Goud.</t>
  </si>
  <si>
    <t>Opdracht ten opzichte van de vermelde "Brons"-tarieven als enkelvoudige vermenigvuldigingsfactor voor de</t>
  </si>
  <si>
    <t>tariefbepaling van ieder van de benoemde onderliggende elementen.</t>
  </si>
  <si>
    <t>Subtotaal Servicedesk</t>
  </si>
  <si>
    <t>Subtotaal Servicedesk:</t>
  </si>
  <si>
    <t xml:space="preserve">  (D-50)</t>
  </si>
  <si>
    <t>(D-51)</t>
  </si>
  <si>
    <t>(D-53)</t>
  </si>
  <si>
    <t xml:space="preserve"> (D-52)</t>
  </si>
  <si>
    <t>(D-54)</t>
  </si>
  <si>
    <t>(D-55)</t>
  </si>
  <si>
    <r>
      <rPr>
        <b/>
        <sz val="11"/>
        <color theme="1"/>
        <rFont val="Calibri"/>
        <family val="2"/>
      </rPr>
      <t>NB1:</t>
    </r>
    <r>
      <rPr>
        <sz val="11"/>
        <color theme="1"/>
        <rFont val="Calibri"/>
        <family val="2"/>
      </rPr>
      <t xml:space="preserve"> De hier door Inschrijver opgegeven percentages voor de Services Zilver en Goud gelden bij uitvoering van de</t>
    </r>
  </si>
  <si>
    <t>Economische Zaken en Klimaat  (EZK)</t>
  </si>
  <si>
    <t>ca. 18.000</t>
  </si>
  <si>
    <t>ca. 153.000</t>
  </si>
  <si>
    <t>Hoge Colleges van Staat</t>
  </si>
  <si>
    <r>
      <rPr>
        <b/>
        <sz val="11"/>
        <color theme="1"/>
        <rFont val="Calibri"/>
        <family val="2"/>
      </rPr>
      <t>NB-2:</t>
    </r>
    <r>
      <rPr>
        <sz val="11"/>
        <color theme="1"/>
        <rFont val="Calibri"/>
        <family val="2"/>
      </rPr>
      <t xml:space="preserve"> De in kolom J benoemde (D-codes) leggen het verband met het rapportagemodel van Bijlage 10.</t>
    </r>
  </si>
  <si>
    <t>ca. 135.000</t>
  </si>
  <si>
    <t>Totaal Deelnemers,  schatting</t>
  </si>
  <si>
    <t>TN-606615</t>
  </si>
  <si>
    <t>Datum</t>
  </si>
  <si>
    <t>versie 1.0</t>
  </si>
  <si>
    <t>Bijlage G - Invulformulier Subgunningscriterium Prijs</t>
  </si>
  <si>
    <t>Subtotaal fictieve inschrijfprijs Menukaart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</si>
</sst>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
    <numFmt numFmtId="165" formatCode="&quot;€&quot;\ #,##0.00"/>
    <numFmt numFmtId="166" formatCode="&quot;€&quot;\ #,##0"/>
  </numFmts>
  <fonts count="31" x14ac:knownFonts="1">
    <font>
      <sz val="11"/>
      <color theme="1"/>
      <name val="Calibri"/>
      <family val="2"/>
    </font>
    <font>
      <sz val="9"/>
      <color theme="1"/>
      <name val="Verdana"/>
      <family val="2"/>
    </font>
    <font>
      <sz val="8"/>
      <name val="Calibri"/>
      <family val="2"/>
    </font>
    <font>
      <sz val="9"/>
      <color theme="1"/>
      <name val="Verdana"/>
      <family val="2"/>
    </font>
    <font>
      <b/>
      <sz val="9"/>
      <color theme="1"/>
      <name val="Verdana"/>
      <family val="2"/>
    </font>
    <font>
      <b/>
      <sz val="9"/>
      <color rgb="FFFF0000"/>
      <name val="Verdana"/>
      <family val="2"/>
    </font>
    <font>
      <sz val="11"/>
      <color theme="1"/>
      <name val="Verdana"/>
      <family val="2"/>
    </font>
    <font>
      <b/>
      <sz val="9"/>
      <name val="Verdana"/>
      <family val="2"/>
    </font>
    <font>
      <b/>
      <sz val="9"/>
      <color rgb="FF000000"/>
      <name val="Verdana"/>
      <family val="2"/>
    </font>
    <font>
      <b/>
      <sz val="9"/>
      <color rgb="FF0070C0"/>
      <name val="Verdana"/>
      <family val="2"/>
    </font>
    <font>
      <sz val="9"/>
      <name val="Verdana"/>
      <family val="2"/>
    </font>
    <font>
      <b/>
      <sz val="11"/>
      <color theme="1"/>
      <name val="Verdana"/>
      <family val="2"/>
    </font>
    <font>
      <u/>
      <sz val="11"/>
      <color theme="1"/>
      <name val="Verdana"/>
      <family val="2"/>
    </font>
    <font>
      <b/>
      <sz val="11"/>
      <color theme="1"/>
      <name val="Calibri"/>
      <family val="2"/>
    </font>
    <font>
      <sz val="12"/>
      <color theme="1"/>
      <name val="Verdana"/>
      <family val="2"/>
    </font>
    <font>
      <b/>
      <sz val="10"/>
      <color theme="1"/>
      <name val="Verdana"/>
      <family val="2"/>
    </font>
    <font>
      <sz val="14"/>
      <color theme="1"/>
      <name val="Verdana"/>
      <family val="2"/>
    </font>
    <font>
      <b/>
      <sz val="10"/>
      <name val="Verdana"/>
      <family val="2"/>
    </font>
    <font>
      <b/>
      <sz val="11"/>
      <name val="Verdana"/>
      <family val="2"/>
    </font>
    <font>
      <b/>
      <sz val="14"/>
      <name val="Verdana"/>
      <family val="2"/>
    </font>
    <font>
      <b/>
      <sz val="14"/>
      <color theme="1"/>
      <name val="Verdana"/>
      <family val="2"/>
    </font>
    <font>
      <b/>
      <sz val="12"/>
      <color theme="1"/>
      <name val="Verdana"/>
      <family val="2"/>
    </font>
    <font>
      <u/>
      <sz val="12"/>
      <color theme="1"/>
      <name val="Verdana"/>
      <family val="2"/>
    </font>
    <font>
      <b/>
      <sz val="14"/>
      <color rgb="FFFF0000"/>
      <name val="Verdana"/>
      <family val="2"/>
    </font>
    <font>
      <b/>
      <sz val="10"/>
      <color rgb="FFFF0000"/>
      <name val="Verdana"/>
      <family val="2"/>
    </font>
    <font>
      <b/>
      <sz val="16"/>
      <color theme="1"/>
      <name val="Calibri"/>
      <family val="2"/>
    </font>
    <font>
      <b/>
      <sz val="11"/>
      <color rgb="FFFF0000"/>
      <name val="Verdana"/>
      <family val="2"/>
    </font>
    <font>
      <b/>
      <sz val="12"/>
      <color rgb="FFFF0000"/>
      <name val="Verdana"/>
      <family val="2"/>
    </font>
    <font>
      <b/>
      <u/>
      <sz val="11"/>
      <color theme="1"/>
      <name val="Verdana"/>
      <family val="2"/>
    </font>
    <font>
      <sz val="14"/>
      <color theme="1"/>
      <name val="Calibri"/>
      <family val="2"/>
    </font>
    <font>
      <b/>
      <sz val="14"/>
      <color theme="1"/>
      <name val="Calibri"/>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7" tint="0.79998168889431442"/>
        <bgColor indexed="64"/>
      </patternFill>
    </fill>
    <fill>
      <patternFill patternType="solid">
        <fgColor theme="3" tint="0.89996032593768116"/>
        <bgColor indexed="64"/>
      </patternFill>
    </fill>
  </fills>
  <borders count="39">
    <border>
      <left/>
      <right/>
      <top/>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3" fillId="0" borderId="0"/>
    <xf numFmtId="9" fontId="3" fillId="0" borderId="0" applyFont="0" applyFill="0" applyBorder="0" applyAlignment="0" applyProtection="0"/>
  </cellStyleXfs>
  <cellXfs count="182">
    <xf numFmtId="0" fontId="0" fillId="0" borderId="0" xfId="0"/>
    <xf numFmtId="0" fontId="6" fillId="0" borderId="0" xfId="0" applyFont="1" applyAlignment="1">
      <alignment vertical="top"/>
    </xf>
    <xf numFmtId="0" fontId="3" fillId="0" borderId="0" xfId="0" applyFont="1" applyAlignment="1">
      <alignment horizontal="center" vertical="top"/>
    </xf>
    <xf numFmtId="0" fontId="3" fillId="0" borderId="0" xfId="0" applyFont="1" applyAlignment="1">
      <alignment vertical="top"/>
    </xf>
    <xf numFmtId="0" fontId="3" fillId="0" borderId="0" xfId="0" applyFont="1"/>
    <xf numFmtId="0" fontId="3" fillId="0" borderId="0" xfId="0" applyFont="1" applyAlignment="1">
      <alignment horizontal="left"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10" fillId="0" borderId="1" xfId="0" applyFont="1" applyBorder="1" applyAlignment="1">
      <alignment horizontal="left" vertical="top" wrapText="1"/>
    </xf>
    <xf numFmtId="0" fontId="3" fillId="0" borderId="1" xfId="0" applyFont="1" applyBorder="1" applyAlignment="1">
      <alignment vertical="top" wrapText="1"/>
    </xf>
    <xf numFmtId="0" fontId="7" fillId="4" borderId="0" xfId="1" applyFont="1" applyFill="1" applyAlignment="1">
      <alignment horizontal="left" vertical="top"/>
    </xf>
    <xf numFmtId="0" fontId="3" fillId="2" borderId="0" xfId="1" applyFill="1"/>
    <xf numFmtId="0" fontId="3" fillId="4" borderId="0" xfId="1" applyFill="1" applyAlignment="1">
      <alignment horizontal="justify" vertical="top"/>
    </xf>
    <xf numFmtId="0" fontId="3" fillId="2" borderId="0" xfId="1" applyFill="1" applyAlignment="1">
      <alignment horizontal="center"/>
    </xf>
    <xf numFmtId="164" fontId="10" fillId="3" borderId="3" xfId="1" applyNumberFormat="1" applyFont="1" applyFill="1" applyBorder="1" applyAlignment="1" applyProtection="1">
      <alignment horizontal="center" vertical="center"/>
      <protection locked="0"/>
    </xf>
    <xf numFmtId="0" fontId="11" fillId="0" borderId="0" xfId="0" applyFont="1" applyAlignment="1">
      <alignment horizontal="left" vertical="top"/>
    </xf>
    <xf numFmtId="0" fontId="3" fillId="2" borderId="1" xfId="0" applyFont="1" applyFill="1" applyBorder="1" applyAlignment="1">
      <alignment horizontal="left" vertical="top" wrapText="1"/>
    </xf>
    <xf numFmtId="3" fontId="3" fillId="0" borderId="1" xfId="0" applyNumberFormat="1" applyFont="1" applyBorder="1" applyAlignment="1">
      <alignment horizontal="center" vertical="top"/>
    </xf>
    <xf numFmtId="165" fontId="3" fillId="3" borderId="1" xfId="0" applyNumberFormat="1" applyFont="1" applyFill="1" applyBorder="1" applyAlignment="1">
      <alignment horizontal="center" vertical="top"/>
    </xf>
    <xf numFmtId="3" fontId="3" fillId="0" borderId="1" xfId="0" applyNumberFormat="1" applyFont="1" applyBorder="1" applyAlignment="1">
      <alignment horizontal="center" vertical="top" wrapText="1"/>
    </xf>
    <xf numFmtId="0" fontId="3" fillId="2" borderId="1" xfId="0" applyFont="1" applyFill="1" applyBorder="1" applyAlignment="1">
      <alignment horizontal="center" vertical="top"/>
    </xf>
    <xf numFmtId="3" fontId="3" fillId="2" borderId="1" xfId="0" applyNumberFormat="1" applyFont="1" applyFill="1" applyBorder="1" applyAlignment="1">
      <alignment horizontal="center" vertical="top"/>
    </xf>
    <xf numFmtId="0" fontId="3" fillId="0" borderId="1" xfId="0" applyFont="1" applyBorder="1" applyAlignment="1">
      <alignment horizontal="center" vertical="top" wrapText="1"/>
    </xf>
    <xf numFmtId="0" fontId="14" fillId="0" borderId="0" xfId="0" applyFont="1" applyAlignment="1">
      <alignment horizontal="right"/>
    </xf>
    <xf numFmtId="0" fontId="13" fillId="0" borderId="0" xfId="0" applyFont="1"/>
    <xf numFmtId="0" fontId="0" fillId="6" borderId="13" xfId="0" applyFill="1" applyBorder="1" applyAlignment="1">
      <alignment horizontal="justify" vertical="top"/>
    </xf>
    <xf numFmtId="0" fontId="0" fillId="6" borderId="0" xfId="0" applyFill="1" applyAlignment="1">
      <alignment horizontal="justify" vertical="top"/>
    </xf>
    <xf numFmtId="0" fontId="0" fillId="6" borderId="14" xfId="0" applyFill="1" applyBorder="1"/>
    <xf numFmtId="0" fontId="0" fillId="6" borderId="13" xfId="0" applyFill="1" applyBorder="1"/>
    <xf numFmtId="0" fontId="0" fillId="6" borderId="0" xfId="0" applyFill="1"/>
    <xf numFmtId="0" fontId="0" fillId="6" borderId="11" xfId="0" applyFill="1" applyBorder="1"/>
    <xf numFmtId="0" fontId="0" fillId="6" borderId="4" xfId="0" applyFill="1" applyBorder="1"/>
    <xf numFmtId="0" fontId="0" fillId="6" borderId="12" xfId="0" applyFill="1" applyBorder="1"/>
    <xf numFmtId="0" fontId="4" fillId="7" borderId="15" xfId="0" applyFont="1" applyFill="1" applyBorder="1" applyAlignment="1">
      <alignment horizontal="center" vertical="top" wrapText="1"/>
    </xf>
    <xf numFmtId="0" fontId="4" fillId="7" borderId="15" xfId="0" applyFont="1" applyFill="1" applyBorder="1" applyAlignment="1">
      <alignment horizontal="left" vertical="top" wrapText="1"/>
    </xf>
    <xf numFmtId="0" fontId="4" fillId="7" borderId="16" xfId="0" applyFont="1" applyFill="1" applyBorder="1" applyAlignment="1">
      <alignment horizontal="center" vertical="top" wrapText="1"/>
    </xf>
    <xf numFmtId="0" fontId="8" fillId="7" borderId="17" xfId="0" applyFont="1" applyFill="1" applyBorder="1" applyAlignment="1">
      <alignment horizontal="center" vertical="top" wrapText="1"/>
    </xf>
    <xf numFmtId="0" fontId="7" fillId="3" borderId="19" xfId="0" applyFont="1" applyFill="1" applyBorder="1" applyAlignment="1">
      <alignment horizontal="center" vertical="center" wrapText="1"/>
    </xf>
    <xf numFmtId="0" fontId="3" fillId="2" borderId="5" xfId="1" applyFill="1" applyBorder="1" applyAlignment="1">
      <alignment vertical="center"/>
    </xf>
    <xf numFmtId="0" fontId="3" fillId="2" borderId="10" xfId="1" applyFill="1" applyBorder="1" applyAlignment="1">
      <alignment vertical="center"/>
    </xf>
    <xf numFmtId="165" fontId="3" fillId="4" borderId="3" xfId="1" applyNumberFormat="1" applyFill="1" applyBorder="1" applyAlignment="1">
      <alignment horizontal="center" vertical="center"/>
    </xf>
    <xf numFmtId="0" fontId="18" fillId="4" borderId="0" xfId="1" applyFont="1" applyFill="1" applyAlignment="1">
      <alignment horizontal="left" vertical="top"/>
    </xf>
    <xf numFmtId="0" fontId="6" fillId="4" borderId="0" xfId="1" applyFont="1" applyFill="1" applyAlignment="1">
      <alignment vertical="top"/>
    </xf>
    <xf numFmtId="0" fontId="14" fillId="4" borderId="0" xfId="1" applyFont="1" applyFill="1" applyAlignment="1">
      <alignment vertical="top"/>
    </xf>
    <xf numFmtId="0" fontId="19" fillId="4" borderId="0" xfId="1" applyFont="1" applyFill="1" applyAlignment="1">
      <alignment horizontal="left" vertical="top"/>
    </xf>
    <xf numFmtId="0" fontId="21" fillId="7" borderId="3" xfId="1" applyFont="1" applyFill="1" applyBorder="1" applyAlignment="1">
      <alignment horizontal="center" vertical="center" wrapText="1"/>
    </xf>
    <xf numFmtId="165" fontId="14" fillId="6" borderId="19" xfId="0" applyNumberFormat="1" applyFont="1" applyFill="1" applyBorder="1" applyAlignment="1">
      <alignment vertical="center"/>
    </xf>
    <xf numFmtId="0" fontId="16" fillId="0" borderId="0" xfId="0" applyFont="1"/>
    <xf numFmtId="0" fontId="23" fillId="0" borderId="0" xfId="0" applyFont="1" applyAlignment="1">
      <alignment horizontal="left" vertical="top"/>
    </xf>
    <xf numFmtId="0" fontId="0" fillId="0" borderId="0" xfId="0" applyAlignment="1">
      <alignment vertical="top"/>
    </xf>
    <xf numFmtId="0" fontId="6" fillId="0" borderId="0" xfId="0" applyFont="1" applyAlignment="1">
      <alignment horizontal="left" vertical="center"/>
    </xf>
    <xf numFmtId="0" fontId="0" fillId="0" borderId="0" xfId="0" applyAlignment="1">
      <alignment vertical="center"/>
    </xf>
    <xf numFmtId="0" fontId="13" fillId="0" borderId="0" xfId="0" applyFont="1" applyAlignment="1">
      <alignment vertical="center"/>
    </xf>
    <xf numFmtId="0" fontId="11" fillId="0" borderId="0" xfId="0" applyFont="1" applyAlignment="1">
      <alignment horizontal="left" vertical="center"/>
    </xf>
    <xf numFmtId="0" fontId="15" fillId="0" borderId="0" xfId="0" applyFont="1" applyAlignment="1">
      <alignment horizontal="left" vertical="center"/>
    </xf>
    <xf numFmtId="0" fontId="6" fillId="0" borderId="0" xfId="0" applyFont="1" applyAlignment="1">
      <alignment vertical="center"/>
    </xf>
    <xf numFmtId="0" fontId="20" fillId="0" borderId="0" xfId="0" applyFont="1" applyAlignment="1">
      <alignment horizontal="left" vertical="center"/>
    </xf>
    <xf numFmtId="0" fontId="5" fillId="0" borderId="0" xfId="0" applyFont="1" applyAlignment="1">
      <alignment vertical="top"/>
    </xf>
    <xf numFmtId="0" fontId="24" fillId="0" borderId="0" xfId="0" applyFont="1" applyAlignment="1">
      <alignment vertical="top"/>
    </xf>
    <xf numFmtId="0" fontId="25" fillId="0" borderId="0" xfId="0" applyFont="1" applyAlignment="1">
      <alignment vertical="top"/>
    </xf>
    <xf numFmtId="0" fontId="0" fillId="0" borderId="21" xfId="0" applyBorder="1"/>
    <xf numFmtId="0" fontId="0" fillId="0" borderId="16" xfId="0" applyBorder="1"/>
    <xf numFmtId="0" fontId="26" fillId="0" borderId="0" xfId="0" applyFont="1" applyAlignment="1">
      <alignment vertical="top"/>
    </xf>
    <xf numFmtId="166" fontId="3" fillId="0" borderId="1" xfId="0" applyNumberFormat="1" applyFont="1" applyBorder="1" applyAlignment="1">
      <alignment horizontal="center" vertical="top"/>
    </xf>
    <xf numFmtId="0" fontId="27" fillId="0" borderId="0" xfId="0" applyFont="1" applyAlignment="1">
      <alignment vertical="top"/>
    </xf>
    <xf numFmtId="4" fontId="0" fillId="0" borderId="0" xfId="0" applyNumberFormat="1" applyAlignment="1">
      <alignment vertical="center"/>
    </xf>
    <xf numFmtId="0" fontId="3" fillId="0" borderId="0" xfId="0" applyFont="1" applyAlignment="1">
      <alignment horizontal="center" vertical="top" wrapText="1"/>
    </xf>
    <xf numFmtId="0" fontId="16" fillId="0" borderId="0" xfId="0" applyFont="1" applyAlignment="1">
      <alignment horizontal="center" vertical="top" wrapText="1"/>
    </xf>
    <xf numFmtId="0" fontId="3" fillId="0" borderId="0" xfId="0" applyFont="1" applyAlignment="1">
      <alignment wrapText="1"/>
    </xf>
    <xf numFmtId="0" fontId="3" fillId="2" borderId="1" xfId="0" applyFont="1" applyFill="1" applyBorder="1" applyAlignment="1">
      <alignment horizontal="center" vertical="top" wrapText="1"/>
    </xf>
    <xf numFmtId="0" fontId="0" fillId="0" borderId="0" xfId="0" applyAlignment="1">
      <alignment horizontal="center"/>
    </xf>
    <xf numFmtId="0" fontId="10" fillId="0" borderId="1" xfId="0" applyFont="1" applyBorder="1" applyAlignment="1">
      <alignment vertical="center" wrapText="1"/>
    </xf>
    <xf numFmtId="0" fontId="1" fillId="0" borderId="0" xfId="0" applyFont="1"/>
    <xf numFmtId="0" fontId="4" fillId="0" borderId="0" xfId="0" applyFont="1"/>
    <xf numFmtId="0" fontId="0" fillId="0" borderId="0" xfId="0" applyAlignment="1">
      <alignment vertical="top" wrapText="1"/>
    </xf>
    <xf numFmtId="0" fontId="13" fillId="0" borderId="0" xfId="0" applyFont="1" applyAlignment="1">
      <alignment vertical="top" wrapText="1"/>
    </xf>
    <xf numFmtId="0" fontId="4" fillId="5" borderId="2" xfId="1" applyFont="1" applyFill="1" applyBorder="1" applyAlignment="1">
      <alignment horizontal="center" vertical="top" wrapText="1"/>
    </xf>
    <xf numFmtId="0" fontId="4" fillId="0" borderId="0" xfId="0" applyFont="1" applyAlignment="1">
      <alignment vertical="top"/>
    </xf>
    <xf numFmtId="0" fontId="1" fillId="0" borderId="0" xfId="0" applyFont="1" applyAlignment="1">
      <alignment vertical="top"/>
    </xf>
    <xf numFmtId="0" fontId="4" fillId="0" borderId="20" xfId="0" applyFont="1" applyBorder="1"/>
    <xf numFmtId="0" fontId="1" fillId="0" borderId="21" xfId="0" applyFont="1" applyBorder="1"/>
    <xf numFmtId="0" fontId="1" fillId="0" borderId="16" xfId="0" applyFont="1" applyBorder="1"/>
    <xf numFmtId="0" fontId="1" fillId="0" borderId="32" xfId="0" applyFont="1" applyBorder="1"/>
    <xf numFmtId="0" fontId="1" fillId="0" borderId="33" xfId="0" applyFont="1" applyBorder="1"/>
    <xf numFmtId="0" fontId="0" fillId="0" borderId="32" xfId="0" applyBorder="1"/>
    <xf numFmtId="0" fontId="5" fillId="0" borderId="0" xfId="0" applyFont="1"/>
    <xf numFmtId="0" fontId="5" fillId="0" borderId="33" xfId="0" applyFont="1" applyBorder="1"/>
    <xf numFmtId="0" fontId="0" fillId="0" borderId="32" xfId="0" applyBorder="1" applyAlignment="1">
      <alignment vertical="top"/>
    </xf>
    <xf numFmtId="0" fontId="4" fillId="0" borderId="0" xfId="0" applyFont="1" applyAlignment="1">
      <alignment horizontal="center" vertical="top" wrapText="1"/>
    </xf>
    <xf numFmtId="0" fontId="1" fillId="0" borderId="33" xfId="0" applyFont="1" applyBorder="1" applyAlignment="1">
      <alignment vertical="top"/>
    </xf>
    <xf numFmtId="9" fontId="0" fillId="0" borderId="0" xfId="0" applyNumberFormat="1"/>
    <xf numFmtId="0" fontId="0" fillId="0" borderId="33" xfId="0" applyBorder="1"/>
    <xf numFmtId="0" fontId="0" fillId="0" borderId="22" xfId="0" applyBorder="1"/>
    <xf numFmtId="0" fontId="0" fillId="0" borderId="23" xfId="0" applyBorder="1"/>
    <xf numFmtId="0" fontId="0" fillId="0" borderId="24" xfId="0" applyBorder="1"/>
    <xf numFmtId="0" fontId="0" fillId="0" borderId="20" xfId="0" applyBorder="1"/>
    <xf numFmtId="0" fontId="0" fillId="0" borderId="33" xfId="0" applyBorder="1" applyAlignment="1">
      <alignment vertical="top"/>
    </xf>
    <xf numFmtId="0" fontId="13" fillId="0" borderId="25" xfId="0" applyFont="1" applyBorder="1"/>
    <xf numFmtId="165" fontId="13" fillId="8" borderId="19" xfId="0" applyNumberFormat="1" applyFont="1" applyFill="1" applyBorder="1"/>
    <xf numFmtId="0" fontId="0" fillId="0" borderId="26" xfId="0" applyBorder="1"/>
    <xf numFmtId="0" fontId="13" fillId="0" borderId="20" xfId="0" applyFont="1" applyBorder="1"/>
    <xf numFmtId="0" fontId="4" fillId="0" borderId="21" xfId="0" applyFont="1" applyBorder="1"/>
    <xf numFmtId="0" fontId="28" fillId="0" borderId="0" xfId="0" applyFont="1" applyAlignment="1">
      <alignment vertical="top"/>
    </xf>
    <xf numFmtId="0" fontId="4" fillId="0" borderId="32" xfId="0" applyFont="1" applyBorder="1"/>
    <xf numFmtId="165" fontId="13" fillId="8" borderId="19" xfId="0" applyNumberFormat="1" applyFont="1" applyFill="1" applyBorder="1" applyAlignment="1">
      <alignment horizontal="right" indent="1"/>
    </xf>
    <xf numFmtId="165" fontId="0" fillId="8" borderId="25" xfId="0" applyNumberFormat="1" applyFill="1" applyBorder="1"/>
    <xf numFmtId="165" fontId="13" fillId="0" borderId="0" xfId="0" applyNumberFormat="1" applyFont="1"/>
    <xf numFmtId="0" fontId="1" fillId="2" borderId="5" xfId="1" applyFont="1" applyFill="1" applyBorder="1" applyAlignment="1">
      <alignment vertical="center"/>
    </xf>
    <xf numFmtId="3" fontId="1" fillId="0" borderId="0" xfId="0" applyNumberFormat="1" applyFont="1"/>
    <xf numFmtId="3" fontId="0" fillId="0" borderId="0" xfId="0" applyNumberFormat="1"/>
    <xf numFmtId="0" fontId="1" fillId="0" borderId="0" xfId="0" applyFont="1" applyAlignment="1">
      <alignment horizontal="center" vertical="top" wrapText="1"/>
    </xf>
    <xf numFmtId="165" fontId="1" fillId="3" borderId="27" xfId="0" applyNumberFormat="1" applyFont="1" applyFill="1" applyBorder="1"/>
    <xf numFmtId="165" fontId="1" fillId="3" borderId="28" xfId="0" applyNumberFormat="1" applyFont="1" applyFill="1" applyBorder="1"/>
    <xf numFmtId="165" fontId="1" fillId="3" borderId="29" xfId="0" applyNumberFormat="1" applyFont="1" applyFill="1" applyBorder="1"/>
    <xf numFmtId="165" fontId="1" fillId="3" borderId="30" xfId="0" applyNumberFormat="1" applyFont="1" applyFill="1" applyBorder="1"/>
    <xf numFmtId="165" fontId="1" fillId="3" borderId="31" xfId="0" applyNumberFormat="1" applyFont="1" applyFill="1" applyBorder="1"/>
    <xf numFmtId="165" fontId="1" fillId="3" borderId="18" xfId="0" applyNumberFormat="1" applyFont="1" applyFill="1" applyBorder="1"/>
    <xf numFmtId="1" fontId="0" fillId="3" borderId="30" xfId="0" applyNumberFormat="1" applyFill="1" applyBorder="1"/>
    <xf numFmtId="165" fontId="0" fillId="0" borderId="0" xfId="0" applyNumberFormat="1"/>
    <xf numFmtId="0" fontId="13" fillId="0" borderId="0" xfId="0" applyFont="1" applyAlignment="1">
      <alignment horizontal="center"/>
    </xf>
    <xf numFmtId="9" fontId="0" fillId="0" borderId="0" xfId="0" applyNumberFormat="1" applyAlignment="1">
      <alignment horizontal="center"/>
    </xf>
    <xf numFmtId="0" fontId="13" fillId="9" borderId="2" xfId="0" applyFont="1" applyFill="1" applyBorder="1" applyAlignment="1">
      <alignment horizontal="center"/>
    </xf>
    <xf numFmtId="1" fontId="0" fillId="3" borderId="34" xfId="0" applyNumberFormat="1" applyFill="1" applyBorder="1"/>
    <xf numFmtId="165" fontId="0" fillId="0" borderId="29" xfId="0" applyNumberFormat="1" applyBorder="1"/>
    <xf numFmtId="1" fontId="0" fillId="3" borderId="35" xfId="0" applyNumberFormat="1" applyFill="1" applyBorder="1"/>
    <xf numFmtId="165" fontId="0" fillId="0" borderId="36" xfId="0" applyNumberFormat="1" applyBorder="1"/>
    <xf numFmtId="1" fontId="0" fillId="3" borderId="27" xfId="0" applyNumberFormat="1" applyFill="1" applyBorder="1"/>
    <xf numFmtId="165" fontId="0" fillId="0" borderId="18" xfId="0" applyNumberFormat="1" applyBorder="1"/>
    <xf numFmtId="0" fontId="0" fillId="0" borderId="0" xfId="0" applyAlignment="1">
      <alignment horizontal="center" vertical="top"/>
    </xf>
    <xf numFmtId="0" fontId="10" fillId="0" borderId="0" xfId="0" applyFont="1"/>
    <xf numFmtId="0" fontId="7" fillId="0" borderId="0" xfId="0" applyFont="1"/>
    <xf numFmtId="0" fontId="4" fillId="0" borderId="25" xfId="0" applyFont="1" applyBorder="1" applyAlignment="1">
      <alignment horizontal="center" vertical="top"/>
    </xf>
    <xf numFmtId="0" fontId="4" fillId="0" borderId="26" xfId="0" applyFont="1" applyBorder="1" applyAlignment="1">
      <alignment horizontal="center" vertical="top" wrapText="1"/>
    </xf>
    <xf numFmtId="0" fontId="4" fillId="0" borderId="19" xfId="0" applyFont="1" applyBorder="1" applyAlignment="1">
      <alignment horizontal="center" vertical="top"/>
    </xf>
    <xf numFmtId="0" fontId="13" fillId="3" borderId="0" xfId="0" applyFont="1" applyFill="1"/>
    <xf numFmtId="165" fontId="4" fillId="0" borderId="0" xfId="0" applyNumberFormat="1" applyFont="1"/>
    <xf numFmtId="9" fontId="0" fillId="0" borderId="0" xfId="0" applyNumberFormat="1" applyAlignment="1">
      <alignment horizontal="right"/>
    </xf>
    <xf numFmtId="165" fontId="13" fillId="0" borderId="25" xfId="0" applyNumberFormat="1" applyFont="1" applyBorder="1" applyAlignment="1">
      <alignment horizontal="center"/>
    </xf>
    <xf numFmtId="165" fontId="13" fillId="0" borderId="37" xfId="0" applyNumberFormat="1" applyFont="1" applyBorder="1" applyAlignment="1">
      <alignment horizontal="center"/>
    </xf>
    <xf numFmtId="165" fontId="13" fillId="0" borderId="26" xfId="0" applyNumberFormat="1" applyFont="1" applyBorder="1" applyAlignment="1">
      <alignment horizontal="center"/>
    </xf>
    <xf numFmtId="0" fontId="13" fillId="6" borderId="25" xfId="0" applyFont="1" applyFill="1" applyBorder="1" applyAlignment="1">
      <alignment horizontal="center"/>
    </xf>
    <xf numFmtId="0" fontId="13" fillId="6" borderId="19" xfId="0" applyFont="1" applyFill="1" applyBorder="1" applyAlignment="1">
      <alignment horizontal="center"/>
    </xf>
    <xf numFmtId="165" fontId="13" fillId="6" borderId="26" xfId="0" applyNumberFormat="1" applyFont="1" applyFill="1" applyBorder="1" applyAlignment="1">
      <alignment horizontal="center"/>
    </xf>
    <xf numFmtId="0" fontId="13" fillId="6" borderId="15" xfId="0" applyFont="1" applyFill="1" applyBorder="1" applyAlignment="1">
      <alignment vertical="top" wrapText="1"/>
    </xf>
    <xf numFmtId="0" fontId="0" fillId="0" borderId="1" xfId="0" applyBorder="1" applyAlignment="1">
      <alignment vertical="top" wrapText="1"/>
    </xf>
    <xf numFmtId="0" fontId="0" fillId="0" borderId="38" xfId="0" applyBorder="1" applyAlignment="1">
      <alignment vertical="top" wrapText="1"/>
    </xf>
    <xf numFmtId="0" fontId="13" fillId="6" borderId="15" xfId="0" applyFont="1" applyFill="1" applyBorder="1" applyAlignment="1">
      <alignment horizontal="center" vertical="top" wrapText="1"/>
    </xf>
    <xf numFmtId="0" fontId="0" fillId="0" borderId="1" xfId="0" applyBorder="1" applyAlignment="1">
      <alignment horizontal="center" vertical="top"/>
    </xf>
    <xf numFmtId="3" fontId="0" fillId="0" borderId="1" xfId="0" applyNumberFormat="1" applyBorder="1" applyAlignment="1">
      <alignment horizontal="center" vertical="top"/>
    </xf>
    <xf numFmtId="3" fontId="0" fillId="0" borderId="38" xfId="0" applyNumberFormat="1" applyBorder="1" applyAlignment="1">
      <alignment horizontal="center" vertical="top"/>
    </xf>
    <xf numFmtId="0" fontId="0" fillId="0" borderId="38" xfId="0" applyBorder="1" applyAlignment="1">
      <alignment horizontal="center" vertical="top"/>
    </xf>
    <xf numFmtId="0" fontId="13" fillId="6" borderId="15" xfId="0" applyFont="1" applyFill="1" applyBorder="1" applyAlignment="1">
      <alignment horizontal="center" vertical="top"/>
    </xf>
    <xf numFmtId="0" fontId="13" fillId="0" borderId="25" xfId="0" applyFont="1" applyBorder="1" applyAlignment="1">
      <alignment horizontal="center" vertical="top"/>
    </xf>
    <xf numFmtId="0" fontId="13" fillId="0" borderId="26" xfId="0" applyFont="1" applyBorder="1" applyAlignment="1">
      <alignment horizontal="center" vertical="top"/>
    </xf>
    <xf numFmtId="0" fontId="13" fillId="0" borderId="19" xfId="0" applyFont="1" applyBorder="1" applyAlignment="1">
      <alignment horizontal="center" vertical="top"/>
    </xf>
    <xf numFmtId="14" fontId="0" fillId="0" borderId="0" xfId="0" applyNumberFormat="1" applyAlignment="1">
      <alignment horizontal="center"/>
    </xf>
    <xf numFmtId="0" fontId="13" fillId="9" borderId="15" xfId="0" applyFont="1" applyFill="1" applyBorder="1" applyAlignment="1">
      <alignment horizontal="center"/>
    </xf>
    <xf numFmtId="0" fontId="13" fillId="9" borderId="22" xfId="0" applyFont="1" applyFill="1" applyBorder="1" applyAlignment="1">
      <alignment horizontal="center"/>
    </xf>
    <xf numFmtId="0" fontId="21" fillId="7" borderId="13" xfId="1" applyFont="1" applyFill="1" applyBorder="1" applyAlignment="1">
      <alignment horizontal="center" vertical="center" wrapText="1"/>
    </xf>
    <xf numFmtId="0" fontId="0" fillId="0" borderId="0" xfId="0"/>
    <xf numFmtId="165" fontId="21" fillId="4" borderId="25" xfId="1" applyNumberFormat="1" applyFont="1" applyFill="1" applyBorder="1" applyAlignment="1">
      <alignment horizontal="center" vertical="center"/>
    </xf>
    <xf numFmtId="0" fontId="0" fillId="0" borderId="26" xfId="0" applyBorder="1"/>
    <xf numFmtId="0" fontId="4" fillId="5" borderId="5" xfId="1" applyFont="1" applyFill="1" applyBorder="1" applyAlignment="1">
      <alignment horizontal="left" vertical="top" wrapText="1"/>
    </xf>
    <xf numFmtId="0" fontId="4" fillId="5" borderId="10" xfId="1" applyFont="1" applyFill="1" applyBorder="1" applyAlignment="1">
      <alignment horizontal="left" vertical="top" wrapText="1"/>
    </xf>
    <xf numFmtId="0" fontId="4" fillId="5" borderId="9" xfId="1" applyFont="1" applyFill="1" applyBorder="1" applyAlignment="1">
      <alignment horizontal="left" vertical="top" wrapText="1"/>
    </xf>
    <xf numFmtId="0" fontId="13" fillId="9" borderId="20" xfId="0" applyFont="1" applyFill="1" applyBorder="1" applyAlignment="1">
      <alignment horizontal="center"/>
    </xf>
    <xf numFmtId="0" fontId="13" fillId="9" borderId="16" xfId="0" applyFont="1" applyFill="1" applyBorder="1" applyAlignment="1">
      <alignment horizontal="center"/>
    </xf>
    <xf numFmtId="4" fontId="0" fillId="6" borderId="5" xfId="0" applyNumberFormat="1" applyFill="1" applyBorder="1" applyAlignment="1">
      <alignment horizontal="center" vertical="center"/>
    </xf>
    <xf numFmtId="4" fontId="0" fillId="6" borderId="9" xfId="0" applyNumberFormat="1" applyFill="1" applyBorder="1" applyAlignment="1">
      <alignment horizontal="center" vertical="center"/>
    </xf>
    <xf numFmtId="0" fontId="0" fillId="6" borderId="6" xfId="0" applyFill="1" applyBorder="1" applyAlignment="1">
      <alignment horizontal="center" vertical="top"/>
    </xf>
    <xf numFmtId="0" fontId="0" fillId="6" borderId="7" xfId="0" applyFill="1" applyBorder="1" applyAlignment="1">
      <alignment horizontal="center" vertical="top"/>
    </xf>
    <xf numFmtId="0" fontId="0" fillId="6" borderId="8" xfId="0" applyFill="1" applyBorder="1" applyAlignment="1">
      <alignment horizontal="center" vertical="top"/>
    </xf>
    <xf numFmtId="0" fontId="17" fillId="4" borderId="5" xfId="0" applyFont="1" applyFill="1" applyBorder="1" applyAlignment="1">
      <alignment horizontal="center" vertical="top"/>
    </xf>
    <xf numFmtId="0" fontId="17" fillId="4" borderId="10" xfId="0" applyFont="1" applyFill="1" applyBorder="1" applyAlignment="1">
      <alignment horizontal="center" vertical="top"/>
    </xf>
    <xf numFmtId="0" fontId="17" fillId="4" borderId="9" xfId="0" applyFont="1" applyFill="1" applyBorder="1" applyAlignment="1">
      <alignment horizontal="center" vertical="top"/>
    </xf>
    <xf numFmtId="0" fontId="13" fillId="4" borderId="5" xfId="0" applyFont="1" applyFill="1" applyBorder="1" applyAlignment="1">
      <alignment horizontal="center" vertical="top"/>
    </xf>
    <xf numFmtId="0" fontId="13" fillId="4" borderId="10" xfId="0" applyFont="1" applyFill="1" applyBorder="1" applyAlignment="1">
      <alignment horizontal="center" vertical="top"/>
    </xf>
    <xf numFmtId="0" fontId="13" fillId="4" borderId="9" xfId="0" applyFont="1" applyFill="1" applyBorder="1" applyAlignment="1">
      <alignment horizontal="center" vertical="top"/>
    </xf>
    <xf numFmtId="0" fontId="13" fillId="0" borderId="0" xfId="0" applyFont="1" applyAlignment="1">
      <alignment horizontal="center" vertical="top" wrapText="1"/>
    </xf>
    <xf numFmtId="0" fontId="29" fillId="0" borderId="0" xfId="0" applyFont="1" applyAlignment="1">
      <alignment vertical="center"/>
    </xf>
    <xf numFmtId="4" fontId="30" fillId="6" borderId="5" xfId="0" applyNumberFormat="1" applyFont="1" applyFill="1" applyBorder="1" applyAlignment="1">
      <alignment horizontal="center" vertical="center"/>
    </xf>
    <xf numFmtId="4" fontId="30" fillId="6" borderId="9" xfId="0" applyNumberFormat="1" applyFont="1" applyFill="1" applyBorder="1" applyAlignment="1">
      <alignment horizontal="center" vertical="center"/>
    </xf>
  </cellXfs>
  <cellStyles count="3">
    <cellStyle name="Procent 2" xfId="2" xr:uid="{46A226BC-67F5-44EF-9144-92FD2DAE0FCD}"/>
    <cellStyle name="Standaard" xfId="0" builtinId="0"/>
    <cellStyle name="Standaard 2" xfId="1" xr:uid="{D1AC2180-E753-4A94-99B0-5C90EA2F67A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AF21-7D84-4502-B9B0-9D2CAC0861C2}">
  <dimension ref="B1:K40"/>
  <sheetViews>
    <sheetView topLeftCell="A32" zoomScale="120" zoomScaleNormal="120" workbookViewId="0">
      <selection activeCell="P37" sqref="P37"/>
    </sheetView>
  </sheetViews>
  <sheetFormatPr defaultRowHeight="15" x14ac:dyDescent="0.25"/>
  <cols>
    <col min="1" max="1" width="5.5703125" customWidth="1"/>
    <col min="3" max="3" width="9.42578125" bestFit="1" customWidth="1"/>
    <col min="11" max="11" width="11.42578125" customWidth="1"/>
    <col min="12" max="12" width="5.28515625" customWidth="1"/>
    <col min="13" max="13" width="15.5703125" customWidth="1"/>
    <col min="15" max="15" width="13.5703125" customWidth="1"/>
  </cols>
  <sheetData>
    <row r="1" spans="2:11" ht="20.100000000000001" customHeight="1" x14ac:dyDescent="0.25"/>
    <row r="2" spans="2:11" ht="20.100000000000001" customHeight="1" x14ac:dyDescent="0.25">
      <c r="B2" s="55" t="s">
        <v>38</v>
      </c>
    </row>
    <row r="3" spans="2:11" ht="20.100000000000001" customHeight="1" x14ac:dyDescent="0.25">
      <c r="B3" s="56" t="s">
        <v>283</v>
      </c>
    </row>
    <row r="4" spans="2:11" ht="20.100000000000001" customHeight="1" x14ac:dyDescent="0.25">
      <c r="B4" s="53" t="s">
        <v>49</v>
      </c>
      <c r="E4" t="s">
        <v>280</v>
      </c>
    </row>
    <row r="5" spans="2:11" ht="20.100000000000001" customHeight="1" x14ac:dyDescent="0.25">
      <c r="B5" s="70" t="s">
        <v>281</v>
      </c>
      <c r="C5" s="155">
        <v>46252</v>
      </c>
      <c r="D5" s="70"/>
      <c r="E5" s="70" t="s">
        <v>282</v>
      </c>
      <c r="F5" s="70"/>
    </row>
    <row r="6" spans="2:11" ht="20.100000000000001" customHeight="1" x14ac:dyDescent="0.25">
      <c r="B6" s="50"/>
      <c r="E6" s="1"/>
    </row>
    <row r="7" spans="2:11" ht="20.100000000000001" customHeight="1" x14ac:dyDescent="0.25"/>
    <row r="8" spans="2:11" ht="20.100000000000001" customHeight="1" x14ac:dyDescent="0.25">
      <c r="B8" s="59" t="s">
        <v>48</v>
      </c>
    </row>
    <row r="9" spans="2:11" s="49" customFormat="1" ht="20.100000000000001" customHeight="1" x14ac:dyDescent="0.25">
      <c r="B9" s="50" t="s">
        <v>141</v>
      </c>
    </row>
    <row r="10" spans="2:11" s="49" customFormat="1" ht="20.100000000000001" customHeight="1" x14ac:dyDescent="0.25">
      <c r="B10" s="50" t="s">
        <v>83</v>
      </c>
    </row>
    <row r="11" spans="2:11" s="49" customFormat="1" ht="20.100000000000001" customHeight="1" x14ac:dyDescent="0.25">
      <c r="B11" s="50" t="s">
        <v>139</v>
      </c>
    </row>
    <row r="12" spans="2:11" s="49" customFormat="1" ht="20.100000000000001" customHeight="1" x14ac:dyDescent="0.25">
      <c r="B12" s="50" t="s">
        <v>160</v>
      </c>
      <c r="K12" s="50"/>
    </row>
    <row r="13" spans="2:11" s="49" customFormat="1" ht="20.100000000000001" customHeight="1" x14ac:dyDescent="0.25">
      <c r="B13" s="50" t="s">
        <v>159</v>
      </c>
      <c r="K13" s="50"/>
    </row>
    <row r="14" spans="2:11" s="49" customFormat="1" ht="20.100000000000001" customHeight="1" x14ac:dyDescent="0.25">
      <c r="B14" s="50" t="s">
        <v>158</v>
      </c>
      <c r="K14" s="50"/>
    </row>
    <row r="15" spans="2:11" s="49" customFormat="1" ht="20.100000000000001" customHeight="1" x14ac:dyDescent="0.25">
      <c r="B15" s="50"/>
      <c r="K15" s="50"/>
    </row>
    <row r="16" spans="2:11" s="49" customFormat="1" ht="20.100000000000001" customHeight="1" x14ac:dyDescent="0.25">
      <c r="B16" s="50" t="s">
        <v>142</v>
      </c>
      <c r="K16" s="50"/>
    </row>
    <row r="17" spans="2:11" s="49" customFormat="1" ht="20.100000000000001" customHeight="1" x14ac:dyDescent="0.25">
      <c r="B17" s="50" t="s">
        <v>143</v>
      </c>
      <c r="K17" s="50"/>
    </row>
    <row r="18" spans="2:11" s="49" customFormat="1" ht="20.100000000000001" customHeight="1" x14ac:dyDescent="0.25">
      <c r="B18" s="50"/>
      <c r="K18" s="50"/>
    </row>
    <row r="19" spans="2:11" s="49" customFormat="1" ht="20.100000000000001" customHeight="1" x14ac:dyDescent="0.25">
      <c r="B19" s="50" t="s">
        <v>144</v>
      </c>
      <c r="K19" s="50"/>
    </row>
    <row r="20" spans="2:11" s="49" customFormat="1" ht="20.100000000000001" customHeight="1" x14ac:dyDescent="0.25">
      <c r="B20" s="50" t="s">
        <v>138</v>
      </c>
      <c r="K20" s="50"/>
    </row>
    <row r="21" spans="2:11" s="49" customFormat="1" ht="20.100000000000001" customHeight="1" x14ac:dyDescent="0.25"/>
    <row r="22" spans="2:11" s="49" customFormat="1" ht="20.100000000000001" customHeight="1" x14ac:dyDescent="0.25">
      <c r="B22" s="50" t="s">
        <v>149</v>
      </c>
    </row>
    <row r="23" spans="2:11" s="49" customFormat="1" ht="20.100000000000001" customHeight="1" x14ac:dyDescent="0.25">
      <c r="B23" s="50" t="s">
        <v>140</v>
      </c>
    </row>
    <row r="24" spans="2:11" s="51" customFormat="1" ht="20.100000000000001" customHeight="1" x14ac:dyDescent="0.25">
      <c r="B24" s="50" t="s">
        <v>137</v>
      </c>
    </row>
    <row r="25" spans="2:11" s="51" customFormat="1" ht="20.100000000000001" customHeight="1" x14ac:dyDescent="0.25"/>
    <row r="26" spans="2:11" s="51" customFormat="1" ht="20.100000000000001" customHeight="1" x14ac:dyDescent="0.25">
      <c r="B26" s="50" t="s">
        <v>44</v>
      </c>
    </row>
    <row r="27" spans="2:11" ht="20.100000000000001" customHeight="1" x14ac:dyDescent="0.25"/>
    <row r="28" spans="2:11" s="51" customFormat="1" ht="20.100000000000001" customHeight="1" x14ac:dyDescent="0.25">
      <c r="G28" s="54" t="s">
        <v>40</v>
      </c>
      <c r="J28" s="167">
        <f>Menukaart!G3</f>
        <v>0</v>
      </c>
      <c r="K28" s="168"/>
    </row>
    <row r="29" spans="2:11" s="51" customFormat="1" ht="20.100000000000001" customHeight="1" x14ac:dyDescent="0.25">
      <c r="G29" s="54"/>
      <c r="J29" s="65"/>
      <c r="K29" s="65"/>
    </row>
    <row r="30" spans="2:11" s="51" customFormat="1" ht="20.100000000000001" customHeight="1" x14ac:dyDescent="0.25">
      <c r="G30" s="54" t="s">
        <v>41</v>
      </c>
      <c r="J30" s="167">
        <f>Servicedesk!J3</f>
        <v>0</v>
      </c>
      <c r="K30" s="168"/>
    </row>
    <row r="31" spans="2:11" s="51" customFormat="1" ht="20.100000000000001" customHeight="1" x14ac:dyDescent="0.25">
      <c r="G31" s="52"/>
      <c r="J31" s="65"/>
      <c r="K31" s="65"/>
    </row>
    <row r="32" spans="2:11" s="51" customFormat="1" ht="20.100000000000001" customHeight="1" x14ac:dyDescent="0.25">
      <c r="F32" s="53"/>
      <c r="G32" s="56" t="s">
        <v>42</v>
      </c>
      <c r="H32" s="179"/>
      <c r="I32" s="179"/>
      <c r="J32" s="180">
        <f>SUM(J28+J30)</f>
        <v>0</v>
      </c>
      <c r="K32" s="181"/>
    </row>
    <row r="33" spans="2:11" ht="20.100000000000001" customHeight="1" x14ac:dyDescent="0.25">
      <c r="F33" s="15"/>
      <c r="G33" s="15"/>
    </row>
    <row r="34" spans="2:11" ht="20.100000000000001" customHeight="1" x14ac:dyDescent="0.25"/>
    <row r="35" spans="2:11" ht="20.100000000000001" customHeight="1" x14ac:dyDescent="0.25"/>
    <row r="36" spans="2:11" ht="20.100000000000001" customHeight="1" x14ac:dyDescent="0.25">
      <c r="B36" s="172" t="s">
        <v>84</v>
      </c>
      <c r="C36" s="173"/>
      <c r="D36" s="173"/>
      <c r="E36" s="174"/>
      <c r="F36" s="24"/>
      <c r="G36" s="24"/>
      <c r="H36" s="175" t="s">
        <v>43</v>
      </c>
      <c r="I36" s="176"/>
      <c r="J36" s="176"/>
      <c r="K36" s="177"/>
    </row>
    <row r="37" spans="2:11" ht="20.100000000000001" customHeight="1" x14ac:dyDescent="0.25">
      <c r="B37" s="169"/>
      <c r="C37" s="170"/>
      <c r="D37" s="170"/>
      <c r="E37" s="171"/>
      <c r="H37" s="169"/>
      <c r="I37" s="170"/>
      <c r="J37" s="170"/>
      <c r="K37" s="171"/>
    </row>
    <row r="38" spans="2:11" ht="20.100000000000001" customHeight="1" x14ac:dyDescent="0.25">
      <c r="B38" s="25"/>
      <c r="C38" s="26"/>
      <c r="D38" s="26"/>
      <c r="E38" s="27"/>
      <c r="H38" s="25"/>
      <c r="I38" s="26"/>
      <c r="J38" s="26"/>
      <c r="K38" s="27"/>
    </row>
    <row r="39" spans="2:11" ht="20.100000000000001" customHeight="1" x14ac:dyDescent="0.25">
      <c r="B39" s="28"/>
      <c r="C39" s="29"/>
      <c r="D39" s="29"/>
      <c r="E39" s="27"/>
      <c r="H39" s="28"/>
      <c r="I39" s="29"/>
      <c r="J39" s="29"/>
      <c r="K39" s="27"/>
    </row>
    <row r="40" spans="2:11" ht="20.100000000000001" customHeight="1" x14ac:dyDescent="0.25">
      <c r="B40" s="30"/>
      <c r="C40" s="31"/>
      <c r="D40" s="31"/>
      <c r="E40" s="32"/>
      <c r="H40" s="30"/>
      <c r="I40" s="31"/>
      <c r="J40" s="31"/>
      <c r="K40" s="32"/>
    </row>
  </sheetData>
  <mergeCells count="7">
    <mergeCell ref="J28:K28"/>
    <mergeCell ref="J30:K30"/>
    <mergeCell ref="J32:K32"/>
    <mergeCell ref="H37:K37"/>
    <mergeCell ref="B36:E36"/>
    <mergeCell ref="B37:E37"/>
    <mergeCell ref="H36:K3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E9BD-956F-4FF2-8667-FBA51B8B86F7}">
  <dimension ref="B1:H59"/>
  <sheetViews>
    <sheetView topLeftCell="A51" zoomScaleNormal="100" workbookViewId="0">
      <selection activeCell="K8" sqref="K8"/>
    </sheetView>
  </sheetViews>
  <sheetFormatPr defaultColWidth="8.7109375" defaultRowHeight="20.100000000000001" customHeight="1" x14ac:dyDescent="0.15"/>
  <cols>
    <col min="1" max="1" width="6.42578125" style="4" customWidth="1"/>
    <col min="2" max="2" width="5.85546875" style="3" customWidth="1"/>
    <col min="3" max="3" width="60" style="3" customWidth="1"/>
    <col min="4" max="4" width="11.140625" style="66" customWidth="1"/>
    <col min="5" max="5" width="14" style="2" customWidth="1"/>
    <col min="6" max="6" width="22.140625" style="4" customWidth="1"/>
    <col min="7" max="7" width="19.85546875" style="2" customWidth="1"/>
    <col min="8" max="16384" width="8.7109375" style="4"/>
  </cols>
  <sheetData>
    <row r="1" spans="2:7" ht="20.100000000000001" customHeight="1" x14ac:dyDescent="0.15">
      <c r="B1" s="48"/>
    </row>
    <row r="2" spans="2:7" ht="34.5" customHeight="1" thickBot="1" x14ac:dyDescent="0.3">
      <c r="B2" s="56" t="s">
        <v>36</v>
      </c>
      <c r="D2" s="67"/>
      <c r="F2" s="47"/>
      <c r="G2" s="45" t="s">
        <v>46</v>
      </c>
    </row>
    <row r="3" spans="2:7" ht="20.100000000000001" customHeight="1" thickBot="1" x14ac:dyDescent="0.2">
      <c r="B3" s="43" t="s">
        <v>82</v>
      </c>
      <c r="D3" s="68"/>
      <c r="G3" s="46">
        <f>SUM(G8:G56)</f>
        <v>0</v>
      </c>
    </row>
    <row r="4" spans="2:7" ht="20.100000000000001" customHeight="1" x14ac:dyDescent="0.15">
      <c r="B4" s="43" t="s">
        <v>156</v>
      </c>
    </row>
    <row r="5" spans="2:7" ht="20.100000000000001" customHeight="1" thickBot="1" x14ac:dyDescent="0.2">
      <c r="B5" s="5"/>
    </row>
    <row r="6" spans="2:7" ht="42.75" customHeight="1" thickBot="1" x14ac:dyDescent="0.2">
      <c r="F6" s="37" t="s">
        <v>45</v>
      </c>
    </row>
    <row r="7" spans="2:7" ht="52.5" customHeight="1" x14ac:dyDescent="0.15">
      <c r="B7" s="33" t="s">
        <v>99</v>
      </c>
      <c r="C7" s="34" t="s">
        <v>23</v>
      </c>
      <c r="D7" s="33" t="s">
        <v>0</v>
      </c>
      <c r="E7" s="35" t="s">
        <v>1</v>
      </c>
      <c r="F7" s="35" t="s">
        <v>37</v>
      </c>
      <c r="G7" s="36" t="s">
        <v>284</v>
      </c>
    </row>
    <row r="8" spans="2:7" ht="82.5" customHeight="1" x14ac:dyDescent="0.15">
      <c r="B8" s="6" t="s">
        <v>100</v>
      </c>
      <c r="C8" s="16" t="s">
        <v>62</v>
      </c>
      <c r="D8" s="22" t="s">
        <v>71</v>
      </c>
      <c r="E8" s="17">
        <v>6000</v>
      </c>
      <c r="F8" s="18">
        <v>0</v>
      </c>
      <c r="G8" s="63">
        <f>E8*F8</f>
        <v>0</v>
      </c>
    </row>
    <row r="9" spans="2:7" ht="157.5" x14ac:dyDescent="0.15">
      <c r="B9" s="6" t="s">
        <v>101</v>
      </c>
      <c r="C9" s="7" t="s">
        <v>72</v>
      </c>
      <c r="D9" s="22" t="s">
        <v>71</v>
      </c>
      <c r="E9" s="17">
        <v>10000</v>
      </c>
      <c r="F9" s="18">
        <v>0</v>
      </c>
      <c r="G9" s="63">
        <f>E9*F9</f>
        <v>0</v>
      </c>
    </row>
    <row r="10" spans="2:7" ht="112.5" x14ac:dyDescent="0.15">
      <c r="B10" s="6" t="s">
        <v>102</v>
      </c>
      <c r="C10" s="7" t="s">
        <v>63</v>
      </c>
      <c r="D10" s="22" t="s">
        <v>2</v>
      </c>
      <c r="E10" s="17">
        <v>80000</v>
      </c>
      <c r="F10" s="18">
        <v>0</v>
      </c>
      <c r="G10" s="63">
        <f>E10*F10</f>
        <v>0</v>
      </c>
    </row>
    <row r="11" spans="2:7" ht="50.1" customHeight="1" x14ac:dyDescent="0.15">
      <c r="B11" s="6" t="s">
        <v>103</v>
      </c>
      <c r="C11" s="7" t="s">
        <v>89</v>
      </c>
      <c r="D11" s="22" t="s">
        <v>87</v>
      </c>
      <c r="E11" s="17">
        <v>2700</v>
      </c>
      <c r="F11" s="18">
        <v>0</v>
      </c>
      <c r="G11" s="63">
        <f>E11*F11*12</f>
        <v>0</v>
      </c>
    </row>
    <row r="12" spans="2:7" ht="66.95" customHeight="1" x14ac:dyDescent="0.15">
      <c r="B12" s="6" t="s">
        <v>104</v>
      </c>
      <c r="C12" s="7" t="s">
        <v>64</v>
      </c>
      <c r="D12" s="22" t="s">
        <v>71</v>
      </c>
      <c r="E12" s="19">
        <v>2500</v>
      </c>
      <c r="F12" s="18">
        <v>0</v>
      </c>
      <c r="G12" s="63">
        <f>E12*F12</f>
        <v>0</v>
      </c>
    </row>
    <row r="13" spans="2:7" ht="78.75" x14ac:dyDescent="0.15">
      <c r="B13" s="6" t="s">
        <v>105</v>
      </c>
      <c r="C13" s="7" t="s">
        <v>65</v>
      </c>
      <c r="D13" s="22" t="s">
        <v>71</v>
      </c>
      <c r="E13" s="17">
        <v>7000</v>
      </c>
      <c r="F13" s="18">
        <v>0</v>
      </c>
      <c r="G13" s="63">
        <f>E13*F13</f>
        <v>0</v>
      </c>
    </row>
    <row r="14" spans="2:7" ht="94.5" customHeight="1" x14ac:dyDescent="0.15">
      <c r="B14" s="6" t="s">
        <v>106</v>
      </c>
      <c r="C14" s="7" t="s">
        <v>66</v>
      </c>
      <c r="D14" s="22" t="s">
        <v>3</v>
      </c>
      <c r="E14" s="6">
        <v>300</v>
      </c>
      <c r="F14" s="18">
        <v>0</v>
      </c>
      <c r="G14" s="63">
        <f>E14*F14</f>
        <v>0</v>
      </c>
    </row>
    <row r="15" spans="2:7" ht="123.75" x14ac:dyDescent="0.15">
      <c r="B15" s="6" t="s">
        <v>107</v>
      </c>
      <c r="C15" s="7" t="s">
        <v>73</v>
      </c>
      <c r="D15" s="22" t="s">
        <v>71</v>
      </c>
      <c r="E15" s="6">
        <v>900</v>
      </c>
      <c r="F15" s="18">
        <v>0</v>
      </c>
      <c r="G15" s="63">
        <f t="shared" ref="G15:G56" si="0">E15*F15</f>
        <v>0</v>
      </c>
    </row>
    <row r="16" spans="2:7" ht="123.75" x14ac:dyDescent="0.15">
      <c r="B16" s="6" t="s">
        <v>108</v>
      </c>
      <c r="C16" s="7" t="s">
        <v>74</v>
      </c>
      <c r="D16" s="22" t="s">
        <v>71</v>
      </c>
      <c r="E16" s="17">
        <v>2500</v>
      </c>
      <c r="F16" s="18">
        <v>0</v>
      </c>
      <c r="G16" s="63">
        <f t="shared" si="0"/>
        <v>0</v>
      </c>
    </row>
    <row r="17" spans="2:8" ht="112.5" x14ac:dyDescent="0.15">
      <c r="B17" s="6" t="s">
        <v>109</v>
      </c>
      <c r="C17" s="7" t="s">
        <v>50</v>
      </c>
      <c r="D17" s="22" t="s">
        <v>71</v>
      </c>
      <c r="E17" s="17">
        <v>3000</v>
      </c>
      <c r="F17" s="18">
        <v>0</v>
      </c>
      <c r="G17" s="63">
        <f t="shared" si="0"/>
        <v>0</v>
      </c>
    </row>
    <row r="18" spans="2:8" ht="149.25" customHeight="1" x14ac:dyDescent="0.15">
      <c r="B18" s="6" t="s">
        <v>110</v>
      </c>
      <c r="C18" s="7" t="s">
        <v>88</v>
      </c>
      <c r="D18" s="22" t="s">
        <v>71</v>
      </c>
      <c r="E18" s="6">
        <v>50</v>
      </c>
      <c r="F18" s="18">
        <v>0</v>
      </c>
      <c r="G18" s="63">
        <f t="shared" si="0"/>
        <v>0</v>
      </c>
    </row>
    <row r="19" spans="2:8" ht="146.25" x14ac:dyDescent="0.15">
      <c r="B19" s="6" t="s">
        <v>111</v>
      </c>
      <c r="C19" s="7" t="s">
        <v>68</v>
      </c>
      <c r="D19" s="22" t="s">
        <v>71</v>
      </c>
      <c r="E19" s="6">
        <v>50</v>
      </c>
      <c r="F19" s="18">
        <v>0</v>
      </c>
      <c r="G19" s="63">
        <f t="shared" si="0"/>
        <v>0</v>
      </c>
    </row>
    <row r="20" spans="2:8" ht="147" customHeight="1" x14ac:dyDescent="0.15">
      <c r="B20" s="6" t="s">
        <v>112</v>
      </c>
      <c r="C20" s="7" t="s">
        <v>67</v>
      </c>
      <c r="D20" s="22" t="s">
        <v>4</v>
      </c>
      <c r="E20" s="6">
        <v>500</v>
      </c>
      <c r="F20" s="18">
        <v>0</v>
      </c>
      <c r="G20" s="63">
        <f t="shared" si="0"/>
        <v>0</v>
      </c>
    </row>
    <row r="21" spans="2:8" ht="56.25" x14ac:dyDescent="0.15">
      <c r="B21" s="6" t="s">
        <v>5</v>
      </c>
      <c r="C21" s="7" t="s">
        <v>51</v>
      </c>
      <c r="D21" s="22" t="s">
        <v>71</v>
      </c>
      <c r="E21" s="6">
        <v>100</v>
      </c>
      <c r="F21" s="18">
        <v>0</v>
      </c>
      <c r="G21" s="63">
        <f t="shared" si="0"/>
        <v>0</v>
      </c>
    </row>
    <row r="22" spans="2:8" ht="106.5" customHeight="1" x14ac:dyDescent="0.15">
      <c r="B22" s="6" t="s">
        <v>6</v>
      </c>
      <c r="C22" s="7" t="s">
        <v>75</v>
      </c>
      <c r="D22" s="22" t="s">
        <v>4</v>
      </c>
      <c r="E22" s="17">
        <v>1000</v>
      </c>
      <c r="F22" s="18">
        <v>0</v>
      </c>
      <c r="G22" s="63">
        <f t="shared" si="0"/>
        <v>0</v>
      </c>
    </row>
    <row r="23" spans="2:8" ht="101.25" x14ac:dyDescent="0.15">
      <c r="B23" s="6" t="s">
        <v>113</v>
      </c>
      <c r="C23" s="7" t="s">
        <v>69</v>
      </c>
      <c r="D23" s="22" t="s">
        <v>71</v>
      </c>
      <c r="E23" s="6">
        <v>100</v>
      </c>
      <c r="F23" s="18">
        <v>0</v>
      </c>
      <c r="G23" s="63">
        <f t="shared" si="0"/>
        <v>0</v>
      </c>
    </row>
    <row r="24" spans="2:8" ht="30.95" customHeight="1" x14ac:dyDescent="0.15">
      <c r="B24" s="6" t="s">
        <v>114</v>
      </c>
      <c r="C24" s="7" t="s">
        <v>151</v>
      </c>
      <c r="D24" s="22" t="s">
        <v>145</v>
      </c>
      <c r="E24" s="19" t="s">
        <v>150</v>
      </c>
      <c r="F24" s="18">
        <v>0</v>
      </c>
      <c r="G24" s="63">
        <f>12*F24</f>
        <v>0</v>
      </c>
      <c r="H24" s="62"/>
    </row>
    <row r="25" spans="2:8" ht="51" customHeight="1" x14ac:dyDescent="0.15">
      <c r="B25" s="6" t="s">
        <v>8</v>
      </c>
      <c r="C25" s="7" t="s">
        <v>86</v>
      </c>
      <c r="D25" s="22" t="s">
        <v>7</v>
      </c>
      <c r="E25" s="17">
        <v>2500</v>
      </c>
      <c r="F25" s="18">
        <v>0</v>
      </c>
      <c r="G25" s="63">
        <f t="shared" si="0"/>
        <v>0</v>
      </c>
      <c r="H25" s="58"/>
    </row>
    <row r="26" spans="2:8" ht="120" customHeight="1" x14ac:dyDescent="0.15">
      <c r="B26" s="6" t="s">
        <v>115</v>
      </c>
      <c r="C26" s="7" t="s">
        <v>91</v>
      </c>
      <c r="D26" s="22" t="s">
        <v>7</v>
      </c>
      <c r="E26" s="17">
        <v>2500</v>
      </c>
      <c r="F26" s="18">
        <v>0</v>
      </c>
      <c r="G26" s="63">
        <f t="shared" si="0"/>
        <v>0</v>
      </c>
      <c r="H26" s="58"/>
    </row>
    <row r="27" spans="2:8" ht="92.1" customHeight="1" x14ac:dyDescent="0.15">
      <c r="B27" s="6" t="s">
        <v>116</v>
      </c>
      <c r="C27" s="8" t="s">
        <v>90</v>
      </c>
      <c r="D27" s="69" t="s">
        <v>71</v>
      </c>
      <c r="E27" s="17">
        <v>30000</v>
      </c>
      <c r="F27" s="18">
        <v>0</v>
      </c>
      <c r="G27" s="63">
        <f t="shared" si="0"/>
        <v>0</v>
      </c>
      <c r="H27" s="58"/>
    </row>
    <row r="28" spans="2:8" ht="84.6" customHeight="1" x14ac:dyDescent="0.15">
      <c r="B28" s="6" t="s">
        <v>117</v>
      </c>
      <c r="C28" s="8" t="s">
        <v>52</v>
      </c>
      <c r="D28" s="69" t="s">
        <v>71</v>
      </c>
      <c r="E28" s="17">
        <v>30000</v>
      </c>
      <c r="F28" s="18">
        <v>0</v>
      </c>
      <c r="G28" s="63">
        <f t="shared" si="0"/>
        <v>0</v>
      </c>
      <c r="H28" s="58"/>
    </row>
    <row r="29" spans="2:8" ht="126.6" customHeight="1" x14ac:dyDescent="0.15">
      <c r="B29" s="6" t="s">
        <v>118</v>
      </c>
      <c r="C29" s="8" t="s">
        <v>70</v>
      </c>
      <c r="D29" s="22" t="s">
        <v>9</v>
      </c>
      <c r="E29" s="17">
        <v>100</v>
      </c>
      <c r="F29" s="18">
        <v>0</v>
      </c>
      <c r="G29" s="63">
        <f t="shared" si="0"/>
        <v>0</v>
      </c>
      <c r="H29" s="58"/>
    </row>
    <row r="30" spans="2:8" ht="164.1" customHeight="1" x14ac:dyDescent="0.15">
      <c r="B30" s="6" t="s">
        <v>119</v>
      </c>
      <c r="C30" s="7" t="s">
        <v>53</v>
      </c>
      <c r="D30" s="22" t="s">
        <v>16</v>
      </c>
      <c r="E30" s="21">
        <v>30000</v>
      </c>
      <c r="F30" s="18">
        <v>0</v>
      </c>
      <c r="G30" s="63">
        <f t="shared" si="0"/>
        <v>0</v>
      </c>
      <c r="H30" s="58"/>
    </row>
    <row r="31" spans="2:8" ht="78.95" customHeight="1" x14ac:dyDescent="0.15">
      <c r="B31" s="6" t="s">
        <v>120</v>
      </c>
      <c r="C31" s="8" t="s">
        <v>92</v>
      </c>
      <c r="D31" s="22" t="s">
        <v>85</v>
      </c>
      <c r="E31" s="17">
        <v>1000</v>
      </c>
      <c r="F31" s="18">
        <v>0</v>
      </c>
      <c r="G31" s="63">
        <f t="shared" si="0"/>
        <v>0</v>
      </c>
      <c r="H31" s="58"/>
    </row>
    <row r="32" spans="2:8" ht="64.5" customHeight="1" x14ac:dyDescent="0.15">
      <c r="B32" s="6" t="s">
        <v>121</v>
      </c>
      <c r="C32" s="9" t="s">
        <v>54</v>
      </c>
      <c r="D32" s="22" t="s">
        <v>10</v>
      </c>
      <c r="E32" s="6">
        <v>100</v>
      </c>
      <c r="F32" s="18">
        <v>0</v>
      </c>
      <c r="G32" s="63">
        <f t="shared" si="0"/>
        <v>0</v>
      </c>
    </row>
    <row r="33" spans="2:8" ht="67.5" customHeight="1" x14ac:dyDescent="0.15">
      <c r="B33" s="6" t="s">
        <v>122</v>
      </c>
      <c r="C33" s="9" t="s">
        <v>93</v>
      </c>
      <c r="D33" s="22" t="s">
        <v>10</v>
      </c>
      <c r="E33" s="6">
        <v>100</v>
      </c>
      <c r="F33" s="18">
        <v>0</v>
      </c>
      <c r="G33" s="63">
        <f t="shared" si="0"/>
        <v>0</v>
      </c>
    </row>
    <row r="34" spans="2:8" ht="67.5" x14ac:dyDescent="0.15">
      <c r="B34" s="6" t="s">
        <v>15</v>
      </c>
      <c r="C34" s="9" t="s">
        <v>94</v>
      </c>
      <c r="D34" s="22" t="s">
        <v>10</v>
      </c>
      <c r="E34" s="6">
        <v>100</v>
      </c>
      <c r="F34" s="18">
        <v>0</v>
      </c>
      <c r="G34" s="63">
        <f t="shared" si="0"/>
        <v>0</v>
      </c>
    </row>
    <row r="35" spans="2:8" ht="78.75" x14ac:dyDescent="0.15">
      <c r="B35" s="6" t="s">
        <v>17</v>
      </c>
      <c r="C35" s="9" t="s">
        <v>95</v>
      </c>
      <c r="D35" s="22" t="s">
        <v>10</v>
      </c>
      <c r="E35" s="6">
        <v>50</v>
      </c>
      <c r="F35" s="18">
        <v>0</v>
      </c>
      <c r="G35" s="63">
        <f t="shared" si="0"/>
        <v>0</v>
      </c>
    </row>
    <row r="36" spans="2:8" ht="60.6" customHeight="1" x14ac:dyDescent="0.15">
      <c r="B36" s="6" t="s">
        <v>18</v>
      </c>
      <c r="C36" s="9" t="s">
        <v>96</v>
      </c>
      <c r="D36" s="22" t="s">
        <v>10</v>
      </c>
      <c r="E36" s="6">
        <v>50</v>
      </c>
      <c r="F36" s="18">
        <v>0</v>
      </c>
      <c r="G36" s="63">
        <f t="shared" si="0"/>
        <v>0</v>
      </c>
    </row>
    <row r="37" spans="2:8" ht="157.5" x14ac:dyDescent="0.15">
      <c r="B37" s="6" t="s">
        <v>19</v>
      </c>
      <c r="C37" s="9" t="s">
        <v>76</v>
      </c>
      <c r="D37" s="22" t="s">
        <v>10</v>
      </c>
      <c r="E37" s="6">
        <v>24</v>
      </c>
      <c r="F37" s="18">
        <v>0</v>
      </c>
      <c r="G37" s="63">
        <f t="shared" si="0"/>
        <v>0</v>
      </c>
    </row>
    <row r="38" spans="2:8" ht="67.5" x14ac:dyDescent="0.15">
      <c r="B38" s="6" t="s">
        <v>20</v>
      </c>
      <c r="C38" s="9" t="s">
        <v>97</v>
      </c>
      <c r="D38" s="22" t="s">
        <v>10</v>
      </c>
      <c r="E38" s="6">
        <v>12</v>
      </c>
      <c r="F38" s="18">
        <v>0</v>
      </c>
      <c r="G38" s="63">
        <f t="shared" si="0"/>
        <v>0</v>
      </c>
    </row>
    <row r="39" spans="2:8" ht="25.5" customHeight="1" x14ac:dyDescent="0.15">
      <c r="B39" s="6" t="s">
        <v>21</v>
      </c>
      <c r="C39" s="9" t="s">
        <v>39</v>
      </c>
      <c r="D39" s="22" t="s">
        <v>10</v>
      </c>
      <c r="E39" s="6">
        <v>250</v>
      </c>
      <c r="F39" s="18">
        <v>0</v>
      </c>
      <c r="G39" s="63">
        <f t="shared" si="0"/>
        <v>0</v>
      </c>
      <c r="H39" s="64"/>
    </row>
    <row r="40" spans="2:8" ht="45" x14ac:dyDescent="0.15">
      <c r="B40" s="6" t="s">
        <v>123</v>
      </c>
      <c r="C40" s="9" t="s">
        <v>55</v>
      </c>
      <c r="D40" s="22" t="s">
        <v>11</v>
      </c>
      <c r="E40" s="6">
        <v>50</v>
      </c>
      <c r="F40" s="18">
        <v>0</v>
      </c>
      <c r="G40" s="63">
        <f>E40*F40</f>
        <v>0</v>
      </c>
    </row>
    <row r="41" spans="2:8" ht="45" x14ac:dyDescent="0.15">
      <c r="B41" s="6" t="s">
        <v>124</v>
      </c>
      <c r="C41" s="9" t="s">
        <v>56</v>
      </c>
      <c r="D41" s="22" t="s">
        <v>11</v>
      </c>
      <c r="E41" s="6">
        <v>50</v>
      </c>
      <c r="F41" s="18">
        <v>0</v>
      </c>
      <c r="G41" s="63">
        <f t="shared" si="0"/>
        <v>0</v>
      </c>
    </row>
    <row r="42" spans="2:8" ht="33.75" x14ac:dyDescent="0.15">
      <c r="B42" s="6" t="s">
        <v>22</v>
      </c>
      <c r="C42" s="9" t="s">
        <v>79</v>
      </c>
      <c r="D42" s="22" t="s">
        <v>12</v>
      </c>
      <c r="E42" s="20">
        <v>15</v>
      </c>
      <c r="F42" s="18">
        <v>0</v>
      </c>
      <c r="G42" s="63">
        <f t="shared" si="0"/>
        <v>0</v>
      </c>
    </row>
    <row r="43" spans="2:8" ht="56.25" x14ac:dyDescent="0.15">
      <c r="B43" s="6" t="s">
        <v>125</v>
      </c>
      <c r="C43" s="9" t="s">
        <v>80</v>
      </c>
      <c r="D43" s="22" t="s">
        <v>13</v>
      </c>
      <c r="E43" s="20">
        <v>5</v>
      </c>
      <c r="F43" s="18">
        <v>0</v>
      </c>
      <c r="G43" s="63">
        <f t="shared" si="0"/>
        <v>0</v>
      </c>
    </row>
    <row r="44" spans="2:8" ht="56.25" x14ac:dyDescent="0.15">
      <c r="B44" s="6" t="s">
        <v>126</v>
      </c>
      <c r="C44" s="9" t="s">
        <v>81</v>
      </c>
      <c r="D44" s="22" t="s">
        <v>12</v>
      </c>
      <c r="E44" s="20">
        <v>5</v>
      </c>
      <c r="F44" s="18">
        <v>0</v>
      </c>
      <c r="G44" s="63">
        <f t="shared" si="0"/>
        <v>0</v>
      </c>
    </row>
    <row r="45" spans="2:8" ht="125.45" customHeight="1" x14ac:dyDescent="0.15">
      <c r="B45" s="6" t="s">
        <v>127</v>
      </c>
      <c r="C45" s="9" t="s">
        <v>77</v>
      </c>
      <c r="D45" s="22" t="s">
        <v>71</v>
      </c>
      <c r="E45" s="6">
        <v>2500</v>
      </c>
      <c r="F45" s="18">
        <v>0</v>
      </c>
      <c r="G45" s="63">
        <f t="shared" si="0"/>
        <v>0</v>
      </c>
    </row>
    <row r="46" spans="2:8" ht="112.5" x14ac:dyDescent="0.15">
      <c r="B46" s="6" t="s">
        <v>128</v>
      </c>
      <c r="C46" s="9" t="s">
        <v>78</v>
      </c>
      <c r="D46" s="22" t="s">
        <v>71</v>
      </c>
      <c r="E46" s="6">
        <v>800</v>
      </c>
      <c r="F46" s="18">
        <v>0</v>
      </c>
      <c r="G46" s="63">
        <f t="shared" si="0"/>
        <v>0</v>
      </c>
    </row>
    <row r="47" spans="2:8" ht="107.1" customHeight="1" x14ac:dyDescent="0.15">
      <c r="B47" s="6" t="s">
        <v>129</v>
      </c>
      <c r="C47" s="9" t="s">
        <v>57</v>
      </c>
      <c r="D47" s="22" t="s">
        <v>71</v>
      </c>
      <c r="E47" s="6">
        <v>200</v>
      </c>
      <c r="F47" s="18">
        <v>0</v>
      </c>
      <c r="G47" s="63">
        <f t="shared" si="0"/>
        <v>0</v>
      </c>
    </row>
    <row r="48" spans="2:8" ht="105.95" customHeight="1" x14ac:dyDescent="0.15">
      <c r="B48" s="6" t="s">
        <v>130</v>
      </c>
      <c r="C48" s="9" t="s">
        <v>58</v>
      </c>
      <c r="D48" s="22" t="s">
        <v>71</v>
      </c>
      <c r="E48" s="6">
        <v>100</v>
      </c>
      <c r="F48" s="18">
        <v>0</v>
      </c>
      <c r="G48" s="63">
        <f t="shared" si="0"/>
        <v>0</v>
      </c>
    </row>
    <row r="49" spans="2:8" ht="146.25" x14ac:dyDescent="0.15">
      <c r="B49" s="6" t="s">
        <v>131</v>
      </c>
      <c r="C49" s="9" t="s">
        <v>98</v>
      </c>
      <c r="D49" s="22" t="s">
        <v>71</v>
      </c>
      <c r="E49" s="6">
        <v>200</v>
      </c>
      <c r="F49" s="18">
        <v>0</v>
      </c>
      <c r="G49" s="63">
        <f t="shared" si="0"/>
        <v>0</v>
      </c>
    </row>
    <row r="50" spans="2:8" ht="123.75" x14ac:dyDescent="0.15">
      <c r="B50" s="6" t="s">
        <v>132</v>
      </c>
      <c r="C50" s="9" t="s">
        <v>59</v>
      </c>
      <c r="D50" s="22" t="s">
        <v>71</v>
      </c>
      <c r="E50" s="6">
        <v>500</v>
      </c>
      <c r="F50" s="18">
        <v>0</v>
      </c>
      <c r="G50" s="63">
        <f t="shared" si="0"/>
        <v>0</v>
      </c>
    </row>
    <row r="51" spans="2:8" ht="112.5" x14ac:dyDescent="0.15">
      <c r="B51" s="6" t="s">
        <v>133</v>
      </c>
      <c r="C51" s="9" t="s">
        <v>60</v>
      </c>
      <c r="D51" s="22" t="s">
        <v>2</v>
      </c>
      <c r="E51" s="6">
        <v>500</v>
      </c>
      <c r="F51" s="18">
        <v>0</v>
      </c>
      <c r="G51" s="63">
        <f t="shared" si="0"/>
        <v>0</v>
      </c>
    </row>
    <row r="52" spans="2:8" ht="202.5" x14ac:dyDescent="0.15">
      <c r="B52" s="6" t="s">
        <v>134</v>
      </c>
      <c r="C52" s="9" t="s">
        <v>61</v>
      </c>
      <c r="D52" s="22" t="s">
        <v>14</v>
      </c>
      <c r="E52" s="6">
        <v>24</v>
      </c>
      <c r="F52" s="18">
        <v>0</v>
      </c>
      <c r="G52" s="63">
        <f t="shared" si="0"/>
        <v>0</v>
      </c>
    </row>
    <row r="53" spans="2:8" ht="45" x14ac:dyDescent="0.15">
      <c r="B53" s="6" t="s">
        <v>135</v>
      </c>
      <c r="C53" s="71" t="s">
        <v>152</v>
      </c>
      <c r="D53" s="22" t="s">
        <v>14</v>
      </c>
      <c r="E53" s="6">
        <v>50</v>
      </c>
      <c r="F53" s="18">
        <v>0</v>
      </c>
      <c r="G53" s="63">
        <f t="shared" si="0"/>
        <v>0</v>
      </c>
      <c r="H53" s="57"/>
    </row>
    <row r="54" spans="2:8" ht="45" x14ac:dyDescent="0.15">
      <c r="B54" s="6" t="s">
        <v>136</v>
      </c>
      <c r="C54" s="71" t="s">
        <v>153</v>
      </c>
      <c r="D54" s="22" t="s">
        <v>14</v>
      </c>
      <c r="E54" s="6">
        <v>50</v>
      </c>
      <c r="F54" s="18">
        <v>0</v>
      </c>
      <c r="G54" s="63">
        <f t="shared" si="0"/>
        <v>0</v>
      </c>
      <c r="H54" s="57"/>
    </row>
    <row r="55" spans="2:8" ht="45" x14ac:dyDescent="0.15">
      <c r="B55" s="6" t="s">
        <v>146</v>
      </c>
      <c r="C55" s="71" t="s">
        <v>154</v>
      </c>
      <c r="D55" s="22" t="s">
        <v>14</v>
      </c>
      <c r="E55" s="6">
        <v>50</v>
      </c>
      <c r="F55" s="18">
        <v>0</v>
      </c>
      <c r="G55" s="63">
        <f t="shared" si="0"/>
        <v>0</v>
      </c>
      <c r="H55" s="57"/>
    </row>
    <row r="56" spans="2:8" s="3" customFormat="1" ht="33.75" x14ac:dyDescent="0.25">
      <c r="B56" s="6" t="s">
        <v>147</v>
      </c>
      <c r="C56" s="71" t="s">
        <v>148</v>
      </c>
      <c r="D56" s="22" t="s">
        <v>71</v>
      </c>
      <c r="E56" s="6">
        <v>250</v>
      </c>
      <c r="F56" s="18">
        <v>0</v>
      </c>
      <c r="G56" s="63">
        <f t="shared" si="0"/>
        <v>0</v>
      </c>
      <c r="H56" s="57"/>
    </row>
    <row r="59" spans="2:8" ht="20.100000000000001" customHeight="1" x14ac:dyDescent="0.2">
      <c r="E59" s="23"/>
    </row>
  </sheetData>
  <autoFilter ref="B7:G56" xr:uid="{C373E9BD-956F-4FF2-8667-FBA51B8B86F7}"/>
  <phoneticPr fontId="2" type="noConversion"/>
  <pageMargins left="0.7" right="0.7" top="0.75" bottom="0.75" header="0.3" footer="0.3"/>
  <pageSetup paperSize="9" orientation="portrait" r:id="rId1"/>
  <headerFooter>
    <oddFooter>&amp;L_x000D_&amp;1#&amp;"Aptos"&amp;10&amp;K000000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E46A7-BA55-40CA-8C02-3FE81F6AF306}">
  <dimension ref="A1:Q106"/>
  <sheetViews>
    <sheetView tabSelected="1" topLeftCell="A88" zoomScale="120" zoomScaleNormal="120" workbookViewId="0">
      <selection activeCell="O60" sqref="O60"/>
    </sheetView>
  </sheetViews>
  <sheetFormatPr defaultRowHeight="15" x14ac:dyDescent="0.25"/>
  <cols>
    <col min="1" max="1" width="4.5703125" customWidth="1"/>
    <col min="2" max="2" width="4.140625" customWidth="1"/>
    <col min="3" max="3" width="11.7109375" customWidth="1"/>
    <col min="6" max="6" width="15.28515625" customWidth="1"/>
    <col min="7" max="7" width="10.42578125" customWidth="1"/>
    <col min="8" max="8" width="11.28515625" customWidth="1"/>
    <col min="9" max="9" width="10.5703125" customWidth="1"/>
    <col min="10" max="10" width="14.28515625" customWidth="1"/>
    <col min="11" max="11" width="8.85546875" customWidth="1"/>
    <col min="12" max="12" width="11.28515625" customWidth="1"/>
  </cols>
  <sheetData>
    <row r="1" spans="1:11" s="11" customFormat="1" ht="20.100000000000001" customHeight="1" x14ac:dyDescent="0.15">
      <c r="A1" s="10"/>
      <c r="B1" s="10"/>
      <c r="C1" s="10"/>
      <c r="D1" s="10"/>
      <c r="E1" s="10"/>
      <c r="F1" s="10"/>
      <c r="G1" s="13"/>
      <c r="H1" s="13"/>
    </row>
    <row r="2" spans="1:11" s="11" customFormat="1" ht="32.450000000000003" customHeight="1" thickBot="1" x14ac:dyDescent="0.3">
      <c r="A2" s="10"/>
      <c r="B2" s="44" t="s">
        <v>155</v>
      </c>
      <c r="G2" s="13"/>
      <c r="H2" s="13"/>
      <c r="J2" s="158" t="s">
        <v>264</v>
      </c>
      <c r="K2" s="159"/>
    </row>
    <row r="3" spans="1:11" s="11" customFormat="1" ht="20.100000000000001" customHeight="1" thickBot="1" x14ac:dyDescent="0.3">
      <c r="A3" s="12"/>
      <c r="B3" s="43" t="s">
        <v>82</v>
      </c>
      <c r="D3" s="41"/>
      <c r="E3" s="41"/>
      <c r="F3" s="41"/>
      <c r="G3" s="13"/>
      <c r="H3" s="13"/>
      <c r="J3" s="160">
        <f>I100</f>
        <v>0</v>
      </c>
      <c r="K3" s="161"/>
    </row>
    <row r="4" spans="1:11" s="11" customFormat="1" ht="20.100000000000001" customHeight="1" x14ac:dyDescent="0.15">
      <c r="A4" s="12"/>
      <c r="B4" s="43" t="s">
        <v>157</v>
      </c>
      <c r="D4" s="42"/>
      <c r="E4" s="42"/>
      <c r="F4" s="42"/>
      <c r="G4" s="13"/>
      <c r="H4" s="13"/>
    </row>
    <row r="5" spans="1:11" s="72" customFormat="1" ht="11.25" x14ac:dyDescent="0.15"/>
    <row r="6" spans="1:11" s="72" customFormat="1" ht="11.25" x14ac:dyDescent="0.15"/>
    <row r="7" spans="1:11" s="72" customFormat="1" ht="11.25" x14ac:dyDescent="0.15"/>
    <row r="8" spans="1:11" s="72" customFormat="1" ht="11.25" x14ac:dyDescent="0.15">
      <c r="B8" s="73" t="s">
        <v>166</v>
      </c>
    </row>
    <row r="9" spans="1:11" s="72" customFormat="1" ht="11.25" x14ac:dyDescent="0.15">
      <c r="B9" s="73" t="s">
        <v>175</v>
      </c>
      <c r="C9" s="72" t="s">
        <v>172</v>
      </c>
    </row>
    <row r="10" spans="1:11" s="72" customFormat="1" ht="11.25" x14ac:dyDescent="0.15">
      <c r="B10" s="73"/>
      <c r="C10" s="72" t="s">
        <v>171</v>
      </c>
    </row>
    <row r="11" spans="1:11" s="72" customFormat="1" ht="11.25" x14ac:dyDescent="0.15">
      <c r="B11" s="73"/>
      <c r="C11" s="72" t="s">
        <v>173</v>
      </c>
    </row>
    <row r="12" spans="1:11" s="72" customFormat="1" ht="11.25" x14ac:dyDescent="0.15">
      <c r="B12" s="73"/>
    </row>
    <row r="13" spans="1:11" s="72" customFormat="1" ht="11.25" x14ac:dyDescent="0.15">
      <c r="B13" s="73" t="s">
        <v>176</v>
      </c>
      <c r="C13" s="72" t="s">
        <v>169</v>
      </c>
    </row>
    <row r="14" spans="1:11" s="72" customFormat="1" ht="11.25" x14ac:dyDescent="0.15">
      <c r="B14" s="73"/>
      <c r="C14" s="72" t="s">
        <v>170</v>
      </c>
    </row>
    <row r="15" spans="1:11" s="72" customFormat="1" ht="11.25" x14ac:dyDescent="0.15">
      <c r="B15" s="73"/>
    </row>
    <row r="16" spans="1:11" s="72" customFormat="1" ht="11.25" x14ac:dyDescent="0.15">
      <c r="B16" s="73" t="s">
        <v>177</v>
      </c>
      <c r="C16" s="129" t="s">
        <v>253</v>
      </c>
      <c r="D16" s="129"/>
      <c r="E16" s="129"/>
      <c r="F16" s="129"/>
    </row>
    <row r="17" spans="2:6" s="72" customFormat="1" ht="11.25" x14ac:dyDescent="0.15">
      <c r="B17" s="73"/>
      <c r="C17" s="129" t="s">
        <v>254</v>
      </c>
      <c r="D17" s="129"/>
      <c r="E17" s="129"/>
      <c r="F17" s="129"/>
    </row>
    <row r="18" spans="2:6" s="72" customFormat="1" ht="11.25" x14ac:dyDescent="0.15">
      <c r="B18" s="73"/>
      <c r="C18" s="129" t="s">
        <v>174</v>
      </c>
      <c r="D18" s="129"/>
      <c r="E18" s="129"/>
      <c r="F18" s="129"/>
    </row>
    <row r="19" spans="2:6" s="72" customFormat="1" ht="11.25" x14ac:dyDescent="0.15">
      <c r="B19" s="73"/>
    </row>
    <row r="20" spans="2:6" s="72" customFormat="1" ht="11.25" x14ac:dyDescent="0.15">
      <c r="B20" s="73" t="s">
        <v>178</v>
      </c>
      <c r="C20" s="72" t="s">
        <v>179</v>
      </c>
    </row>
    <row r="21" spans="2:6" s="72" customFormat="1" ht="11.25" x14ac:dyDescent="0.15">
      <c r="C21" s="72" t="s">
        <v>180</v>
      </c>
    </row>
    <row r="22" spans="2:6" s="72" customFormat="1" ht="11.25" x14ac:dyDescent="0.15">
      <c r="C22" s="72" t="s">
        <v>181</v>
      </c>
    </row>
    <row r="23" spans="2:6" s="72" customFormat="1" ht="11.25" x14ac:dyDescent="0.15"/>
    <row r="24" spans="2:6" s="72" customFormat="1" ht="11.25" x14ac:dyDescent="0.15">
      <c r="B24" s="73" t="s">
        <v>182</v>
      </c>
      <c r="C24" s="72" t="s">
        <v>227</v>
      </c>
    </row>
    <row r="25" spans="2:6" s="72" customFormat="1" ht="11.25" x14ac:dyDescent="0.15">
      <c r="C25" s="72" t="s">
        <v>228</v>
      </c>
    </row>
    <row r="26" spans="2:6" s="72" customFormat="1" ht="11.25" x14ac:dyDescent="0.15"/>
    <row r="27" spans="2:6" s="72" customFormat="1" ht="11.25" x14ac:dyDescent="0.15">
      <c r="B27" s="73" t="s">
        <v>221</v>
      </c>
      <c r="C27" s="72" t="s">
        <v>239</v>
      </c>
    </row>
    <row r="28" spans="2:6" s="72" customFormat="1" ht="11.25" x14ac:dyDescent="0.15">
      <c r="C28" s="72" t="s">
        <v>247</v>
      </c>
    </row>
    <row r="29" spans="2:6" s="72" customFormat="1" ht="11.25" x14ac:dyDescent="0.15"/>
    <row r="30" spans="2:6" s="72" customFormat="1" ht="11.25" x14ac:dyDescent="0.15">
      <c r="B30" s="73" t="s">
        <v>242</v>
      </c>
      <c r="C30" s="72" t="s">
        <v>243</v>
      </c>
    </row>
    <row r="31" spans="2:6" s="72" customFormat="1" ht="11.25" x14ac:dyDescent="0.15"/>
    <row r="32" spans="2:6" s="72" customFormat="1" ht="11.25" x14ac:dyDescent="0.15"/>
    <row r="33" spans="2:17" s="72" customFormat="1" ht="11.25" x14ac:dyDescent="0.15">
      <c r="B33" s="73" t="s">
        <v>222</v>
      </c>
      <c r="C33" s="73"/>
      <c r="D33" s="73"/>
    </row>
    <row r="34" spans="2:17" s="72" customFormat="1" ht="11.25" x14ac:dyDescent="0.15">
      <c r="B34" s="73" t="s">
        <v>164</v>
      </c>
      <c r="C34" s="72" t="s">
        <v>244</v>
      </c>
    </row>
    <row r="35" spans="2:17" x14ac:dyDescent="0.25">
      <c r="B35" s="73" t="s">
        <v>165</v>
      </c>
      <c r="C35" s="72" t="s">
        <v>245</v>
      </c>
      <c r="E35" s="72"/>
      <c r="F35" s="72"/>
      <c r="G35" s="72"/>
      <c r="H35" s="72"/>
      <c r="I35" s="72"/>
      <c r="J35" s="72"/>
      <c r="K35" s="72"/>
      <c r="L35" s="72"/>
      <c r="M35" s="72"/>
      <c r="N35" s="72"/>
      <c r="O35" s="72"/>
      <c r="P35" s="72"/>
      <c r="Q35" s="72"/>
    </row>
    <row r="36" spans="2:17" x14ac:dyDescent="0.25">
      <c r="B36" s="73" t="s">
        <v>216</v>
      </c>
      <c r="C36" t="s">
        <v>219</v>
      </c>
      <c r="D36" s="72"/>
      <c r="E36" s="72"/>
      <c r="F36" s="72"/>
      <c r="G36" s="72"/>
      <c r="H36" s="72"/>
      <c r="I36" s="72"/>
      <c r="J36" s="72" t="s">
        <v>248</v>
      </c>
      <c r="K36" s="72"/>
      <c r="L36" s="72"/>
      <c r="M36" s="72"/>
      <c r="N36" s="72"/>
      <c r="O36" s="72"/>
      <c r="P36" s="72"/>
      <c r="Q36" s="72"/>
    </row>
    <row r="37" spans="2:17" x14ac:dyDescent="0.25">
      <c r="B37" s="73"/>
      <c r="D37" s="72"/>
      <c r="E37" s="72"/>
      <c r="F37" s="72"/>
      <c r="G37" s="72"/>
      <c r="H37" s="72"/>
      <c r="I37" s="72"/>
      <c r="J37" s="72"/>
      <c r="K37" s="72"/>
      <c r="L37" s="72"/>
      <c r="M37" s="72"/>
      <c r="N37" s="72"/>
      <c r="O37" s="72"/>
      <c r="P37" s="72"/>
      <c r="Q37" s="72"/>
    </row>
    <row r="38" spans="2:17" x14ac:dyDescent="0.25">
      <c r="B38" s="73" t="s">
        <v>255</v>
      </c>
      <c r="C38" s="134" t="s">
        <v>256</v>
      </c>
      <c r="D38" s="73" t="s">
        <v>257</v>
      </c>
      <c r="E38" s="72"/>
      <c r="F38" s="72"/>
      <c r="G38" s="72"/>
      <c r="H38" s="72"/>
      <c r="I38" s="72"/>
      <c r="J38" s="72"/>
      <c r="K38" s="72"/>
      <c r="L38" s="72"/>
      <c r="M38" s="72"/>
      <c r="N38" s="72"/>
      <c r="O38" s="72"/>
      <c r="P38" s="72"/>
      <c r="Q38" s="72"/>
    </row>
    <row r="39" spans="2:17" x14ac:dyDescent="0.25">
      <c r="B39" s="72"/>
      <c r="C39" s="72"/>
      <c r="D39" s="72"/>
      <c r="E39" s="72"/>
      <c r="F39" s="72"/>
      <c r="G39" s="72"/>
      <c r="H39" s="72"/>
      <c r="I39" s="72"/>
      <c r="J39" s="72"/>
      <c r="K39" s="72"/>
      <c r="L39" s="72"/>
      <c r="M39" s="72"/>
      <c r="N39" s="72"/>
      <c r="O39" s="72"/>
      <c r="P39" s="72"/>
      <c r="Q39" s="72"/>
    </row>
    <row r="40" spans="2:17" ht="15.75" thickBot="1" x14ac:dyDescent="0.3">
      <c r="B40" s="72"/>
      <c r="D40" s="72"/>
      <c r="E40" s="72"/>
      <c r="F40" s="72"/>
      <c r="G40" s="72"/>
      <c r="H40" s="72"/>
      <c r="I40" s="72"/>
      <c r="J40" s="72"/>
      <c r="K40" s="72"/>
      <c r="L40" s="72"/>
      <c r="M40" s="72"/>
      <c r="N40" s="72"/>
      <c r="O40" s="72"/>
      <c r="P40" s="72"/>
      <c r="Q40" s="72"/>
    </row>
    <row r="41" spans="2:17" x14ac:dyDescent="0.25">
      <c r="B41" s="79" t="s">
        <v>164</v>
      </c>
      <c r="C41" s="80" t="s">
        <v>246</v>
      </c>
      <c r="D41" s="80"/>
      <c r="E41" s="80"/>
      <c r="F41" s="80"/>
      <c r="G41" s="80"/>
      <c r="H41" s="80"/>
      <c r="I41" s="80"/>
      <c r="J41" s="80"/>
      <c r="K41" s="81"/>
      <c r="L41" s="72"/>
      <c r="M41" s="72"/>
      <c r="N41" s="72"/>
      <c r="O41" s="72"/>
      <c r="P41" s="72"/>
      <c r="Q41" s="72"/>
    </row>
    <row r="42" spans="2:17" x14ac:dyDescent="0.25">
      <c r="B42" s="82"/>
      <c r="C42" s="72"/>
      <c r="D42" s="72"/>
      <c r="E42" s="72"/>
      <c r="F42" s="72"/>
      <c r="G42" s="72"/>
      <c r="H42" s="72"/>
      <c r="I42" s="72"/>
      <c r="J42" s="72"/>
      <c r="K42" s="83"/>
      <c r="L42" s="72"/>
      <c r="M42" s="72"/>
      <c r="N42" s="72"/>
      <c r="O42" s="72"/>
      <c r="P42" s="72"/>
      <c r="Q42" s="72"/>
    </row>
    <row r="43" spans="2:17" ht="15.75" thickBot="1" x14ac:dyDescent="0.3">
      <c r="B43" s="84"/>
      <c r="D43" s="72"/>
      <c r="E43" s="72"/>
      <c r="F43" s="72"/>
      <c r="G43" s="130" t="s">
        <v>218</v>
      </c>
      <c r="H43" s="85"/>
      <c r="I43" s="85"/>
      <c r="J43" s="85"/>
      <c r="K43" s="86"/>
      <c r="L43" s="72"/>
      <c r="M43" s="72"/>
      <c r="N43" s="72"/>
      <c r="O43" s="72"/>
      <c r="P43" s="72"/>
      <c r="Q43" s="72"/>
    </row>
    <row r="44" spans="2:17" s="49" customFormat="1" ht="23.25" thickBot="1" x14ac:dyDescent="0.3">
      <c r="B44" s="87"/>
      <c r="C44" s="102" t="s">
        <v>163</v>
      </c>
      <c r="D44" s="77"/>
      <c r="E44" s="77"/>
      <c r="F44" s="77"/>
      <c r="G44" s="131" t="s">
        <v>217</v>
      </c>
      <c r="H44" s="133" t="s">
        <v>167</v>
      </c>
      <c r="I44" s="132" t="s">
        <v>168</v>
      </c>
      <c r="J44" s="88"/>
      <c r="K44" s="89"/>
      <c r="L44" s="78"/>
      <c r="M44" s="77"/>
      <c r="N44" s="77"/>
      <c r="O44" s="77"/>
      <c r="P44" s="78"/>
      <c r="Q44" s="78"/>
    </row>
    <row r="45" spans="2:17" x14ac:dyDescent="0.25">
      <c r="B45" s="84"/>
      <c r="C45" s="72" t="s">
        <v>258</v>
      </c>
      <c r="D45" s="72"/>
      <c r="E45" s="72"/>
      <c r="F45" s="72"/>
      <c r="G45" s="111">
        <v>0</v>
      </c>
      <c r="H45" s="112">
        <v>0</v>
      </c>
      <c r="I45" s="113">
        <v>0</v>
      </c>
      <c r="J45" s="110"/>
      <c r="K45" s="83"/>
      <c r="L45" s="72"/>
      <c r="M45" s="72"/>
      <c r="N45" s="72"/>
      <c r="O45" s="72"/>
      <c r="P45" s="72"/>
      <c r="Q45" s="72"/>
    </row>
    <row r="46" spans="2:17" ht="15.75" thickBot="1" x14ac:dyDescent="0.3">
      <c r="B46" s="84"/>
      <c r="C46" s="72" t="s">
        <v>259</v>
      </c>
      <c r="D46" s="72"/>
      <c r="E46" s="72"/>
      <c r="F46" s="72"/>
      <c r="G46" s="114">
        <v>0</v>
      </c>
      <c r="H46" s="115">
        <v>0</v>
      </c>
      <c r="I46" s="116">
        <v>0</v>
      </c>
      <c r="J46" s="110"/>
      <c r="K46" s="83"/>
      <c r="L46" s="72"/>
      <c r="M46" s="72"/>
      <c r="N46" s="72"/>
      <c r="O46" s="72"/>
      <c r="P46" s="72"/>
      <c r="Q46" s="72"/>
    </row>
    <row r="47" spans="2:17" x14ac:dyDescent="0.25">
      <c r="B47" s="84"/>
      <c r="C47" s="24" t="s">
        <v>224</v>
      </c>
      <c r="D47" s="72"/>
      <c r="E47" s="72"/>
      <c r="F47" s="72"/>
      <c r="G47" s="135">
        <f>G45+G46</f>
        <v>0</v>
      </c>
      <c r="H47" s="135">
        <f t="shared" ref="H47:I47" si="0">H45+H46</f>
        <v>0</v>
      </c>
      <c r="I47" s="135">
        <f t="shared" si="0"/>
        <v>0</v>
      </c>
      <c r="J47" s="88"/>
      <c r="K47" s="83"/>
      <c r="L47" s="72"/>
      <c r="M47" s="72"/>
      <c r="N47" s="72"/>
      <c r="O47" s="72"/>
      <c r="P47" s="72"/>
      <c r="Q47" s="72"/>
    </row>
    <row r="48" spans="2:17" x14ac:dyDescent="0.25">
      <c r="B48" s="84"/>
      <c r="C48" t="s">
        <v>241</v>
      </c>
      <c r="D48" s="72"/>
      <c r="E48" s="72"/>
      <c r="F48" s="72"/>
      <c r="G48" s="108">
        <v>1000</v>
      </c>
      <c r="H48" s="108">
        <v>3000</v>
      </c>
      <c r="I48" s="109">
        <v>10000</v>
      </c>
      <c r="J48" s="85"/>
      <c r="K48" s="83"/>
      <c r="L48" s="72"/>
      <c r="M48" s="72"/>
      <c r="N48" s="72"/>
      <c r="O48" s="72"/>
      <c r="P48" s="72"/>
      <c r="Q48" s="72"/>
    </row>
    <row r="49" spans="2:11" x14ac:dyDescent="0.25">
      <c r="B49" s="84"/>
      <c r="C49" t="s">
        <v>223</v>
      </c>
      <c r="G49" s="90">
        <v>0.6</v>
      </c>
      <c r="H49" s="90">
        <v>0.25</v>
      </c>
      <c r="I49" s="90">
        <v>0.15</v>
      </c>
      <c r="J49" s="136" t="s">
        <v>249</v>
      </c>
      <c r="K49" s="91"/>
    </row>
    <row r="50" spans="2:11" x14ac:dyDescent="0.25">
      <c r="B50" s="84"/>
      <c r="G50" s="106">
        <f>G47*G48*G49</f>
        <v>0</v>
      </c>
      <c r="H50" s="106">
        <f t="shared" ref="H50" si="1">H47*H48*H49</f>
        <v>0</v>
      </c>
      <c r="I50" s="106">
        <f>I47*I48*I49</f>
        <v>0</v>
      </c>
      <c r="J50" s="24"/>
      <c r="K50" s="91"/>
    </row>
    <row r="51" spans="2:11" ht="15.75" thickBot="1" x14ac:dyDescent="0.3">
      <c r="B51" s="84"/>
      <c r="G51" s="24"/>
      <c r="H51" s="24"/>
      <c r="I51" s="24"/>
      <c r="J51" s="24"/>
      <c r="K51" s="91"/>
    </row>
    <row r="52" spans="2:11" ht="15.75" thickBot="1" x14ac:dyDescent="0.3">
      <c r="B52" s="84"/>
      <c r="G52" s="97" t="s">
        <v>226</v>
      </c>
      <c r="H52" s="99"/>
      <c r="I52" s="104">
        <f>G50+H50+I50</f>
        <v>0</v>
      </c>
      <c r="J52" s="119" t="s">
        <v>266</v>
      </c>
      <c r="K52" s="91"/>
    </row>
    <row r="53" spans="2:11" ht="15.75" thickBot="1" x14ac:dyDescent="0.3">
      <c r="B53" s="92"/>
      <c r="C53" s="93"/>
      <c r="D53" s="93"/>
      <c r="E53" s="93"/>
      <c r="F53" s="93"/>
      <c r="G53" s="93"/>
      <c r="H53" s="93"/>
      <c r="I53" s="93"/>
      <c r="J53" s="93"/>
      <c r="K53" s="94"/>
    </row>
    <row r="55" spans="2:11" ht="15.75" thickBot="1" x14ac:dyDescent="0.3"/>
    <row r="56" spans="2:11" x14ac:dyDescent="0.25">
      <c r="B56" s="100" t="s">
        <v>165</v>
      </c>
      <c r="C56" s="101" t="s">
        <v>229</v>
      </c>
      <c r="D56" s="60"/>
      <c r="E56" s="60"/>
      <c r="F56" s="60"/>
      <c r="G56" s="60"/>
      <c r="H56" s="60"/>
      <c r="I56" s="60"/>
      <c r="J56" s="60"/>
      <c r="K56" s="61"/>
    </row>
    <row r="57" spans="2:11" x14ac:dyDescent="0.25">
      <c r="B57" s="84"/>
      <c r="C57" t="s">
        <v>230</v>
      </c>
      <c r="K57" s="91"/>
    </row>
    <row r="58" spans="2:11" x14ac:dyDescent="0.25">
      <c r="B58" s="84"/>
      <c r="K58" s="91"/>
    </row>
    <row r="59" spans="2:11" ht="22.5" customHeight="1" x14ac:dyDescent="0.25">
      <c r="B59" s="84"/>
      <c r="C59" s="102" t="s">
        <v>220</v>
      </c>
      <c r="E59" s="52" t="s">
        <v>250</v>
      </c>
      <c r="K59" s="91"/>
    </row>
    <row r="60" spans="2:11" s="49" customFormat="1" ht="27.95" customHeight="1" x14ac:dyDescent="0.25">
      <c r="B60" s="87"/>
      <c r="C60" s="162" t="s">
        <v>260</v>
      </c>
      <c r="D60" s="163"/>
      <c r="E60" s="164"/>
      <c r="F60" s="76" t="s">
        <v>215</v>
      </c>
      <c r="G60" s="76" t="s">
        <v>47</v>
      </c>
      <c r="K60" s="96"/>
    </row>
    <row r="61" spans="2:11" x14ac:dyDescent="0.25">
      <c r="B61" s="84"/>
      <c r="C61" s="38" t="s">
        <v>24</v>
      </c>
      <c r="D61" s="39"/>
      <c r="E61" s="39"/>
      <c r="F61" s="14">
        <v>0</v>
      </c>
      <c r="G61" s="40">
        <f>F61*12*1000</f>
        <v>0</v>
      </c>
      <c r="K61" s="91"/>
    </row>
    <row r="62" spans="2:11" x14ac:dyDescent="0.25">
      <c r="B62" s="84"/>
      <c r="C62" s="38" t="s">
        <v>25</v>
      </c>
      <c r="D62" s="39"/>
      <c r="E62" s="39"/>
      <c r="F62" s="14">
        <v>0</v>
      </c>
      <c r="G62" s="40">
        <f t="shared" ref="G62:G73" si="2">F62*12*1000</f>
        <v>0</v>
      </c>
      <c r="K62" s="91"/>
    </row>
    <row r="63" spans="2:11" x14ac:dyDescent="0.25">
      <c r="B63" s="84"/>
      <c r="C63" s="38" t="s">
        <v>26</v>
      </c>
      <c r="D63" s="39"/>
      <c r="E63" s="39"/>
      <c r="F63" s="14">
        <v>0</v>
      </c>
      <c r="G63" s="40">
        <f t="shared" si="2"/>
        <v>0</v>
      </c>
      <c r="K63" s="91"/>
    </row>
    <row r="64" spans="2:11" x14ac:dyDescent="0.25">
      <c r="B64" s="84"/>
      <c r="C64" s="38" t="s">
        <v>27</v>
      </c>
      <c r="D64" s="39"/>
      <c r="E64" s="39"/>
      <c r="F64" s="14">
        <v>0</v>
      </c>
      <c r="G64" s="40">
        <f t="shared" si="2"/>
        <v>0</v>
      </c>
      <c r="K64" s="91"/>
    </row>
    <row r="65" spans="2:11" x14ac:dyDescent="0.25">
      <c r="B65" s="84"/>
      <c r="C65" s="38" t="s">
        <v>28</v>
      </c>
      <c r="D65" s="39"/>
      <c r="E65" s="39"/>
      <c r="F65" s="14">
        <v>0</v>
      </c>
      <c r="G65" s="40">
        <f t="shared" si="2"/>
        <v>0</v>
      </c>
      <c r="K65" s="91"/>
    </row>
    <row r="66" spans="2:11" x14ac:dyDescent="0.25">
      <c r="B66" s="84"/>
      <c r="C66" s="38" t="s">
        <v>29</v>
      </c>
      <c r="D66" s="39"/>
      <c r="E66" s="39"/>
      <c r="F66" s="14">
        <v>0</v>
      </c>
      <c r="G66" s="40">
        <f t="shared" si="2"/>
        <v>0</v>
      </c>
      <c r="K66" s="91"/>
    </row>
    <row r="67" spans="2:11" x14ac:dyDescent="0.25">
      <c r="B67" s="84"/>
      <c r="C67" s="38" t="s">
        <v>30</v>
      </c>
      <c r="D67" s="39"/>
      <c r="E67" s="39"/>
      <c r="F67" s="14">
        <v>0</v>
      </c>
      <c r="G67" s="40">
        <f t="shared" si="2"/>
        <v>0</v>
      </c>
      <c r="K67" s="91"/>
    </row>
    <row r="68" spans="2:11" x14ac:dyDescent="0.25">
      <c r="B68" s="84"/>
      <c r="C68" s="38" t="s">
        <v>31</v>
      </c>
      <c r="D68" s="39"/>
      <c r="E68" s="39"/>
      <c r="F68" s="14">
        <v>0</v>
      </c>
      <c r="G68" s="40">
        <f t="shared" si="2"/>
        <v>0</v>
      </c>
      <c r="K68" s="91"/>
    </row>
    <row r="69" spans="2:11" x14ac:dyDescent="0.25">
      <c r="B69" s="84"/>
      <c r="C69" s="38" t="s">
        <v>32</v>
      </c>
      <c r="D69" s="39"/>
      <c r="E69" s="39"/>
      <c r="F69" s="14">
        <v>0</v>
      </c>
      <c r="G69" s="40">
        <f t="shared" si="2"/>
        <v>0</v>
      </c>
      <c r="K69" s="91"/>
    </row>
    <row r="70" spans="2:11" x14ac:dyDescent="0.25">
      <c r="B70" s="84"/>
      <c r="C70" s="38" t="s">
        <v>33</v>
      </c>
      <c r="D70" s="39"/>
      <c r="E70" s="39"/>
      <c r="F70" s="14">
        <v>0</v>
      </c>
      <c r="G70" s="40">
        <f t="shared" si="2"/>
        <v>0</v>
      </c>
      <c r="K70" s="91"/>
    </row>
    <row r="71" spans="2:11" x14ac:dyDescent="0.25">
      <c r="B71" s="84"/>
      <c r="C71" s="38" t="s">
        <v>34</v>
      </c>
      <c r="D71" s="39"/>
      <c r="E71" s="39"/>
      <c r="F71" s="14">
        <v>0</v>
      </c>
      <c r="G71" s="40">
        <f t="shared" si="2"/>
        <v>0</v>
      </c>
      <c r="K71" s="91"/>
    </row>
    <row r="72" spans="2:11" x14ac:dyDescent="0.25">
      <c r="B72" s="84"/>
      <c r="C72" s="38" t="s">
        <v>35</v>
      </c>
      <c r="D72" s="39"/>
      <c r="E72" s="39"/>
      <c r="F72" s="14">
        <v>0</v>
      </c>
      <c r="G72" s="40">
        <f t="shared" si="2"/>
        <v>0</v>
      </c>
      <c r="K72" s="91"/>
    </row>
    <row r="73" spans="2:11" x14ac:dyDescent="0.25">
      <c r="B73" s="84"/>
      <c r="C73" s="107" t="s">
        <v>240</v>
      </c>
      <c r="D73" s="39"/>
      <c r="E73" s="39"/>
      <c r="F73" s="14">
        <v>0</v>
      </c>
      <c r="G73" s="40">
        <f t="shared" si="2"/>
        <v>0</v>
      </c>
      <c r="K73" s="91"/>
    </row>
    <row r="74" spans="2:11" ht="15.75" thickBot="1" x14ac:dyDescent="0.3">
      <c r="B74" s="84"/>
      <c r="K74" s="91"/>
    </row>
    <row r="75" spans="2:11" ht="15.75" thickBot="1" x14ac:dyDescent="0.3">
      <c r="B75" s="84"/>
      <c r="F75" s="97" t="s">
        <v>225</v>
      </c>
      <c r="G75" s="99"/>
      <c r="H75" s="98">
        <f>SUM(G61:G73)</f>
        <v>0</v>
      </c>
      <c r="J75" s="119" t="s">
        <v>267</v>
      </c>
      <c r="K75" s="91"/>
    </row>
    <row r="76" spans="2:11" ht="15.75" thickBot="1" x14ac:dyDescent="0.3">
      <c r="B76" s="92"/>
      <c r="C76" s="93"/>
      <c r="D76" s="93"/>
      <c r="E76" s="93"/>
      <c r="F76" s="93"/>
      <c r="G76" s="93"/>
      <c r="H76" s="93"/>
      <c r="I76" s="93"/>
      <c r="J76" s="93"/>
      <c r="K76" s="94"/>
    </row>
    <row r="77" spans="2:11" ht="15.75" thickBot="1" x14ac:dyDescent="0.3"/>
    <row r="78" spans="2:11" x14ac:dyDescent="0.25">
      <c r="B78" s="95"/>
      <c r="C78" s="60"/>
      <c r="D78" s="60"/>
      <c r="E78" s="60"/>
      <c r="F78" s="60"/>
      <c r="G78" s="60"/>
      <c r="H78" s="60"/>
      <c r="I78" s="60"/>
      <c r="J78" s="60"/>
      <c r="K78" s="61"/>
    </row>
    <row r="79" spans="2:11" x14ac:dyDescent="0.25">
      <c r="B79" s="103" t="s">
        <v>216</v>
      </c>
      <c r="C79" s="24" t="s">
        <v>261</v>
      </c>
      <c r="D79" s="72"/>
      <c r="K79" s="91"/>
    </row>
    <row r="80" spans="2:11" x14ac:dyDescent="0.25">
      <c r="B80" s="84"/>
      <c r="K80" s="91"/>
    </row>
    <row r="81" spans="2:11" x14ac:dyDescent="0.25">
      <c r="B81" s="84"/>
      <c r="C81" t="s">
        <v>231</v>
      </c>
      <c r="K81" s="91"/>
    </row>
    <row r="82" spans="2:11" x14ac:dyDescent="0.25">
      <c r="B82" s="84"/>
      <c r="C82" t="s">
        <v>232</v>
      </c>
      <c r="K82" s="91"/>
    </row>
    <row r="83" spans="2:11" x14ac:dyDescent="0.25">
      <c r="B83" s="84"/>
      <c r="C83" t="s">
        <v>233</v>
      </c>
      <c r="K83" s="91"/>
    </row>
    <row r="84" spans="2:11" ht="15.75" thickBot="1" x14ac:dyDescent="0.3">
      <c r="B84" s="84"/>
      <c r="K84" s="91"/>
    </row>
    <row r="85" spans="2:11" x14ac:dyDescent="0.25">
      <c r="B85" s="84"/>
      <c r="F85" s="156" t="s">
        <v>163</v>
      </c>
      <c r="G85" s="165" t="s">
        <v>162</v>
      </c>
      <c r="H85" s="166"/>
      <c r="K85" s="91"/>
    </row>
    <row r="86" spans="2:11" ht="15.75" thickBot="1" x14ac:dyDescent="0.3">
      <c r="B86" s="84"/>
      <c r="F86" s="157"/>
      <c r="G86" s="121" t="s">
        <v>238</v>
      </c>
      <c r="H86" s="121" t="s">
        <v>237</v>
      </c>
      <c r="K86" s="91"/>
    </row>
    <row r="87" spans="2:11" ht="15.75" thickBot="1" x14ac:dyDescent="0.3">
      <c r="B87" s="84"/>
      <c r="C87" t="s">
        <v>235</v>
      </c>
      <c r="F87" s="105">
        <f>I52</f>
        <v>0</v>
      </c>
      <c r="G87" s="126"/>
      <c r="H87" s="123">
        <f>F87*(100+G87)%</f>
        <v>0</v>
      </c>
      <c r="J87" s="119" t="s">
        <v>269</v>
      </c>
      <c r="K87" s="91"/>
    </row>
    <row r="88" spans="2:11" ht="15.75" thickBot="1" x14ac:dyDescent="0.3">
      <c r="B88" s="84"/>
      <c r="C88" t="s">
        <v>236</v>
      </c>
      <c r="F88" s="105">
        <f>H75</f>
        <v>0</v>
      </c>
      <c r="G88" s="117"/>
      <c r="H88" s="127">
        <f>F88*(100+G88)%</f>
        <v>0</v>
      </c>
      <c r="J88" s="119" t="s">
        <v>268</v>
      </c>
      <c r="K88" s="91"/>
    </row>
    <row r="89" spans="2:11" ht="15.75" thickBot="1" x14ac:dyDescent="0.3">
      <c r="B89" s="84"/>
      <c r="F89" s="118"/>
      <c r="G89" s="118"/>
      <c r="H89" s="118"/>
      <c r="J89" s="118"/>
      <c r="K89" s="91"/>
    </row>
    <row r="90" spans="2:11" x14ac:dyDescent="0.25">
      <c r="B90" s="84"/>
      <c r="F90" s="156" t="s">
        <v>163</v>
      </c>
      <c r="G90" s="165" t="s">
        <v>161</v>
      </c>
      <c r="H90" s="166"/>
      <c r="J90" s="118"/>
      <c r="K90" s="91"/>
    </row>
    <row r="91" spans="2:11" ht="15.75" thickBot="1" x14ac:dyDescent="0.3">
      <c r="B91" s="84"/>
      <c r="F91" s="157"/>
      <c r="G91" s="121" t="s">
        <v>238</v>
      </c>
      <c r="H91" s="121" t="s">
        <v>237</v>
      </c>
      <c r="J91" s="118"/>
      <c r="K91" s="91"/>
    </row>
    <row r="92" spans="2:11" ht="15.75" thickBot="1" x14ac:dyDescent="0.3">
      <c r="B92" s="84"/>
      <c r="C92" t="s">
        <v>235</v>
      </c>
      <c r="F92" s="105">
        <f>F87</f>
        <v>0</v>
      </c>
      <c r="G92" s="122"/>
      <c r="H92" s="123">
        <f>F92*(100+G92)%</f>
        <v>0</v>
      </c>
      <c r="J92" s="119" t="s">
        <v>270</v>
      </c>
      <c r="K92" s="91"/>
    </row>
    <row r="93" spans="2:11" ht="15.75" thickBot="1" x14ac:dyDescent="0.3">
      <c r="B93" s="84"/>
      <c r="C93" t="s">
        <v>236</v>
      </c>
      <c r="F93" s="105">
        <f>F88</f>
        <v>0</v>
      </c>
      <c r="G93" s="124"/>
      <c r="H93" s="125">
        <f>F93*(100+G93)%</f>
        <v>0</v>
      </c>
      <c r="J93" s="119" t="s">
        <v>271</v>
      </c>
      <c r="K93" s="91"/>
    </row>
    <row r="94" spans="2:11" ht="15.75" thickBot="1" x14ac:dyDescent="0.3">
      <c r="B94" s="84"/>
      <c r="J94" s="118"/>
      <c r="K94" s="91"/>
    </row>
    <row r="95" spans="2:11" ht="15.75" thickBot="1" x14ac:dyDescent="0.3">
      <c r="B95" s="84"/>
      <c r="F95" s="140" t="s">
        <v>163</v>
      </c>
      <c r="G95" s="141" t="s">
        <v>251</v>
      </c>
      <c r="H95" s="142" t="s">
        <v>161</v>
      </c>
      <c r="I95" s="119"/>
      <c r="K95" s="91"/>
    </row>
    <row r="96" spans="2:11" ht="15.75" thickBot="1" x14ac:dyDescent="0.3">
      <c r="B96" s="84"/>
      <c r="C96" t="s">
        <v>234</v>
      </c>
      <c r="F96" s="137">
        <f>F87+F88</f>
        <v>0</v>
      </c>
      <c r="G96" s="138">
        <f>H87+H88</f>
        <v>0</v>
      </c>
      <c r="H96" s="139">
        <f>H92+H93</f>
        <v>0</v>
      </c>
      <c r="K96" s="91"/>
    </row>
    <row r="97" spans="2:11" x14ac:dyDescent="0.25">
      <c r="B97" s="84"/>
      <c r="C97" t="s">
        <v>223</v>
      </c>
      <c r="F97" s="120">
        <v>0.6</v>
      </c>
      <c r="G97" s="120">
        <v>0.25</v>
      </c>
      <c r="H97" s="120">
        <v>0.15</v>
      </c>
      <c r="I97" t="s">
        <v>249</v>
      </c>
      <c r="K97" s="91"/>
    </row>
    <row r="98" spans="2:11" x14ac:dyDescent="0.25">
      <c r="B98" s="84"/>
      <c r="F98" s="90"/>
      <c r="H98" s="90"/>
      <c r="J98" s="90"/>
      <c r="K98" s="91"/>
    </row>
    <row r="99" spans="2:11" ht="15.75" thickBot="1" x14ac:dyDescent="0.3">
      <c r="B99" s="84"/>
      <c r="J99" s="90"/>
      <c r="K99" s="91"/>
    </row>
    <row r="100" spans="2:11" ht="15.75" thickBot="1" x14ac:dyDescent="0.3">
      <c r="B100" s="84"/>
      <c r="F100" s="90"/>
      <c r="G100" s="97" t="s">
        <v>265</v>
      </c>
      <c r="H100" s="99"/>
      <c r="I100" s="98">
        <f>(F96*0.6)+(G96*0.25)+(H96*0.15)</f>
        <v>0</v>
      </c>
      <c r="J100" s="90"/>
      <c r="K100" s="91"/>
    </row>
    <row r="101" spans="2:11" x14ac:dyDescent="0.25">
      <c r="B101" s="84"/>
      <c r="F101" s="90"/>
      <c r="K101" s="91"/>
    </row>
    <row r="102" spans="2:11" x14ac:dyDescent="0.25">
      <c r="B102" s="84"/>
      <c r="C102" t="s">
        <v>272</v>
      </c>
      <c r="F102" s="90"/>
      <c r="H102" s="90"/>
      <c r="J102" s="90"/>
      <c r="K102" s="91"/>
    </row>
    <row r="103" spans="2:11" x14ac:dyDescent="0.25">
      <c r="B103" s="84"/>
      <c r="C103" t="s">
        <v>262</v>
      </c>
      <c r="G103" s="90"/>
      <c r="K103" s="91"/>
    </row>
    <row r="104" spans="2:11" x14ac:dyDescent="0.25">
      <c r="B104" s="84"/>
      <c r="C104" t="s">
        <v>263</v>
      </c>
      <c r="G104" s="90"/>
      <c r="K104" s="91"/>
    </row>
    <row r="105" spans="2:11" x14ac:dyDescent="0.25">
      <c r="B105" s="84"/>
      <c r="C105" t="s">
        <v>277</v>
      </c>
      <c r="G105" s="90"/>
      <c r="K105" s="91"/>
    </row>
    <row r="106" spans="2:11" ht="15.75" thickBot="1" x14ac:dyDescent="0.3">
      <c r="B106" s="92"/>
      <c r="C106" s="93"/>
      <c r="D106" s="93"/>
      <c r="E106" s="93"/>
      <c r="F106" s="93"/>
      <c r="G106" s="93"/>
      <c r="H106" s="93"/>
      <c r="I106" s="93"/>
      <c r="J106" s="93"/>
      <c r="K106" s="94"/>
    </row>
  </sheetData>
  <mergeCells count="7">
    <mergeCell ref="F90:F91"/>
    <mergeCell ref="J2:K2"/>
    <mergeCell ref="J3:K3"/>
    <mergeCell ref="C60:E60"/>
    <mergeCell ref="F85:F86"/>
    <mergeCell ref="G85:H85"/>
    <mergeCell ref="G90:H9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F9171-2090-466E-87B9-6669186EE8E9}">
  <dimension ref="B1:F19"/>
  <sheetViews>
    <sheetView zoomScale="120" zoomScaleNormal="120" workbookViewId="0">
      <selection activeCell="C18" sqref="C18"/>
    </sheetView>
  </sheetViews>
  <sheetFormatPr defaultColWidth="8.7109375" defaultRowHeight="15" x14ac:dyDescent="0.25"/>
  <cols>
    <col min="1" max="1" width="5.140625" style="49" customWidth="1"/>
    <col min="2" max="2" width="28.7109375" style="74" customWidth="1"/>
    <col min="3" max="3" width="58.140625" style="74" customWidth="1"/>
    <col min="4" max="4" width="15.85546875" style="128" customWidth="1"/>
    <col min="5" max="5" width="16.28515625" style="128" customWidth="1"/>
    <col min="6" max="6" width="15" style="128" customWidth="1"/>
    <col min="7" max="7" width="14.7109375" style="49" customWidth="1"/>
    <col min="8" max="16384" width="8.7109375" style="49"/>
  </cols>
  <sheetData>
    <row r="1" spans="2:6" ht="49.5" customHeight="1" x14ac:dyDescent="0.25">
      <c r="B1" s="178" t="s">
        <v>252</v>
      </c>
      <c r="C1" s="178"/>
    </row>
    <row r="2" spans="2:6" ht="15.75" thickBot="1" x14ac:dyDescent="0.3"/>
    <row r="3" spans="2:6" ht="45" x14ac:dyDescent="0.25">
      <c r="B3" s="143" t="s">
        <v>214</v>
      </c>
      <c r="C3" s="143" t="s">
        <v>183</v>
      </c>
      <c r="D3" s="146" t="s">
        <v>184</v>
      </c>
      <c r="E3" s="146" t="s">
        <v>185</v>
      </c>
      <c r="F3" s="151" t="s">
        <v>186</v>
      </c>
    </row>
    <row r="4" spans="2:6" x14ac:dyDescent="0.25">
      <c r="B4" s="144" t="s">
        <v>187</v>
      </c>
      <c r="C4" s="144" t="s">
        <v>188</v>
      </c>
      <c r="D4" s="147">
        <v>500</v>
      </c>
      <c r="E4" s="147">
        <v>100</v>
      </c>
      <c r="F4" s="147">
        <v>600</v>
      </c>
    </row>
    <row r="5" spans="2:6" x14ac:dyDescent="0.25">
      <c r="B5" s="144" t="s">
        <v>189</v>
      </c>
      <c r="C5" s="144" t="s">
        <v>190</v>
      </c>
      <c r="D5" s="148">
        <v>3800</v>
      </c>
      <c r="E5" s="147">
        <v>300</v>
      </c>
      <c r="F5" s="148">
        <v>4100</v>
      </c>
    </row>
    <row r="6" spans="2:6" ht="30" x14ac:dyDescent="0.25">
      <c r="B6" s="144" t="s">
        <v>273</v>
      </c>
      <c r="C6" s="144" t="s">
        <v>191</v>
      </c>
      <c r="D6" s="148">
        <v>6700</v>
      </c>
      <c r="E6" s="148">
        <v>1300</v>
      </c>
      <c r="F6" s="148">
        <v>8000</v>
      </c>
    </row>
    <row r="7" spans="2:6" ht="45" x14ac:dyDescent="0.25">
      <c r="B7" s="144" t="s">
        <v>192</v>
      </c>
      <c r="C7" s="144" t="s">
        <v>193</v>
      </c>
      <c r="D7" s="148">
        <v>41900</v>
      </c>
      <c r="E7" s="148">
        <v>4500</v>
      </c>
      <c r="F7" s="148">
        <v>46400</v>
      </c>
    </row>
    <row r="8" spans="2:6" ht="30" x14ac:dyDescent="0.25">
      <c r="B8" s="144" t="s">
        <v>194</v>
      </c>
      <c r="C8" s="144" t="s">
        <v>195</v>
      </c>
      <c r="D8" s="148">
        <v>14000</v>
      </c>
      <c r="E8" s="148">
        <v>2400</v>
      </c>
      <c r="F8" s="148">
        <v>16400</v>
      </c>
    </row>
    <row r="9" spans="2:6" ht="30" x14ac:dyDescent="0.25">
      <c r="B9" s="144" t="s">
        <v>196</v>
      </c>
      <c r="C9" s="144" t="s">
        <v>197</v>
      </c>
      <c r="D9" s="148">
        <v>25800</v>
      </c>
      <c r="E9" s="148">
        <v>2900</v>
      </c>
      <c r="F9" s="148">
        <v>28700</v>
      </c>
    </row>
    <row r="10" spans="2:6" x14ac:dyDescent="0.25">
      <c r="B10" s="144" t="s">
        <v>198</v>
      </c>
      <c r="C10" s="144" t="s">
        <v>199</v>
      </c>
      <c r="D10" s="148">
        <v>7300</v>
      </c>
      <c r="E10" s="148">
        <v>1000</v>
      </c>
      <c r="F10" s="148">
        <v>8300</v>
      </c>
    </row>
    <row r="11" spans="2:6" ht="30" x14ac:dyDescent="0.25">
      <c r="B11" s="144" t="s">
        <v>200</v>
      </c>
      <c r="C11" s="144" t="s">
        <v>201</v>
      </c>
      <c r="D11" s="148">
        <v>1500</v>
      </c>
      <c r="E11" s="147">
        <v>300</v>
      </c>
      <c r="F11" s="148">
        <v>1800</v>
      </c>
    </row>
    <row r="12" spans="2:6" ht="45" x14ac:dyDescent="0.25">
      <c r="B12" s="144" t="s">
        <v>202</v>
      </c>
      <c r="C12" s="144" t="s">
        <v>203</v>
      </c>
      <c r="D12" s="148">
        <v>4900</v>
      </c>
      <c r="E12" s="147">
        <v>700</v>
      </c>
      <c r="F12" s="148">
        <v>5600</v>
      </c>
    </row>
    <row r="13" spans="2:6" ht="30" x14ac:dyDescent="0.25">
      <c r="B13" s="144" t="s">
        <v>204</v>
      </c>
      <c r="C13" s="144" t="s">
        <v>205</v>
      </c>
      <c r="D13" s="148">
        <v>6200</v>
      </c>
      <c r="E13" s="147">
        <v>800</v>
      </c>
      <c r="F13" s="148">
        <v>7000</v>
      </c>
    </row>
    <row r="14" spans="2:6" ht="30" x14ac:dyDescent="0.25">
      <c r="B14" s="144" t="s">
        <v>206</v>
      </c>
      <c r="C14" s="144" t="s">
        <v>207</v>
      </c>
      <c r="D14" s="148">
        <v>3000</v>
      </c>
      <c r="E14" s="147">
        <v>500</v>
      </c>
      <c r="F14" s="148">
        <v>3500</v>
      </c>
    </row>
    <row r="15" spans="2:6" ht="30" x14ac:dyDescent="0.25">
      <c r="B15" s="144" t="s">
        <v>208</v>
      </c>
      <c r="C15" s="144" t="s">
        <v>209</v>
      </c>
      <c r="D15" s="148">
        <v>6000</v>
      </c>
      <c r="E15" s="147">
        <v>900</v>
      </c>
      <c r="F15" s="148">
        <v>6900</v>
      </c>
    </row>
    <row r="16" spans="2:6" ht="30" x14ac:dyDescent="0.25">
      <c r="B16" s="144" t="s">
        <v>210</v>
      </c>
      <c r="C16" s="144" t="s">
        <v>211</v>
      </c>
      <c r="D16" s="148">
        <v>9700</v>
      </c>
      <c r="E16" s="148">
        <v>1800</v>
      </c>
      <c r="F16" s="148">
        <v>11500</v>
      </c>
    </row>
    <row r="17" spans="2:6" ht="30" x14ac:dyDescent="0.25">
      <c r="B17" s="144" t="s">
        <v>212</v>
      </c>
      <c r="C17" s="144" t="s">
        <v>213</v>
      </c>
      <c r="D17" s="148">
        <v>3500</v>
      </c>
      <c r="E17" s="147">
        <v>600</v>
      </c>
      <c r="F17" s="148">
        <v>4100</v>
      </c>
    </row>
    <row r="18" spans="2:6" ht="15.75" thickBot="1" x14ac:dyDescent="0.3">
      <c r="B18" s="145" t="s">
        <v>276</v>
      </c>
      <c r="C18" s="145"/>
      <c r="D18" s="149"/>
      <c r="E18" s="150"/>
      <c r="F18" s="149"/>
    </row>
    <row r="19" spans="2:6" ht="15.75" thickBot="1" x14ac:dyDescent="0.3">
      <c r="B19" s="75" t="s">
        <v>279</v>
      </c>
      <c r="D19" s="152" t="s">
        <v>278</v>
      </c>
      <c r="E19" s="154" t="s">
        <v>274</v>
      </c>
      <c r="F19" s="153" t="s">
        <v>275</v>
      </c>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45A6C35C68F41B205E3E4D2AF44A7" ma:contentTypeVersion="2" ma:contentTypeDescription="Een nieuw document maken." ma:contentTypeScope="" ma:versionID="11d586097636a6c17c4bafe2321024ec">
  <xsd:schema xmlns:xsd="http://www.w3.org/2001/XMLSchema" xmlns:xs="http://www.w3.org/2001/XMLSchema" xmlns:p="http://schemas.microsoft.com/office/2006/metadata/properties" xmlns:ns2="fbec9092-cfe4-42ae-8566-af644ae694eb" targetNamespace="http://schemas.microsoft.com/office/2006/metadata/properties" ma:root="true" ma:fieldsID="580b5f216e018f98e09a0129ee7231df" ns2:_="">
    <xsd:import namespace="fbec9092-cfe4-42ae-8566-af644ae694e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ec9092-cfe4-42ae-8566-af644ae694e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0F6DD6-D9EC-4EE9-8A31-B100902C3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ec9092-cfe4-42ae-8566-af644ae694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004589-F1A1-4A68-92C3-C58488C0FF19}">
  <ds:schemaRefs>
    <ds:schemaRef ds:uri="http://purl.org/dc/dcmitype/"/>
    <ds:schemaRef ds:uri="fa415f4d-5c65-4ab6-b8b4-19e4f7153ff8"/>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52264719-7a61-4a19-9fce-acd276c36c10"/>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6F0F7FBB-71FB-45B5-8D40-5C4521158F13}">
  <ds:schemaRefs>
    <ds:schemaRef ds:uri="http://schemas.microsoft.com/sharepoint/v3/contenttype/forms"/>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Verzamelblad</vt:lpstr>
      <vt:lpstr>Menukaart</vt:lpstr>
      <vt:lpstr>Servicedesk</vt:lpstr>
      <vt:lpstr>Opbouw rijksorganisatie</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Konijn, J.A. (John)</dc:creator>
  <cp:keywords/>
  <dc:description/>
  <cp:lastModifiedBy>Konijn, J.A. (John)</cp:lastModifiedBy>
  <cp:revision/>
  <dcterms:created xsi:type="dcterms:W3CDTF">2026-06-24T07:06:39Z</dcterms:created>
  <dcterms:modified xsi:type="dcterms:W3CDTF">2026-08-18T11:15:30Z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0x01010014E45A6C35C68F41B205E3E4D2AF44A7</vt:lpwstr>
  </property>
</Properties>
</file>